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25605" windowHeight="14880" tabRatio="743" activeTab="6"/>
  </bookViews>
  <sheets>
    <sheet name="Cover" sheetId="1" r:id="rId1"/>
    <sheet name="Test case List" sheetId="2" r:id="rId2"/>
    <sheet name="Test Report" sheetId="5" r:id="rId3"/>
    <sheet name="Message Rules" sheetId="11" r:id="rId4"/>
    <sheet name="User Module" sheetId="9" r:id="rId5"/>
    <sheet name="Mod Module" sheetId="12" r:id="rId6"/>
    <sheet name="Admin Module" sheetId="10" r:id="rId7"/>
    <sheet name="Sheet1" sheetId="13" r:id="rId8"/>
  </sheets>
  <externalReferences>
    <externalReference r:id="rId9"/>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5251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E6" i="10" l="1"/>
  <c r="A12" i="10"/>
  <c r="A14" i="10"/>
  <c r="A16" i="10"/>
  <c r="A19" i="10"/>
  <c r="A18" i="10"/>
  <c r="A15" i="9"/>
  <c r="A12" i="9"/>
  <c r="A14" i="9"/>
  <c r="A17" i="9"/>
  <c r="A19" i="9"/>
  <c r="A20" i="9"/>
  <c r="A22" i="9"/>
  <c r="A24" i="9"/>
  <c r="A26" i="9"/>
  <c r="A28" i="9"/>
  <c r="A30" i="9"/>
  <c r="A32" i="9"/>
  <c r="A34" i="9"/>
  <c r="A36" i="9"/>
  <c r="A38" i="9"/>
  <c r="A40" i="9"/>
  <c r="A42" i="9"/>
  <c r="A44" i="9"/>
  <c r="A49" i="9"/>
  <c r="A50" i="9"/>
  <c r="A51" i="9"/>
  <c r="A52" i="9"/>
  <c r="A53" i="9"/>
  <c r="A55" i="9"/>
  <c r="A56" i="9"/>
  <c r="A57" i="9"/>
  <c r="A58" i="9"/>
  <c r="A59" i="9"/>
  <c r="A60" i="9"/>
  <c r="A61" i="9"/>
  <c r="A62" i="9"/>
  <c r="A63" i="9"/>
  <c r="A64" i="9"/>
  <c r="A65" i="9"/>
  <c r="A66" i="9"/>
  <c r="A67" i="9"/>
  <c r="E6" i="9"/>
  <c r="A6" i="10"/>
  <c r="D13" i="5"/>
  <c r="A6" i="9"/>
  <c r="D11" i="5"/>
  <c r="A6" i="12"/>
  <c r="D12" i="5"/>
  <c r="D14" i="5"/>
  <c r="B6" i="10"/>
  <c r="E13" i="5"/>
  <c r="B6" i="9"/>
  <c r="E11" i="5"/>
  <c r="B6" i="12"/>
  <c r="E12" i="5"/>
  <c r="E14" i="5"/>
  <c r="A18" i="12"/>
  <c r="A12" i="12"/>
  <c r="A13" i="12"/>
  <c r="A20" i="12"/>
  <c r="A22" i="12"/>
  <c r="A24" i="12"/>
  <c r="E6" i="12"/>
  <c r="D6" i="12"/>
  <c r="C6" i="12"/>
  <c r="F12" i="5"/>
  <c r="D6" i="9"/>
  <c r="C6" i="9"/>
  <c r="F11" i="5"/>
  <c r="D6" i="10"/>
  <c r="C6" i="10"/>
  <c r="F13" i="5"/>
  <c r="F14" i="5"/>
  <c r="H12" i="5"/>
  <c r="H11" i="5"/>
  <c r="H13" i="5"/>
  <c r="H14" i="5"/>
  <c r="G12" i="5"/>
  <c r="C6" i="1"/>
  <c r="G13" i="5"/>
  <c r="G11" i="5"/>
  <c r="C3" i="5"/>
  <c r="C4" i="5"/>
  <c r="C5" i="5"/>
  <c r="D3" i="2"/>
  <c r="D4" i="2"/>
  <c r="G14" i="5"/>
  <c r="E16" i="5"/>
  <c r="E17"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<sst xmlns="http://schemas.openxmlformats.org/spreadsheetml/2006/main" count="431" uniqueCount="315">
  <si>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</si>
  <si>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</si>
  <si>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</si>
  <si>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</si>
  <si>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</si>
  <si>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</si>
  <si>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</si>
  <si>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</si>
  <si>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</si>
  <si>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</si>
  <si>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</si>
  <si>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</si>
  <si>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</si>
  <si>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</si>
  <si>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</si>
  <si>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</si>
  <si>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</si>
  <si>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</si>
  <si>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</si>
  <si>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</si>
  <si>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</si>
  <si>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</si>
  <si>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</si>
  <si>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</si>
  <si>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</si>
  <si>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</si>
  <si>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</si>
  <si>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</si>
  <si>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</si>
  <si>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</si>
  <si>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</si>
  <si>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</si>
  <si>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</si>
  <si>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</si>
  <si>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</si>
  <si>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</si>
  <si>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</si>
  <si>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</si>
  <si>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</si>
  <si>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</si>
  <si>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</si>
  <si>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</si>
  <si>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</si>
  <si>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</si>
  <si>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</si>
  <si>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</si>
  <si>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</si>
  <si>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</si>
  <si>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</si>
  <si>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</si>
  <si>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</si>
  <si>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</si>
  <si>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</si>
  <si>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This test cases were created to test integration between login with all functions and all functions together</t>
  </si>
  <si>
    <t>Add new</t>
  </si>
  <si>
    <t>Admin_Function</t>
  </si>
  <si>
    <t>Integration Logout with Login</t>
  </si>
  <si>
    <t>Check user logout when user logout with "Logout" link</t>
  </si>
  <si>
    <t>Execute all Registered User unit test cases and passed</t>
  </si>
  <si>
    <t>Execute all Admin unit test cases
 and passed</t>
  </si>
  <si>
    <t>Result Chorme version 40</t>
  </si>
  <si>
    <t>Result Firefox version 30</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</si>
  <si>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</si>
  <si>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</si>
  <si>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</si>
  <si>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</si>
  <si>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</si>
  <si>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</si>
  <si>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</si>
  <si>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</si>
  <si>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</si>
  <si>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</si>
  <si>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</si>
  <si>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</si>
  <si>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</si>
  <si>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</si>
  <si>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</si>
  <si>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</si>
  <si>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</si>
  <si>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</si>
  <si>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</si>
  <si>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</si>
  <si>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</si>
  <si>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</si>
  <si>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</si>
  <si>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</si>
  <si>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</si>
  <si>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</si>
  <si>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</si>
  <si>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</si>
  <si>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</si>
  <si>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</si>
  <si>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</si>
  <si>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</si>
  <si>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</si>
  <si>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</si>
  <si>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</si>
  <si>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</si>
  <si>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</si>
  <si>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</si>
  <si>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</si>
  <si>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</si>
  <si>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</si>
  <si>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</si>
  <si>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</si>
  <si>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</si>
  <si>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</si>
  <si>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</si>
  <si>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</si>
  <si>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</si>
  <si>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</si>
  <si>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</si>
  <si>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</si>
  <si>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</si>
  <si>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</si>
  <si>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</si>
  <si>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</si>
  <si>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</si>
  <si>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</si>
  <si>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</si>
  <si>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</si>
  <si>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</si>
  <si>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</si>
  <si>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</si>
  <si>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</si>
  <si>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</si>
  <si>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</si>
  <si>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</si>
  <si>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</si>
  <si>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</si>
  <si>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</si>
  <si>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</si>
  <si>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</si>
  <si>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</si>
  <si>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</si>
  <si>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</si>
  <si>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</si>
  <si>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</si>
  <si>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</si>
  <si>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</si>
  <si>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</si>
  <si>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</si>
  <si>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</si>
  <si>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</si>
  <si>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</si>
  <si>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</si>
  <si>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</si>
  <si>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</si>
  <si>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</si>
  <si>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</si>
  <si>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</si>
  <si>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</si>
  <si>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</si>
  <si>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</si>
  <si>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</si>
  <si>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</si>
  <si>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</si>
  <si>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</si>
  <si>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</si>
  <si>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</si>
  <si>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</si>
  <si>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</si>
  <si>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</si>
  <si>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</si>
  <si>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</si>
  <si>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</si>
  <si>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</si>
  <si>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</si>
  <si>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</si>
  <si>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</si>
  <si>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</si>
  <si>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</si>
  <si>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</si>
  <si>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</si>
  <si>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</si>
  <si>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1. Set language of Browser isVietnamese
2. Start system from browser
3. Confirm displaying language of system</t>
  </si>
  <si>
    <t>Language of system is Vietnamese</t>
  </si>
  <si>
    <t xml:space="preserve">Display Homepage with name and avatar of user </t>
  </si>
  <si>
    <t>DangNHSE02992</t>
  </si>
  <si>
    <t>VMN_User Unit Test Case_v1.0_EN</t>
  </si>
  <si>
    <t>VMN</t>
  </si>
  <si>
    <t>Mod_login</t>
  </si>
  <si>
    <t xml:space="preserve"> </t>
  </si>
  <si>
    <t>1. Login the system with Mod role.
2. Click or mouse hover Avatar menu in header
3. Click "Logout" button</t>
  </si>
  <si>
    <t>Check "Dashboard" tab</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</si>
  <si>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</si>
  <si>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</si>
  <si>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</si>
  <si>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</si>
  <si>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</si>
  <si>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</si>
  <si>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</si>
  <si>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The login of mod page is displayed 
2. Logged in successfully, The "Mod" page is displayed
3. Show remedy management content 
4. Show new remedy list by default:
+ Remedy
+ Author
+ Posted date</t>
  </si>
  <si>
    <t>Integration Remedy with HMS</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</si>
  <si>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</si>
  <si>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</si>
  <si>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</si>
  <si>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</si>
  <si>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</si>
  <si>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</si>
  <si>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</si>
  <si>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</si>
  <si>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User function</t>
  </si>
  <si>
    <t>Integrating all functions of user together then execute test</t>
  </si>
  <si>
    <t>User_Function</t>
  </si>
  <si>
    <t>Mod_Function</t>
  </si>
  <si>
    <t>Check "Medicinal plants" tab</t>
  </si>
  <si>
    <t>Check "HMS" tab</t>
  </si>
  <si>
    <t>1. The Homepage is displayed
2. Avatar menu is showed
3. Logout user and redirect to homepage as guest rule</t>
  </si>
  <si>
    <t>1. Enter mod page
2. Input username "email0@gmail.com" password "123456", then click "Login" button
3. Click Dashboard tap</t>
  </si>
  <si>
    <t>1. Enter mod page
2. Input username "email0@gmail.com" password "123456"
3. Click "Login" button
4. Click Medicinal plant management tab</t>
  </si>
  <si>
    <t>1. Enter mod page
2. Input username "email0@gmail.com" password "123456"
3. Click "Login" button
4. Click remedy management tab</t>
  </si>
  <si>
    <t>List enviroment requires in this system
1. Server: Ubuntu 14.03
2. Database server: MySQL server
3. Browser: Google Chrome 40, Mozzila Firefox 30
4. Operation System: Mac OS X</t>
  </si>
  <si>
    <t>Mod function</t>
  </si>
  <si>
    <t>Mod_function</t>
  </si>
  <si>
    <t>User Module</t>
  </si>
  <si>
    <t xml:space="preserve">1. Go to vmn.com
2. Click on "Login" hyperlink in Header
3. Click on "Login with Facebook" button
4. Click on "Accept" button
</t>
  </si>
  <si>
    <t>When Member login with Facebook</t>
  </si>
  <si>
    <t>1. Homepage is displayed
2. "Login" Page is displayed
3. Redirect Member to Facebook
4. Member logged in with facebook successful and redirect to Homepage</t>
  </si>
  <si>
    <t>Integration Login with Logout</t>
  </si>
  <si>
    <t xml:space="preserve">1. Login VMN system by Member or Mod role.
2. Click on "Logout" hyperlink on Header
</t>
  </si>
  <si>
    <t>Integration Register with Login</t>
  </si>
  <si>
    <t xml:space="preserve">When user register new account </t>
  </si>
  <si>
    <t>When user click on "Logout" hyperlink</t>
  </si>
  <si>
    <t xml:space="preserve">1. Go to vmn.com
2. Click on "Register" hyperlink in Header
3. Enter personal information in "Register" Form
4. Click on "Sign up" button
</t>
  </si>
  <si>
    <t>1.Homepage is displayed 
2. "Register" Page is displayed
3. Display user's information correctly
4. VMN system will alert message:"Register success." and redirect to "Login" Page</t>
  </si>
  <si>
    <t>[Authentication-18]
[Authentication-2]</t>
  </si>
  <si>
    <t>Integration Login with Personal Page</t>
  </si>
  <si>
    <t>Check "Personal Name" hyperlink</t>
  </si>
  <si>
    <t xml:space="preserve">1. Login VMN system by Member or Mod role.
2. Click on "Personal Page" hyperlink on Header
</t>
  </si>
  <si>
    <t xml:space="preserve">1. Login VMN system by Member or Mod role.
</t>
  </si>
  <si>
    <t>1. Homepage is displayed with "Personal Name" hyperlink on Header</t>
  </si>
  <si>
    <t>"Personal Name" hyperlink when user click on</t>
  </si>
  <si>
    <t xml:space="preserve">1. Homepage is displayed 
2. "Personal Page" Page is displayed
</t>
  </si>
  <si>
    <t>[Personal Page-2]</t>
  </si>
  <si>
    <t>Check "Logout" hyperlink</t>
  </si>
  <si>
    <t xml:space="preserve">1. Homepage is displayed with "Logout" hyperlink on Header
</t>
  </si>
  <si>
    <t>1. Homepage is displayed
2. Logout success and redirect to Homepage</t>
  </si>
  <si>
    <t>Integration Login with Facebook</t>
  </si>
  <si>
    <t>Integration Login with Medicinal plants</t>
  </si>
  <si>
    <t xml:space="preserve">1. Login VMN system by Member or Mod role
2. Click on "Medicinal plants" on Header
</t>
  </si>
  <si>
    <t>[Homepage-9]</t>
  </si>
  <si>
    <t>Integration Login with Remedy</t>
  </si>
  <si>
    <t>Check "Remedy" tab</t>
  </si>
  <si>
    <t>1. Login VMN system by Member or Mod role
2. Click on "Remedy" on Header</t>
  </si>
  <si>
    <t>1. Homepage is displayed 
2. "Remedy" Page is displayed</t>
  </si>
  <si>
    <t>1. Homepage is displayed 
2. "Medicinal plants" Page is displayed</t>
  </si>
  <si>
    <t>[Homepage-11]</t>
  </si>
  <si>
    <t>Integration Login with Herbal Medicine Store</t>
  </si>
  <si>
    <t>1. Login VMN system by Member or Mod role
2. Click on "HMS" tab on Header</t>
  </si>
  <si>
    <t>[Herbal Medicine Store-6]</t>
  </si>
  <si>
    <t>1. Homepage is displayed 
2. "HMS Searching" Page is displayed</t>
  </si>
  <si>
    <t>Integration Medicinal plants with Remedy</t>
  </si>
  <si>
    <t>Check "Related Remedy Article" hyperlink</t>
  </si>
  <si>
    <t>1. Homepage is displayed 
2. "Medicinal Plants" tab is displayed 
3. "Medicinal Plants Article Detail" Page is displayed 
4. "Related Remedy Article" tab is displayed by list of Remedy Article hyperlink
5. "Remedy Article Detail" is displayed</t>
  </si>
  <si>
    <t>[Remedy Article-37]</t>
  </si>
  <si>
    <t>Integration Medicinal plants with Personal Page</t>
  </si>
  <si>
    <t xml:space="preserve">Check "Author" hyperlink </t>
  </si>
  <si>
    <t>1. Go to vmn.com
2. Click on "Medicinal Plants Article Detail" hyperlink on "Medicinal Plants" tab or Homepage
3. Click on "Author" hyperlink</t>
  </si>
  <si>
    <t>1. Homepage is displayed 
2. "Medicinal Plants Article Detail" Page is displayed
3. "Author" Page is displayed by following fields:
- Header
- Avatar
- Profile hyperlink
- Contributed Articles hyperlink
- Profile frame
- Footer</t>
  </si>
  <si>
    <t>Check "Related HMS" hyperlink</t>
  </si>
  <si>
    <t xml:space="preserve">1. Go to vmn.com
2. Click on "Medicinal Plants" on Header
3. Click on "Detail" hyperlink of any Medicinal Plants Article
4. Click on "Related Remedy Article" tab
5. Click on any "Remedy Article" hyperlink </t>
  </si>
  <si>
    <t>1. Login VMN system by Member or Mod role
2. Click on "Remedy Article Detail" hyperlink on "Remedy" tab
3. Click on "Related HMS" tab
4. Click on "HMS" hyperlink</t>
  </si>
  <si>
    <t>1. Homepage is displayed 
2. "Remedy Article Detail" Page is displayed
3. "Related HMS" tab is displayed by list of HMS hyperlink
4. "HMS Profile" Page is displayed</t>
  </si>
  <si>
    <t>[Herbal Medicine Store-13]</t>
  </si>
  <si>
    <t>Integration Remedy with Personal Page</t>
  </si>
  <si>
    <t>1. Homepage is displayed 
2. "Remedy Article Detail" Page is displayed
3. "Author" Page is displayed by following fields:
- Header
- Avatar
- Profile hyperlink
- Contributed Articles hyperlink
- Profile frame
- Footer</t>
  </si>
  <si>
    <t>1. Go to vmn.com
2. Click on "Remedy Article Detail" hyperlink on "Remedy" tab
3. Click on "Author" hyperlink</t>
  </si>
  <si>
    <t xml:space="preserve">Check "Remedy" hyperlink on "Contributed Articles" in "Personal Page" Page </t>
  </si>
  <si>
    <t>1. Login VMN system by Member role
2. Click on "Account" hyperlink on Header
3. Click on "Contributed Articles" tab
4. Click on "Remedy Article's Title" hyperlink</t>
  </si>
  <si>
    <t>Integration Personal Page with "Remedy's change content" Page</t>
  </si>
  <si>
    <t xml:space="preserve">1. Homepage is displayed 
2. "Personal Page" Page is displayed
3. "Contributed Article" Frame is displayed
4. "Remedy change content" Page is displayed
</t>
  </si>
  <si>
    <t>[Remedy Article-21]</t>
  </si>
  <si>
    <t>Integration Personal page with "Medicinal Plants change content" Page</t>
  </si>
  <si>
    <t xml:space="preserve">Check "Medicinal Plants" hyperlink on "Contributed Articles" in "Personal Page" Page </t>
  </si>
  <si>
    <t>1. Login VMN system by Member role
2. Click on "Account" hyperlink on Header
3. Click on "Contributed Articles" tab
4. Click on "Medicinal Plants Name" hyperlink</t>
  </si>
  <si>
    <t>1. Homepage is displayed 
2. "Personal Page" Page is displayed
3. "Contributed Article" Frame is displayed
4. "Medicinal Plants change content" Page is displayed</t>
  </si>
  <si>
    <t>[Medicinal Plants Article-23]</t>
  </si>
  <si>
    <t>Integration Slider on Homepage with Medicinal Plants tab</t>
  </si>
  <si>
    <t>Check "View now" in Medicinal Plants Slider on Homepage</t>
  </si>
  <si>
    <t>1. Go to vmn.com
2. Click on "View now" in Medicinal Plants Slider (Slider 2)</t>
  </si>
  <si>
    <t xml:space="preserve">1. Homepage is displayed 
2. "Medicinal Plants" tab is displayed 
</t>
  </si>
  <si>
    <t>Check "View now" in Remedy Slider on Homepage</t>
  </si>
  <si>
    <t>1. Go to vmn.com
2. Click on  "View now" in Remedy Slider (Slider 3)</t>
  </si>
  <si>
    <t xml:space="preserve">1. Homepage is displayed 
2. "Remedy" tab is displayed </t>
  </si>
  <si>
    <t>Integration Slider on Homepage with Remedy tab</t>
  </si>
  <si>
    <t>Integration Slider on Homepage with HMS tab</t>
  </si>
  <si>
    <t>[Homepage-8]</t>
  </si>
  <si>
    <t>[Homepage-10]</t>
  </si>
  <si>
    <t>Check "View now" in HMS Slider on Homepage</t>
  </si>
  <si>
    <t>1. Login VMN system by Member or Mod role.
2. Click on  "View now" in HMS Slider (Slider 4)</t>
  </si>
  <si>
    <t>1. Homepage is displayed
2. "HMS Search" Page is displayed</t>
  </si>
  <si>
    <t>[Herbal Medicine Store-2]</t>
  </si>
  <si>
    <t>Personal Page</t>
  </si>
  <si>
    <t>Integration Login with Dashboard</t>
  </si>
  <si>
    <t>Integration Login with Medicinal Plants Management</t>
  </si>
  <si>
    <t xml:space="preserve">1. Login VMN system by Mod role.
</t>
  </si>
  <si>
    <t>When Mod click on "Logout" hyperlink</t>
  </si>
  <si>
    <t>1. Login VMN system by Admin role
2. Click on "Dashboard" hyperlink</t>
  </si>
  <si>
    <t>1. Admin Page is displayed 
2. "Dashboard" Page is displayed</t>
  </si>
  <si>
    <t>[Admin module-20]</t>
  </si>
  <si>
    <t>Integration Login with User Management</t>
  </si>
  <si>
    <t>Check "User Management" Page</t>
  </si>
  <si>
    <t>Check "Dashboard" Page</t>
  </si>
  <si>
    <t>1. Login VMN system by Admin role
2. Click on "User Management" hyperlink</t>
  </si>
  <si>
    <t>1. Admin Page is displayed 
2. "User Management" Page is displayed</t>
  </si>
  <si>
    <t>[Admin module-27]</t>
  </si>
  <si>
    <t>Integration Login with Waiting HMS Approval</t>
  </si>
  <si>
    <t>Check "Waiting HMS Approval" Page</t>
  </si>
  <si>
    <t>1. Login VMN system by Admin role
2. Click on "Waiting HMS Approval" hyperlink</t>
  </si>
  <si>
    <t>1. Admin Page is displayed
2. "Waiting HMS Approval" Page is displayed</t>
  </si>
  <si>
    <t>[Admin module-35]</t>
  </si>
  <si>
    <t>When Admin click on "Logout" hyperlink</t>
  </si>
  <si>
    <t xml:space="preserve">1. Login VMN system by Admin role.
2. Click on "Logout" hyperlink on Header
</t>
  </si>
  <si>
    <t xml:space="preserve">1. Login VMN system by Admin role.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</si>
</sst>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FFFF00"/>
        <bgColor indexed="64"/>
      </patternFill>
    </fill>
    <fill>
      <patternFill patternType="solid">
        <fgColor indexed="9"/>
        <bgColor indexed="64"/>
      </patternFill>
    </fill>
    <fill>
      <patternFill patternType="solid">
        <fgColor theme="0"/>
        <bgColor indexed="41"/>
      </patternFill>
    </fill>
  </fills>
  <borders count="5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top style="thin">
        <color indexed="8"/>
      </top>
      <bottom/>
      <diagonal/>
    </border>
    <border>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8"/>
      </left>
      <right/>
      <top style="thin">
        <color indexed="8"/>
      </top>
      <bottom/>
      <diagonal/>
    </border>
    <border>
      <left style="thin">
        <color auto="1"/>
      </left>
      <right style="thin">
        <color auto="1"/>
      </right>
      <top style="thin">
        <color auto="1"/>
      </top>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cellStyleXfs>
  <cellXfs count="23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14" xfId="4" applyFont="1" applyFill="1" applyBorder="1" applyAlignment="1">
      <alignment vertical="top" wrapText="1"/>
    </xf>
    <xf numFmtId="0" fontId="24" fillId="2" borderId="20" xfId="1" applyNumberFormat="1" applyFont="1" applyFill="1" applyBorder="1" applyAlignment="1"/>
    <xf numFmtId="0" fontId="14" fillId="2" borderId="24" xfId="4" applyNumberFormat="1" applyFont="1" applyFill="1" applyBorder="1" applyAlignment="1">
      <alignment horizontal="left" wrapText="1"/>
    </xf>
    <xf numFmtId="0" fontId="14" fillId="2" borderId="25" xfId="4" applyNumberFormat="1" applyFont="1" applyFill="1" applyBorder="1" applyAlignment="1">
      <alignment horizontal="left" wrapText="1"/>
    </xf>
    <xf numFmtId="0" fontId="12" fillId="2" borderId="25" xfId="2" applyNumberFormat="1" applyFont="1" applyFill="1" applyBorder="1" applyAlignment="1">
      <alignment horizontal="center" vertical="center"/>
    </xf>
    <xf numFmtId="0" fontId="18" fillId="2" borderId="26"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2" borderId="0" xfId="2" applyNumberFormat="1" applyFont="1" applyFill="1"/>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4" xfId="4" applyFont="1" applyFill="1" applyBorder="1" applyAlignment="1">
      <alignment horizontal="left" wrapText="1"/>
    </xf>
    <xf numFmtId="0" fontId="14" fillId="6" borderId="25" xfId="4" applyFont="1" applyFill="1" applyBorder="1" applyAlignment="1">
      <alignment horizontal="left" wrapText="1"/>
    </xf>
    <xf numFmtId="0" fontId="12" fillId="6" borderId="25"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7" fillId="6" borderId="0" xfId="2" applyFont="1" applyFill="1" applyAlignment="1" applyProtection="1">
      <alignment wrapText="1"/>
    </xf>
    <xf numFmtId="0" fontId="27" fillId="6" borderId="0" xfId="2" applyFont="1" applyFill="1" applyBorder="1" applyAlignment="1">
      <alignment horizontal="left" wrapText="1"/>
    </xf>
    <xf numFmtId="0" fontId="15" fillId="0" borderId="7" xfId="1" applyFont="1" applyBorder="1"/>
    <xf numFmtId="0" fontId="9" fillId="3" borderId="27" xfId="0" applyNumberFormat="1" applyFont="1" applyFill="1" applyBorder="1" applyAlignment="1">
      <alignment horizontal="center"/>
    </xf>
    <xf numFmtId="0" fontId="3"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9" fillId="0" borderId="0" xfId="0" applyFont="1"/>
    <xf numFmtId="0" fontId="30" fillId="8" borderId="33" xfId="0" applyFont="1" applyFill="1" applyBorder="1" applyAlignment="1">
      <alignment horizontal="center" vertical="center" wrapText="1"/>
    </xf>
    <xf numFmtId="0" fontId="30" fillId="8" borderId="34" xfId="0" applyFont="1" applyFill="1" applyBorder="1" applyAlignment="1">
      <alignment horizontal="center" vertical="center" wrapText="1"/>
    </xf>
    <xf numFmtId="0" fontId="30" fillId="8" borderId="23" xfId="0" applyFont="1" applyFill="1" applyBorder="1" applyAlignment="1">
      <alignment horizontal="center" vertical="center" wrapText="1"/>
    </xf>
    <xf numFmtId="0" fontId="30" fillId="0" borderId="23" xfId="0" applyFont="1" applyBorder="1" applyAlignment="1">
      <alignment horizontal="left" vertical="center" wrapText="1" indent="1"/>
    </xf>
    <xf numFmtId="0" fontId="29" fillId="0" borderId="23" xfId="0" applyFont="1" applyBorder="1"/>
    <xf numFmtId="0" fontId="29" fillId="0" borderId="35" xfId="0" applyFont="1" applyBorder="1" applyAlignment="1">
      <alignment vertical="center" wrapText="1"/>
    </xf>
    <xf numFmtId="0" fontId="29" fillId="0" borderId="23" xfId="0" applyFont="1" applyBorder="1" applyAlignment="1">
      <alignment wrapText="1"/>
    </xf>
    <xf numFmtId="0" fontId="30" fillId="0" borderId="35" xfId="0" applyFont="1" applyBorder="1" applyAlignment="1">
      <alignment horizontal="left" vertical="center" wrapText="1" inden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6" xfId="4" applyFont="1" applyFill="1" applyBorder="1" applyAlignment="1">
      <alignment horizontal="left" vertical="center"/>
    </xf>
    <xf numFmtId="0" fontId="14" fillId="5" borderId="37"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8" xfId="4" applyFont="1" applyFill="1" applyBorder="1" applyAlignment="1">
      <alignment horizontal="left" vertical="center"/>
    </xf>
    <xf numFmtId="0" fontId="14" fillId="5" borderId="35" xfId="4" applyFont="1" applyFill="1" applyBorder="1" applyAlignment="1">
      <alignment horizontal="left" vertical="center"/>
    </xf>
    <xf numFmtId="0" fontId="14" fillId="5" borderId="39"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1" fillId="0" borderId="0" xfId="0" applyFont="1" applyAlignment="1">
      <alignment wrapText="1"/>
    </xf>
    <xf numFmtId="0" fontId="31" fillId="9" borderId="35" xfId="0" applyFont="1" applyFill="1" applyBorder="1" applyAlignment="1">
      <alignment horizontal="center" vertical="center" wrapText="1"/>
    </xf>
    <xf numFmtId="0" fontId="32" fillId="9" borderId="38" xfId="0" applyFont="1" applyFill="1" applyBorder="1" applyAlignment="1">
      <alignment horizontal="left" vertical="center"/>
    </xf>
    <xf numFmtId="0" fontId="31" fillId="9" borderId="38" xfId="0" applyFont="1" applyFill="1" applyBorder="1" applyAlignment="1">
      <alignment horizontal="center" vertical="center" wrapText="1"/>
    </xf>
    <xf numFmtId="0" fontId="31" fillId="7" borderId="23" xfId="0" applyFont="1" applyFill="1" applyBorder="1" applyAlignment="1">
      <alignment horizontal="center" vertical="center" wrapText="1"/>
    </xf>
    <xf numFmtId="0" fontId="31" fillId="0" borderId="0" xfId="0" applyFont="1" applyFill="1" applyAlignment="1">
      <alignment wrapText="1"/>
    </xf>
    <xf numFmtId="0" fontId="31" fillId="10" borderId="0" xfId="0" applyFont="1" applyFill="1" applyAlignment="1">
      <alignment wrapText="1"/>
    </xf>
    <xf numFmtId="0" fontId="14" fillId="5" borderId="40"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16" fillId="0" borderId="7" xfId="1" applyBorder="1"/>
    <xf numFmtId="0" fontId="3" fillId="6" borderId="15" xfId="4" applyFont="1" applyFill="1" applyBorder="1" applyAlignment="1">
      <alignment vertical="top" wrapText="1"/>
    </xf>
    <xf numFmtId="14" fontId="3" fillId="6" borderId="15" xfId="4" applyNumberFormat="1" applyFont="1" applyFill="1" applyBorder="1" applyAlignment="1">
      <alignment vertical="top" wrapText="1"/>
    </xf>
    <xf numFmtId="0" fontId="3" fillId="6" borderId="3" xfId="2" applyFont="1" applyFill="1" applyBorder="1" applyAlignment="1">
      <alignment vertical="top" wrapText="1"/>
    </xf>
    <xf numFmtId="0" fontId="14" fillId="5" borderId="42" xfId="4" applyFont="1" applyFill="1" applyBorder="1" applyAlignment="1">
      <alignment horizontal="left" vertical="center"/>
    </xf>
    <xf numFmtId="0" fontId="3" fillId="6" borderId="41" xfId="4" applyFont="1" applyFill="1" applyBorder="1" applyAlignment="1">
      <alignment vertical="top" wrapText="1"/>
    </xf>
    <xf numFmtId="0" fontId="18" fillId="2" borderId="1" xfId="2" applyFont="1" applyFill="1" applyBorder="1" applyAlignment="1">
      <alignment horizontal="left" vertical="top" wrapText="1"/>
    </xf>
    <xf numFmtId="0" fontId="14" fillId="5" borderId="43" xfId="4" applyFont="1" applyFill="1" applyBorder="1" applyAlignment="1">
      <alignment horizontal="left" vertical="center"/>
    </xf>
    <xf numFmtId="0" fontId="3" fillId="2" borderId="41" xfId="2" applyFont="1" applyFill="1" applyBorder="1"/>
    <xf numFmtId="0" fontId="14" fillId="5" borderId="44" xfId="4" applyFont="1" applyFill="1" applyBorder="1" applyAlignment="1">
      <alignment horizontal="left" vertical="center"/>
    </xf>
    <xf numFmtId="14" fontId="3" fillId="6" borderId="45" xfId="4" applyNumberFormat="1" applyFont="1" applyFill="1" applyBorder="1" applyAlignment="1">
      <alignment vertical="top" wrapText="1"/>
    </xf>
    <xf numFmtId="0" fontId="3" fillId="2" borderId="46" xfId="2" applyFont="1" applyFill="1" applyBorder="1" applyAlignment="1">
      <alignment vertical="top" wrapText="1"/>
    </xf>
    <xf numFmtId="0" fontId="14" fillId="11"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14" fillId="11" borderId="1" xfId="4" applyFont="1" applyFill="1" applyBorder="1" applyAlignment="1">
      <alignment horizontal="left" vertical="center"/>
    </xf>
    <xf numFmtId="0" fontId="14" fillId="11" borderId="37" xfId="4" applyFont="1" applyFill="1" applyBorder="1" applyAlignment="1">
      <alignment horizontal="left" vertical="center"/>
    </xf>
    <xf numFmtId="0" fontId="3" fillId="6" borderId="47" xfId="4" applyFont="1" applyFill="1" applyBorder="1" applyAlignment="1">
      <alignment vertical="top" wrapText="1"/>
    </xf>
    <xf numFmtId="0" fontId="3" fillId="7" borderId="47" xfId="0" applyFont="1" applyFill="1" applyBorder="1"/>
    <xf numFmtId="0" fontId="18" fillId="2" borderId="47" xfId="7"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8" fillId="0" borderId="0" xfId="0" applyFont="1" applyAlignment="1">
      <alignment horizontal="left" vertical="center"/>
    </xf>
    <xf numFmtId="0" fontId="8" fillId="6" borderId="30" xfId="4" applyFont="1" applyFill="1" applyBorder="1" applyAlignment="1">
      <alignment horizontal="left" wrapText="1"/>
    </xf>
    <xf numFmtId="0" fontId="8" fillId="6" borderId="31" xfId="4" applyFont="1" applyFill="1" applyBorder="1" applyAlignment="1">
      <alignment horizontal="left" wrapText="1"/>
    </xf>
    <xf numFmtId="0" fontId="12" fillId="2" borderId="30" xfId="2" applyFont="1" applyFill="1" applyBorder="1" applyAlignment="1">
      <alignment horizontal="center" vertical="center" wrapText="1"/>
    </xf>
    <xf numFmtId="0" fontId="18" fillId="2" borderId="32" xfId="2" applyFont="1" applyFill="1" applyBorder="1" applyAlignment="1">
      <alignment horizontal="center" vertical="center" wrapText="1"/>
    </xf>
    <xf numFmtId="0" fontId="12" fillId="6" borderId="30" xfId="0" applyFont="1" applyFill="1" applyBorder="1" applyAlignment="1">
      <alignment horizontal="center" vertical="center" wrapText="1"/>
    </xf>
    <xf numFmtId="0" fontId="3" fillId="6" borderId="48" xfId="4" applyFont="1" applyFill="1" applyBorder="1" applyAlignment="1">
      <alignment vertical="top" wrapText="1"/>
    </xf>
    <xf numFmtId="0" fontId="3" fillId="6" borderId="49" xfId="4" applyFont="1" applyFill="1" applyBorder="1" applyAlignment="1">
      <alignment vertical="top" wrapText="1"/>
    </xf>
    <xf numFmtId="0" fontId="22" fillId="2" borderId="49" xfId="7" applyFont="1" applyFill="1" applyBorder="1" applyAlignment="1">
      <alignment horizontal="left" vertical="top" wrapText="1"/>
    </xf>
    <xf numFmtId="0" fontId="3" fillId="7" borderId="49" xfId="0" applyFont="1" applyFill="1" applyBorder="1"/>
    <xf numFmtId="0" fontId="3" fillId="7" borderId="49" xfId="0" applyFont="1" applyFill="1" applyBorder="1" applyAlignment="1">
      <alignment vertical="top" wrapText="1"/>
    </xf>
    <xf numFmtId="0" fontId="14" fillId="11" borderId="41" xfId="4" applyFont="1" applyFill="1" applyBorder="1" applyAlignment="1">
      <alignment horizontal="left" vertical="center"/>
    </xf>
    <xf numFmtId="0" fontId="22" fillId="6" borderId="41" xfId="0" applyFont="1" applyFill="1" applyBorder="1" applyAlignment="1">
      <alignment horizontal="left" vertical="top" wrapText="1"/>
    </xf>
    <xf numFmtId="0" fontId="3" fillId="7" borderId="41" xfId="0" applyFont="1" applyFill="1" applyBorder="1"/>
    <xf numFmtId="0" fontId="3" fillId="7" borderId="41" xfId="0" applyFont="1" applyFill="1" applyBorder="1" applyAlignment="1">
      <alignment vertical="top" wrapText="1"/>
    </xf>
    <xf numFmtId="0" fontId="18" fillId="6" borderId="41" xfId="0" applyFont="1" applyFill="1" applyBorder="1" applyAlignment="1">
      <alignment horizontal="left" vertical="top" wrapText="1"/>
    </xf>
    <xf numFmtId="0" fontId="18" fillId="2" borderId="41" xfId="0" applyFont="1" applyFill="1" applyBorder="1" applyAlignment="1">
      <alignment horizontal="left" vertical="top" wrapText="1"/>
    </xf>
    <xf numFmtId="0" fontId="22" fillId="2" borderId="41" xfId="0" applyFont="1" applyFill="1" applyBorder="1" applyAlignment="1">
      <alignment horizontal="left" vertical="top" wrapText="1"/>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zoomScale="90" zoomScaleNormal="90" zoomScalePageLayoutView="150" workbookViewId="0">
      <selection activeCell="I16" sqref="I16"/>
    </sheetView>
  </sheetViews>
  <sheetFormatPr defaultColWidth="8.875" defaultRowHeight="12.75"/>
  <cols>
    <col min="1" max="1" width="2.125" style="1" customWidth="1"/>
    <col min="2" max="2" width="19.625" style="2" customWidth="1"/>
    <col min="3" max="3" width="9.125" style="1" customWidth="1"/>
    <col min="4" max="4" width="14.5" style="1" customWidth="1"/>
    <col min="5" max="5" width="8" style="1" customWidth="1"/>
    <col min="6" max="6" width="28.875" style="1" customWidth="1"/>
    <col min="7" max="7" width="31" style="1" customWidth="1"/>
    <col min="8" max="16384" width="8.875" style="1"/>
  </cols>
  <sheetData>
    <row r="2" spans="1:7" s="5" customFormat="1" ht="75.75" customHeight="1">
      <c r="A2" s="3"/>
      <c r="B2" s="4"/>
      <c r="C2" s="208" t="s">
        <v>0</v>
      </c>
      <c r="D2" s="208"/>
      <c r="E2" s="208"/>
      <c r="F2" s="208"/>
      <c r="G2" s="208"/>
    </row>
    <row r="3" spans="1:7">
      <c r="B3" s="6"/>
      <c r="C3" s="7"/>
      <c r="F3" s="8"/>
    </row>
    <row r="4" spans="1:7" ht="14.25" customHeight="1">
      <c r="B4" s="9" t="s">
        <v>1</v>
      </c>
      <c r="C4" s="209" t="s">
        <v>194</v>
      </c>
      <c r="D4" s="209"/>
      <c r="E4" s="209"/>
      <c r="F4" s="9" t="s">
        <v>2</v>
      </c>
      <c r="G4" s="10" t="s">
        <v>178</v>
      </c>
    </row>
    <row r="5" spans="1:7" ht="14.25" customHeight="1">
      <c r="B5" s="9" t="s">
        <v>3</v>
      </c>
      <c r="C5" s="209" t="s">
        <v>180</v>
      </c>
      <c r="D5" s="209"/>
      <c r="E5" s="209"/>
      <c r="F5" s="9" t="s">
        <v>4</v>
      </c>
      <c r="G5" s="10" t="s">
        <v>182</v>
      </c>
    </row>
    <row r="6" spans="1:7" ht="15.75" customHeight="1">
      <c r="B6" s="210" t="s">
        <v>5</v>
      </c>
      <c r="C6" s="211" t="str">
        <f>C5&amp;"_"&amp;"Integration Test Case"&amp;"_"&amp;"v1.0"</f>
        <v>VMN_Integration Test Case_v1.0</v>
      </c>
      <c r="D6" s="211"/>
      <c r="E6" s="211"/>
      <c r="F6" s="9" t="s">
        <v>6</v>
      </c>
      <c r="G6" s="85">
        <v>42422</v>
      </c>
    </row>
    <row r="7" spans="1:7" ht="13.5" customHeight="1">
      <c r="B7" s="210"/>
      <c r="C7" s="211"/>
      <c r="D7" s="211"/>
      <c r="E7" s="211"/>
      <c r="F7" s="9" t="s">
        <v>7</v>
      </c>
      <c r="G7" s="146"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6">
        <v>42422</v>
      </c>
      <c r="C12" s="87" t="s">
        <v>45</v>
      </c>
      <c r="D12" s="88"/>
      <c r="E12" s="88" t="s">
        <v>46</v>
      </c>
      <c r="F12" s="115" t="s">
        <v>54</v>
      </c>
      <c r="G12" s="22" t="s">
        <v>179</v>
      </c>
    </row>
    <row r="13" spans="1:7" s="19" customFormat="1" ht="21.75" customHeight="1">
      <c r="B13" s="86"/>
      <c r="C13" s="87"/>
      <c r="D13" s="21"/>
      <c r="E13" s="88"/>
      <c r="F13" s="21"/>
      <c r="G13" s="24"/>
    </row>
    <row r="14" spans="1:7" s="19" customFormat="1" ht="19.5" customHeight="1">
      <c r="B14" s="86"/>
      <c r="C14" s="87"/>
      <c r="D14" s="21"/>
      <c r="E14" s="88"/>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2" zoomScale="90" zoomScaleNormal="90" zoomScalePageLayoutView="150" workbookViewId="0">
      <selection activeCell="D10" sqref="D10"/>
    </sheetView>
  </sheetViews>
  <sheetFormatPr defaultColWidth="8.875" defaultRowHeight="12.75"/>
  <cols>
    <col min="1" max="1" width="1.375" style="8" customWidth="1"/>
    <col min="2" max="2" width="11.625" style="29" customWidth="1"/>
    <col min="3" max="3" width="26.5" style="30" customWidth="1"/>
    <col min="4" max="4" width="18.625" style="30" customWidth="1"/>
    <col min="5" max="5" width="28.125" style="30" customWidth="1"/>
    <col min="6" max="6" width="30.625" style="30" customWidth="1"/>
    <col min="7" max="16384" width="8.875" style="8"/>
  </cols>
  <sheetData>
    <row r="1" spans="2:6" ht="25.5">
      <c r="B1" s="31"/>
      <c r="D1" s="32" t="s">
        <v>14</v>
      </c>
      <c r="E1" s="33"/>
    </row>
    <row r="2" spans="2:6" ht="13.5" customHeight="1">
      <c r="B2" s="31"/>
      <c r="D2" s="34"/>
      <c r="E2" s="34"/>
    </row>
    <row r="3" spans="2:6">
      <c r="B3" s="214" t="s">
        <v>1</v>
      </c>
      <c r="C3" s="214"/>
      <c r="D3" s="215" t="str">
        <f>Cover!C4</f>
        <v>Vietnamese Medicinal Plants Network</v>
      </c>
      <c r="E3" s="215"/>
      <c r="F3" s="215"/>
    </row>
    <row r="4" spans="2:6">
      <c r="B4" s="214" t="s">
        <v>3</v>
      </c>
      <c r="C4" s="214"/>
      <c r="D4" s="215" t="str">
        <f>Cover!C5</f>
        <v>VMN</v>
      </c>
      <c r="E4" s="215"/>
      <c r="F4" s="215"/>
    </row>
    <row r="5" spans="2:6" s="35" customFormat="1" ht="72" customHeight="1">
      <c r="B5" s="212" t="s">
        <v>15</v>
      </c>
      <c r="C5" s="212"/>
      <c r="D5" s="213" t="s">
        <v>212</v>
      </c>
      <c r="E5" s="213"/>
      <c r="F5" s="213"/>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202</v>
      </c>
      <c r="D9" s="142" t="s">
        <v>51</v>
      </c>
      <c r="E9" s="113" t="s">
        <v>203</v>
      </c>
      <c r="F9" s="112" t="s">
        <v>58</v>
      </c>
    </row>
    <row r="10" spans="2:6" ht="25.5">
      <c r="B10" s="46">
        <v>2</v>
      </c>
      <c r="C10" s="47" t="s">
        <v>213</v>
      </c>
      <c r="D10" s="189" t="s">
        <v>214</v>
      </c>
      <c r="E10" s="113" t="s">
        <v>52</v>
      </c>
      <c r="F10" s="112" t="s">
        <v>59</v>
      </c>
    </row>
    <row r="11" spans="2:6" ht="25.5">
      <c r="B11" s="46">
        <v>3</v>
      </c>
      <c r="C11" s="47" t="s">
        <v>50</v>
      </c>
      <c r="D11" s="142" t="s">
        <v>48</v>
      </c>
      <c r="E11" s="113" t="s">
        <v>52</v>
      </c>
      <c r="F11" s="112" t="s">
        <v>59</v>
      </c>
    </row>
    <row r="12" spans="2:6" ht="13.5">
      <c r="B12" s="46"/>
      <c r="C12" s="47"/>
      <c r="D12" s="89"/>
      <c r="E12" s="48"/>
      <c r="F12" s="49"/>
    </row>
    <row r="13" spans="2:6" ht="13.5">
      <c r="B13" s="46"/>
      <c r="C13" s="47"/>
      <c r="D13" s="109"/>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12" sqref="C12"/>
    </sheetView>
  </sheetViews>
  <sheetFormatPr defaultColWidth="8.875" defaultRowHeight="12.75"/>
  <cols>
    <col min="1" max="1" width="8.875" style="8"/>
    <col min="2" max="2" width="13.5" style="8" customWidth="1"/>
    <col min="3" max="3" width="23.125" style="8" customWidth="1"/>
    <col min="4" max="7" width="8.875" style="8"/>
    <col min="8" max="9" width="33.125" style="8" customWidth="1"/>
    <col min="10" max="16384" width="8.875" style="8"/>
  </cols>
  <sheetData>
    <row r="1" spans="1:8" ht="25.5" customHeight="1">
      <c r="B1" s="218" t="s">
        <v>37</v>
      </c>
      <c r="C1" s="218"/>
      <c r="D1" s="218"/>
      <c r="E1" s="218"/>
      <c r="F1" s="218"/>
      <c r="G1" s="218"/>
      <c r="H1" s="218"/>
    </row>
    <row r="2" spans="1:8" ht="14.25" customHeight="1">
      <c r="A2" s="61"/>
      <c r="B2" s="61"/>
      <c r="C2" s="62"/>
      <c r="D2" s="62"/>
      <c r="E2" s="62"/>
      <c r="F2" s="62"/>
      <c r="G2" s="62"/>
      <c r="H2" s="63"/>
    </row>
    <row r="3" spans="1:8" ht="12" customHeight="1">
      <c r="B3" s="11" t="s">
        <v>1</v>
      </c>
      <c r="C3" s="215" t="str">
        <f>Cover!C4</f>
        <v>Vietnamese Medicinal Plants Network</v>
      </c>
      <c r="D3" s="215"/>
      <c r="E3" s="216" t="s">
        <v>2</v>
      </c>
      <c r="F3" s="216"/>
      <c r="G3" s="10" t="s">
        <v>178</v>
      </c>
      <c r="H3" s="64"/>
    </row>
    <row r="4" spans="1:8" ht="12" customHeight="1">
      <c r="B4" s="11" t="s">
        <v>3</v>
      </c>
      <c r="C4" s="215" t="str">
        <f>Cover!C5</f>
        <v>VMN</v>
      </c>
      <c r="D4" s="215"/>
      <c r="E4" s="216" t="s">
        <v>4</v>
      </c>
      <c r="F4" s="216"/>
      <c r="G4" s="10" t="s">
        <v>182</v>
      </c>
      <c r="H4" s="64"/>
    </row>
    <row r="5" spans="1:8" ht="12" customHeight="1">
      <c r="B5" s="65" t="s">
        <v>5</v>
      </c>
      <c r="C5" s="215" t="str">
        <f>C4&amp;"_"&amp;"Integration Test Report"&amp;"_"&amp;"v1.0"</f>
        <v>VMN_Integration Test Report_v1.0</v>
      </c>
      <c r="D5" s="215"/>
      <c r="E5" s="216" t="s">
        <v>6</v>
      </c>
      <c r="F5" s="216"/>
      <c r="G5" s="114"/>
      <c r="H5" s="66"/>
    </row>
    <row r="6" spans="1:8" ht="21.75" customHeight="1">
      <c r="A6" s="61"/>
      <c r="B6" s="65" t="s">
        <v>38</v>
      </c>
      <c r="C6" s="217"/>
      <c r="D6" s="217"/>
      <c r="E6" s="217"/>
      <c r="F6" s="217"/>
      <c r="G6" s="217"/>
      <c r="H6" s="217"/>
    </row>
    <row r="7" spans="1:8" ht="14.25" customHeight="1">
      <c r="A7" s="61"/>
      <c r="B7" s="67"/>
      <c r="C7" s="68"/>
      <c r="D7" s="62"/>
      <c r="E7" s="62"/>
      <c r="F7" s="62"/>
      <c r="G7" s="62"/>
      <c r="H7" s="63"/>
    </row>
    <row r="8" spans="1:8">
      <c r="B8" s="67"/>
      <c r="C8" s="68"/>
      <c r="D8" s="62"/>
      <c r="E8" s="62"/>
      <c r="F8" s="62"/>
      <c r="G8" s="62"/>
      <c r="H8" s="63"/>
    </row>
    <row r="9" spans="1:8">
      <c r="A9" s="69"/>
      <c r="B9" s="69"/>
      <c r="C9" s="69"/>
      <c r="D9" s="69"/>
      <c r="E9" s="69"/>
      <c r="F9" s="69"/>
      <c r="G9" s="69"/>
      <c r="H9" s="69"/>
    </row>
    <row r="10" spans="1:8">
      <c r="A10" s="70"/>
      <c r="B10" s="143" t="s">
        <v>16</v>
      </c>
      <c r="C10" s="71" t="s">
        <v>39</v>
      </c>
      <c r="D10" s="72" t="s">
        <v>22</v>
      </c>
      <c r="E10" s="71" t="s">
        <v>24</v>
      </c>
      <c r="F10" s="71" t="s">
        <v>26</v>
      </c>
      <c r="G10" s="71" t="s">
        <v>27</v>
      </c>
      <c r="H10" s="73" t="s">
        <v>40</v>
      </c>
    </row>
    <row r="11" spans="1:8">
      <c r="A11" s="70"/>
      <c r="B11" s="144">
        <v>1</v>
      </c>
      <c r="C11" s="142" t="s">
        <v>204</v>
      </c>
      <c r="D11" s="75">
        <f>'User Module'!A6</f>
        <v>0</v>
      </c>
      <c r="E11" s="75">
        <f>'User Module'!B6</f>
        <v>0</v>
      </c>
      <c r="F11" s="75">
        <f>'User Module'!C6</f>
        <v>48</v>
      </c>
      <c r="G11" s="75">
        <f>'User Module'!D6</f>
        <v>0</v>
      </c>
      <c r="H11" s="76">
        <f>'User Module'!E6</f>
        <v>48</v>
      </c>
    </row>
    <row r="12" spans="1:8" ht="14.25">
      <c r="A12" s="74"/>
      <c r="B12" s="144">
        <v>2</v>
      </c>
      <c r="C12" s="189" t="s">
        <v>205</v>
      </c>
      <c r="D12" s="75">
        <f>'Mod Module'!A6</f>
        <v>0</v>
      </c>
      <c r="E12" s="75">
        <f>'Mod Module'!B6</f>
        <v>0</v>
      </c>
      <c r="F12" s="75">
        <f>'Mod Module'!C6</f>
        <v>20</v>
      </c>
      <c r="G12" s="75">
        <f>'Mod Module'!D6</f>
        <v>0</v>
      </c>
      <c r="H12" s="76">
        <f>'Mod Module'!E6</f>
        <v>20</v>
      </c>
    </row>
    <row r="13" spans="1:8">
      <c r="A13" s="74"/>
      <c r="B13" s="144">
        <v>3</v>
      </c>
      <c r="C13" s="142" t="s">
        <v>55</v>
      </c>
      <c r="D13" s="75">
        <f>'Admin Module'!A6</f>
        <v>0</v>
      </c>
      <c r="E13" s="75">
        <f>'Admin Module'!B6</f>
        <v>0</v>
      </c>
      <c r="F13" s="75">
        <f>'Admin Module'!C6</f>
        <v>5</v>
      </c>
      <c r="G13" s="75">
        <f>'Admin Module'!D6</f>
        <v>0</v>
      </c>
      <c r="H13" s="76">
        <f>'Admin Module'!E6</f>
        <v>5</v>
      </c>
    </row>
    <row r="14" spans="1:8">
      <c r="A14" s="69"/>
      <c r="B14" s="145"/>
      <c r="C14" s="77" t="s">
        <v>41</v>
      </c>
      <c r="D14" s="78">
        <f>SUM(D11:D13)</f>
        <v>0</v>
      </c>
      <c r="E14" s="78">
        <f>SUM(E11:E13)</f>
        <v>0</v>
      </c>
      <c r="F14" s="78">
        <f>SUM(F11:F13)</f>
        <v>73</v>
      </c>
      <c r="G14" s="78">
        <f>SUM(G9:G13)</f>
        <v>0</v>
      </c>
      <c r="H14" s="79">
        <f>SUM(H11:H13)</f>
        <v>73</v>
      </c>
    </row>
    <row r="15" spans="1:8">
      <c r="A15" s="69"/>
      <c r="B15" s="80"/>
      <c r="C15" s="69"/>
      <c r="D15" s="81"/>
      <c r="E15" s="82"/>
      <c r="F15" s="82"/>
      <c r="G15" s="82"/>
      <c r="H15" s="82"/>
    </row>
    <row r="16" spans="1:8">
      <c r="A16" s="69"/>
      <c r="B16" s="69"/>
      <c r="C16" s="83" t="s">
        <v>42</v>
      </c>
      <c r="D16" s="69"/>
      <c r="E16" s="84">
        <f>(D14+E14)*100/(H14-G14)</f>
        <v>0</v>
      </c>
      <c r="F16" s="69" t="s">
        <v>43</v>
      </c>
      <c r="G16" s="69"/>
      <c r="H16" s="55"/>
    </row>
    <row r="17" spans="2:8">
      <c r="B17" s="69"/>
      <c r="C17" s="83" t="s">
        <v>44</v>
      </c>
      <c r="D17" s="69"/>
      <c r="E17" s="84">
        <f>D14*100/(H14-G14)</f>
        <v>0</v>
      </c>
      <c r="F17" s="69" t="s">
        <v>43</v>
      </c>
      <c r="G17" s="69"/>
      <c r="H17" s="55"/>
    </row>
    <row r="18" spans="2:8">
      <c r="C18" s="69"/>
      <c r="D18" s="69"/>
    </row>
    <row r="19" spans="2:8" ht="14.25">
      <c r="C19" s="188"/>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10" zoomScaleNormal="110" zoomScalePageLayoutView="150" workbookViewId="0">
      <selection activeCell="B18" sqref="B18"/>
    </sheetView>
  </sheetViews>
  <sheetFormatPr defaultColWidth="8.875" defaultRowHeight="14.25" customHeight="1"/>
  <cols>
    <col min="1" max="1" width="14.125" style="147" customWidth="1"/>
    <col min="2" max="2" width="52.875" style="147" customWidth="1"/>
    <col min="3" max="3" width="37.5" style="147" customWidth="1"/>
    <col min="4" max="16384" width="8.875" style="147"/>
  </cols>
  <sheetData>
    <row r="1" spans="1:3" ht="14.25" customHeight="1">
      <c r="A1" s="219" t="s">
        <v>62</v>
      </c>
      <c r="B1" s="219"/>
      <c r="C1" s="219"/>
    </row>
    <row r="2" spans="1:3" ht="14.25" customHeight="1" thickBot="1"/>
    <row r="3" spans="1:3" ht="15">
      <c r="A3" s="148" t="s">
        <v>16</v>
      </c>
      <c r="B3" s="149" t="s">
        <v>63</v>
      </c>
      <c r="C3" s="150" t="s">
        <v>64</v>
      </c>
    </row>
    <row r="4" spans="1:3" ht="15">
      <c r="A4" s="151" t="s">
        <v>65</v>
      </c>
      <c r="B4" s="152" t="s">
        <v>66</v>
      </c>
      <c r="C4" s="152"/>
    </row>
    <row r="5" spans="1:3" ht="15">
      <c r="A5" s="151" t="s">
        <v>67</v>
      </c>
      <c r="B5" s="152" t="s">
        <v>68</v>
      </c>
      <c r="C5" s="152"/>
    </row>
    <row r="6" spans="1:3" ht="15">
      <c r="A6" s="151" t="s">
        <v>69</v>
      </c>
      <c r="B6" s="152" t="s">
        <v>70</v>
      </c>
      <c r="C6" s="152"/>
    </row>
    <row r="7" spans="1:3" ht="15">
      <c r="A7" s="151" t="s">
        <v>71</v>
      </c>
      <c r="B7" s="152" t="s">
        <v>72</v>
      </c>
      <c r="C7" s="152"/>
    </row>
    <row r="8" spans="1:3" ht="15">
      <c r="A8" s="151" t="s">
        <v>73</v>
      </c>
      <c r="B8" s="152" t="s">
        <v>74</v>
      </c>
      <c r="C8" s="152"/>
    </row>
    <row r="9" spans="1:3" ht="15">
      <c r="A9" s="151" t="s">
        <v>75</v>
      </c>
      <c r="B9" s="152" t="s">
        <v>76</v>
      </c>
      <c r="C9" s="152"/>
    </row>
    <row r="10" spans="1:3" ht="15">
      <c r="A10" s="151" t="s">
        <v>77</v>
      </c>
      <c r="B10" s="152" t="s">
        <v>78</v>
      </c>
      <c r="C10" s="152"/>
    </row>
    <row r="11" spans="1:3" ht="15">
      <c r="A11" s="151" t="s">
        <v>79</v>
      </c>
      <c r="B11" s="152" t="s">
        <v>80</v>
      </c>
      <c r="C11" s="152"/>
    </row>
    <row r="12" spans="1:3" ht="15">
      <c r="A12" s="151" t="s">
        <v>81</v>
      </c>
      <c r="B12" s="152" t="s">
        <v>82</v>
      </c>
      <c r="C12" s="152"/>
    </row>
    <row r="13" spans="1:3" ht="15">
      <c r="A13" s="151" t="s">
        <v>83</v>
      </c>
      <c r="B13" s="152" t="s">
        <v>84</v>
      </c>
      <c r="C13" s="152"/>
    </row>
    <row r="14" spans="1:3" ht="15">
      <c r="A14" s="151" t="s">
        <v>85</v>
      </c>
      <c r="B14" s="153" t="s">
        <v>86</v>
      </c>
      <c r="C14" s="152"/>
    </row>
    <row r="15" spans="1:3" ht="15">
      <c r="A15" s="151" t="s">
        <v>87</v>
      </c>
      <c r="B15" s="152" t="s">
        <v>88</v>
      </c>
      <c r="C15" s="152"/>
    </row>
    <row r="16" spans="1:3" ht="15">
      <c r="A16" s="151" t="s">
        <v>89</v>
      </c>
      <c r="B16" s="152" t="s">
        <v>90</v>
      </c>
      <c r="C16" s="152"/>
    </row>
    <row r="17" spans="1:3" ht="15">
      <c r="A17" s="151" t="s">
        <v>91</v>
      </c>
      <c r="B17" s="152" t="s">
        <v>92</v>
      </c>
      <c r="C17" s="152"/>
    </row>
    <row r="18" spans="1:3" ht="15">
      <c r="A18" s="151" t="s">
        <v>93</v>
      </c>
      <c r="B18" s="152" t="s">
        <v>94</v>
      </c>
      <c r="C18" s="152"/>
    </row>
    <row r="19" spans="1:3" ht="15">
      <c r="A19" s="151" t="s">
        <v>95</v>
      </c>
      <c r="B19" s="153" t="s">
        <v>96</v>
      </c>
      <c r="C19" s="152"/>
    </row>
    <row r="20" spans="1:3" ht="15">
      <c r="A20" s="151" t="s">
        <v>97</v>
      </c>
      <c r="B20" s="153" t="s">
        <v>98</v>
      </c>
      <c r="C20" s="152"/>
    </row>
    <row r="21" spans="1:3" ht="15">
      <c r="A21" s="151" t="s">
        <v>99</v>
      </c>
      <c r="B21" s="153" t="s">
        <v>100</v>
      </c>
      <c r="C21" s="152"/>
    </row>
    <row r="22" spans="1:3" ht="60">
      <c r="A22" s="151" t="s">
        <v>101</v>
      </c>
      <c r="B22" s="154" t="s">
        <v>102</v>
      </c>
      <c r="C22" s="152"/>
    </row>
    <row r="23" spans="1:3" ht="15">
      <c r="A23" s="151" t="s">
        <v>103</v>
      </c>
      <c r="B23" s="152" t="s">
        <v>104</v>
      </c>
      <c r="C23" s="152"/>
    </row>
    <row r="24" spans="1:3" ht="15">
      <c r="A24" s="151" t="s">
        <v>105</v>
      </c>
      <c r="B24" s="152" t="s">
        <v>106</v>
      </c>
      <c r="C24" s="152"/>
    </row>
    <row r="25" spans="1:3" ht="15">
      <c r="A25" s="151" t="s">
        <v>107</v>
      </c>
      <c r="B25" s="152" t="s">
        <v>108</v>
      </c>
      <c r="C25" s="152"/>
    </row>
    <row r="26" spans="1:3" ht="15">
      <c r="A26" s="155" t="s">
        <v>109</v>
      </c>
      <c r="B26" s="152" t="s">
        <v>110</v>
      </c>
      <c r="C26" s="152"/>
    </row>
    <row r="27" spans="1:3" ht="15">
      <c r="A27" s="155" t="s">
        <v>111</v>
      </c>
      <c r="B27" s="152" t="s">
        <v>112</v>
      </c>
      <c r="C27" s="152"/>
    </row>
    <row r="28" spans="1:3" ht="15">
      <c r="A28" s="155" t="s">
        <v>113</v>
      </c>
      <c r="B28" s="152" t="s">
        <v>114</v>
      </c>
      <c r="C28" s="152"/>
    </row>
    <row r="29" spans="1:3" ht="15">
      <c r="A29" s="155" t="s">
        <v>115</v>
      </c>
      <c r="B29" s="152" t="s">
        <v>116</v>
      </c>
      <c r="C29" s="152"/>
    </row>
    <row r="30" spans="1:3" ht="15">
      <c r="A30" s="155" t="s">
        <v>117</v>
      </c>
      <c r="B30" s="152" t="s">
        <v>118</v>
      </c>
      <c r="C30" s="152"/>
    </row>
    <row r="31" spans="1:3" ht="15">
      <c r="A31" s="155" t="s">
        <v>119</v>
      </c>
      <c r="B31" s="152"/>
      <c r="C31" s="152"/>
    </row>
    <row r="32" spans="1:3" ht="15">
      <c r="A32" s="155" t="s">
        <v>120</v>
      </c>
      <c r="B32" s="152"/>
      <c r="C32" s="152"/>
    </row>
    <row r="33" spans="1:3" ht="15">
      <c r="A33" s="155" t="s">
        <v>121</v>
      </c>
      <c r="B33" s="152"/>
      <c r="C33" s="152"/>
    </row>
    <row r="34" spans="1:3" ht="15">
      <c r="A34" s="155" t="s">
        <v>122</v>
      </c>
      <c r="B34" s="152"/>
      <c r="C34" s="152"/>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7"/>
  <sheetViews>
    <sheetView topLeftCell="A35" zoomScaleNormal="100" zoomScalePageLayoutView="150" workbookViewId="0">
      <selection activeCell="B71" sqref="B71"/>
    </sheetView>
  </sheetViews>
  <sheetFormatPr defaultColWidth="15.125" defaultRowHeight="13.5" customHeight="1"/>
  <cols>
    <col min="1" max="1" width="15.125" style="129" customWidth="1"/>
    <col min="2" max="2" width="39.875" style="104" customWidth="1"/>
    <col min="3" max="3" width="33" style="104" customWidth="1"/>
    <col min="4" max="4" width="27.75" style="104" customWidth="1"/>
    <col min="5" max="5" width="22.125" style="104" customWidth="1"/>
    <col min="6" max="6" width="8.125" style="104" customWidth="1"/>
    <col min="7" max="7" width="7.375" style="104" customWidth="1"/>
    <col min="8" max="8" width="15.125" style="108" customWidth="1"/>
    <col min="9" max="9" width="15.125" style="104" customWidth="1"/>
    <col min="10" max="10" width="13.875" style="107" hidden="1" customWidth="1"/>
    <col min="11" max="16384" width="15.125" style="104"/>
  </cols>
  <sheetData>
    <row r="1" spans="1:10" ht="13.5" customHeight="1" thickBot="1">
      <c r="A1" s="121" t="s">
        <v>49</v>
      </c>
      <c r="B1" s="91"/>
      <c r="C1" s="91"/>
      <c r="D1" s="91"/>
      <c r="E1" s="91"/>
      <c r="F1" s="91"/>
      <c r="G1" s="92"/>
      <c r="H1" s="93"/>
      <c r="I1" s="94"/>
      <c r="J1" s="94"/>
    </row>
    <row r="2" spans="1:10" ht="13.5" customHeight="1">
      <c r="A2" s="122" t="s">
        <v>21</v>
      </c>
      <c r="B2" s="220" t="s">
        <v>215</v>
      </c>
      <c r="C2" s="220"/>
      <c r="D2" s="220"/>
      <c r="E2" s="220"/>
      <c r="F2" s="220"/>
      <c r="G2" s="220"/>
      <c r="H2" s="140" t="s">
        <v>22</v>
      </c>
      <c r="I2" s="94"/>
      <c r="J2" s="94" t="s">
        <v>22</v>
      </c>
    </row>
    <row r="3" spans="1:10" ht="13.5" customHeight="1">
      <c r="A3" s="123" t="s">
        <v>23</v>
      </c>
      <c r="B3" s="220" t="s">
        <v>53</v>
      </c>
      <c r="C3" s="220"/>
      <c r="D3" s="220"/>
      <c r="E3" s="220"/>
      <c r="F3" s="220"/>
      <c r="G3" s="220"/>
      <c r="H3" s="140" t="s">
        <v>24</v>
      </c>
      <c r="I3" s="94"/>
      <c r="J3" s="94" t="s">
        <v>24</v>
      </c>
    </row>
    <row r="4" spans="1:10" ht="13.5" customHeight="1">
      <c r="A4" s="122" t="s">
        <v>25</v>
      </c>
      <c r="B4" s="221" t="s">
        <v>178</v>
      </c>
      <c r="C4" s="221"/>
      <c r="D4" s="221"/>
      <c r="E4" s="221"/>
      <c r="F4" s="221"/>
      <c r="G4" s="221"/>
      <c r="H4" s="140" t="s">
        <v>27</v>
      </c>
      <c r="I4" s="94"/>
      <c r="J4" s="95"/>
    </row>
    <row r="5" spans="1:10" ht="13.5" customHeight="1">
      <c r="A5" s="124" t="s">
        <v>22</v>
      </c>
      <c r="B5" s="96" t="s">
        <v>24</v>
      </c>
      <c r="C5" s="96" t="s">
        <v>26</v>
      </c>
      <c r="D5" s="97" t="s">
        <v>27</v>
      </c>
      <c r="E5" s="222" t="s">
        <v>28</v>
      </c>
      <c r="F5" s="222"/>
      <c r="G5" s="222"/>
      <c r="H5" s="141" t="s">
        <v>26</v>
      </c>
      <c r="I5" s="94"/>
      <c r="J5" s="94" t="s">
        <v>29</v>
      </c>
    </row>
    <row r="6" spans="1:10" ht="13.5" customHeight="1" thickBot="1">
      <c r="A6" s="125">
        <f>COUNTIF(F11:G226,"Pass")</f>
        <v>0</v>
      </c>
      <c r="B6" s="100">
        <f>COUNTIF(F11:G673,"Fail")</f>
        <v>0</v>
      </c>
      <c r="C6" s="100">
        <f>E6-D6-B6-A6</f>
        <v>48</v>
      </c>
      <c r="D6" s="101">
        <f>COUNTIF(F11:G673,"N/A")</f>
        <v>0</v>
      </c>
      <c r="E6" s="223">
        <f>COUNTA(A11:A230)</f>
        <v>48</v>
      </c>
      <c r="F6" s="223"/>
      <c r="G6" s="223"/>
      <c r="H6" s="98"/>
      <c r="I6" s="94"/>
      <c r="J6" s="94" t="s">
        <v>27</v>
      </c>
    </row>
    <row r="7" spans="1:10" ht="13.5" customHeight="1">
      <c r="A7" s="172"/>
      <c r="B7" s="173"/>
      <c r="C7" s="173"/>
      <c r="D7" s="173"/>
      <c r="E7" s="174"/>
      <c r="F7" s="174"/>
      <c r="G7" s="174"/>
      <c r="H7" s="98"/>
      <c r="I7" s="94"/>
      <c r="J7" s="94"/>
    </row>
    <row r="8" spans="1:10" ht="13.5" customHeight="1">
      <c r="A8" s="172"/>
      <c r="B8" s="173"/>
      <c r="C8" s="173"/>
      <c r="D8" s="173"/>
      <c r="E8" s="174"/>
      <c r="F8" s="174"/>
      <c r="G8" s="174"/>
      <c r="H8" s="98"/>
      <c r="I8" s="94"/>
      <c r="J8" s="94"/>
    </row>
    <row r="9" spans="1:10" ht="13.5" customHeight="1">
      <c r="A9" s="126"/>
      <c r="B9" s="94"/>
      <c r="C9" s="94"/>
      <c r="D9" s="102"/>
      <c r="E9" s="102"/>
      <c r="F9" s="102"/>
      <c r="G9" s="98"/>
      <c r="H9" s="98"/>
      <c r="I9" s="98"/>
      <c r="J9" s="99"/>
    </row>
    <row r="10" spans="1:10" ht="48.75" customHeight="1">
      <c r="A10" s="127" t="s">
        <v>30</v>
      </c>
      <c r="B10" s="56" t="s">
        <v>31</v>
      </c>
      <c r="C10" s="56" t="s">
        <v>32</v>
      </c>
      <c r="D10" s="56" t="s">
        <v>33</v>
      </c>
      <c r="E10" s="57" t="s">
        <v>34</v>
      </c>
      <c r="F10" s="57" t="s">
        <v>60</v>
      </c>
      <c r="G10" s="57" t="s">
        <v>61</v>
      </c>
      <c r="H10" s="57" t="s">
        <v>35</v>
      </c>
      <c r="I10" s="56" t="s">
        <v>36</v>
      </c>
      <c r="J10" s="94"/>
    </row>
    <row r="11" spans="1:10" ht="14.25" customHeight="1">
      <c r="A11" s="201"/>
      <c r="B11" s="58" t="s">
        <v>238</v>
      </c>
      <c r="C11" s="58"/>
      <c r="D11" s="58"/>
      <c r="E11" s="58"/>
      <c r="F11" s="58"/>
      <c r="G11" s="58"/>
      <c r="H11" s="58"/>
      <c r="I11" s="182"/>
      <c r="J11" s="94"/>
    </row>
    <row r="12" spans="1:10" ht="14.25" customHeight="1">
      <c r="A12" s="202" t="str">
        <f t="shared" ref="A12:A17" si="0">IF(OR(B12&lt;&gt;"",D12&lt;&gt;""),"["&amp;TEXT($B$2,"##")&amp;"-"&amp;TEXT(ROW()-10,"##")&amp;"]","")</f>
        <v>[User Module-2]</v>
      </c>
      <c r="B12" s="120" t="s">
        <v>217</v>
      </c>
      <c r="C12" s="120" t="s">
        <v>216</v>
      </c>
      <c r="D12" s="120" t="s">
        <v>218</v>
      </c>
      <c r="E12" s="117"/>
      <c r="F12" s="116"/>
      <c r="G12" s="116"/>
      <c r="H12" s="118"/>
      <c r="I12" s="119"/>
      <c r="J12" s="94"/>
    </row>
    <row r="13" spans="1:10" ht="14.25" customHeight="1">
      <c r="A13" s="203"/>
      <c r="B13" s="58" t="s">
        <v>219</v>
      </c>
      <c r="C13" s="59"/>
      <c r="D13" s="59"/>
      <c r="E13" s="59"/>
      <c r="F13" s="59"/>
      <c r="G13" s="59"/>
      <c r="H13" s="59"/>
      <c r="I13" s="60"/>
      <c r="J13" s="94"/>
    </row>
    <row r="14" spans="1:10" ht="14.25" customHeight="1">
      <c r="A14" s="202" t="str">
        <f t="shared" si="0"/>
        <v>[User Module-4]</v>
      </c>
      <c r="B14" s="90" t="s">
        <v>235</v>
      </c>
      <c r="C14" s="90" t="s">
        <v>230</v>
      </c>
      <c r="D14" s="120" t="s">
        <v>236</v>
      </c>
      <c r="E14" s="90"/>
      <c r="F14" s="116"/>
      <c r="G14" s="90"/>
      <c r="H14" s="111"/>
      <c r="I14" s="106"/>
      <c r="J14" s="94"/>
    </row>
    <row r="15" spans="1:10" ht="14.25" customHeight="1">
      <c r="A15" s="202" t="str">
        <f t="shared" si="0"/>
        <v>[User Module-5]</v>
      </c>
      <c r="B15" s="90" t="s">
        <v>223</v>
      </c>
      <c r="C15" s="190" t="s">
        <v>220</v>
      </c>
      <c r="D15" s="194" t="s">
        <v>237</v>
      </c>
      <c r="E15" s="190"/>
      <c r="F15" s="184"/>
      <c r="G15" s="190"/>
      <c r="H15" s="191"/>
      <c r="I15" s="192"/>
      <c r="J15" s="94"/>
    </row>
    <row r="16" spans="1:10" ht="14.25" customHeight="1">
      <c r="A16" s="203"/>
      <c r="B16" s="58" t="s">
        <v>221</v>
      </c>
      <c r="C16" s="59"/>
      <c r="D16" s="193"/>
      <c r="E16" s="59"/>
      <c r="F16" s="59"/>
      <c r="G16" s="59"/>
      <c r="H16" s="59"/>
      <c r="I16" s="60"/>
      <c r="J16" s="94"/>
    </row>
    <row r="17" spans="1:10" ht="14.25" customHeight="1">
      <c r="A17" s="202" t="str">
        <f t="shared" si="0"/>
        <v>[User Module-7]</v>
      </c>
      <c r="B17" s="90" t="s">
        <v>222</v>
      </c>
      <c r="C17" s="90" t="s">
        <v>224</v>
      </c>
      <c r="D17" s="90" t="s">
        <v>225</v>
      </c>
      <c r="E17" s="90" t="s">
        <v>226</v>
      </c>
      <c r="F17" s="116"/>
      <c r="G17" s="90"/>
      <c r="H17" s="111"/>
      <c r="I17" s="106"/>
      <c r="J17" s="94"/>
    </row>
    <row r="18" spans="1:10" ht="14.25" customHeight="1">
      <c r="A18" s="203"/>
      <c r="B18" s="58" t="s">
        <v>227</v>
      </c>
      <c r="C18" s="59"/>
      <c r="D18" s="59"/>
      <c r="E18" s="59"/>
      <c r="F18" s="59"/>
      <c r="G18" s="59"/>
      <c r="H18" s="59"/>
      <c r="I18" s="60"/>
      <c r="J18" s="94"/>
    </row>
    <row r="19" spans="1:10" ht="14.25" customHeight="1">
      <c r="A19" s="90" t="str">
        <f>IF(OR(B19&lt;&gt;"",D19&lt;&gt;""),"["&amp;TEXT($B$2,"##")&amp;"-"&amp;TEXT(ROW()-10,"##")&amp;"]","")</f>
        <v>[User Module-9]</v>
      </c>
      <c r="B19" s="90" t="s">
        <v>228</v>
      </c>
      <c r="C19" s="105" t="s">
        <v>230</v>
      </c>
      <c r="D19" s="90" t="s">
        <v>231</v>
      </c>
      <c r="E19" s="103"/>
      <c r="F19" s="116"/>
      <c r="G19" s="90"/>
      <c r="H19" s="139"/>
      <c r="I19" s="159"/>
      <c r="J19" s="94"/>
    </row>
    <row r="20" spans="1:10" ht="14.25" customHeight="1">
      <c r="A20" s="90" t="str">
        <f>IF(OR(B20&lt;&gt;"",D20&lt;&gt;""),"["&amp;TEXT($B$2,"##")&amp;"-"&amp;TEXT(ROW()-10,"##")&amp;"]","")</f>
        <v>[User Module-10]</v>
      </c>
      <c r="B20" s="90" t="s">
        <v>232</v>
      </c>
      <c r="C20" s="105" t="s">
        <v>229</v>
      </c>
      <c r="D20" s="103" t="s">
        <v>233</v>
      </c>
      <c r="E20" s="103" t="s">
        <v>234</v>
      </c>
      <c r="F20" s="116"/>
      <c r="G20" s="157"/>
      <c r="H20" s="118"/>
      <c r="I20" s="156"/>
      <c r="J20" s="94"/>
    </row>
    <row r="21" spans="1:10" ht="14.25" customHeight="1">
      <c r="A21" s="203" t="s">
        <v>182</v>
      </c>
      <c r="B21" s="58" t="s">
        <v>278</v>
      </c>
      <c r="C21" s="59"/>
      <c r="D21" s="59"/>
      <c r="E21" s="59"/>
      <c r="F21" s="59"/>
      <c r="G21" s="59"/>
      <c r="H21" s="59"/>
      <c r="I21" s="60"/>
      <c r="J21" s="104"/>
    </row>
    <row r="22" spans="1:10" ht="14.25" customHeight="1">
      <c r="A22" s="90" t="str">
        <f t="shared" ref="A22:A26" si="1">IF(OR(B22&lt;&gt;"",D22&lt;&gt;""),"["&amp;TEXT($B$2,"##")&amp;"-"&amp;TEXT(ROW()-10,"##")&amp;"]","")</f>
        <v>[User Module-12]</v>
      </c>
      <c r="B22" s="90" t="s">
        <v>279</v>
      </c>
      <c r="C22" s="105" t="s">
        <v>280</v>
      </c>
      <c r="D22" s="103" t="s">
        <v>281</v>
      </c>
      <c r="E22" s="103" t="s">
        <v>287</v>
      </c>
      <c r="F22" s="116"/>
      <c r="G22" s="90"/>
      <c r="H22" s="139"/>
      <c r="I22" s="159"/>
      <c r="J22" s="104"/>
    </row>
    <row r="23" spans="1:10" ht="14.25" customHeight="1">
      <c r="A23" s="203" t="s">
        <v>182</v>
      </c>
      <c r="B23" s="58" t="s">
        <v>285</v>
      </c>
      <c r="C23" s="59"/>
      <c r="D23" s="59"/>
      <c r="E23" s="59"/>
      <c r="F23" s="59"/>
      <c r="G23" s="59"/>
      <c r="H23" s="59"/>
      <c r="I23" s="60"/>
      <c r="J23" s="104"/>
    </row>
    <row r="24" spans="1:10" ht="14.25" customHeight="1">
      <c r="A24" s="90" t="str">
        <f t="shared" si="1"/>
        <v>[User Module-14]</v>
      </c>
      <c r="B24" s="90" t="s">
        <v>282</v>
      </c>
      <c r="C24" s="105" t="s">
        <v>283</v>
      </c>
      <c r="D24" s="103" t="s">
        <v>284</v>
      </c>
      <c r="E24" s="103" t="s">
        <v>288</v>
      </c>
      <c r="F24" s="116"/>
      <c r="G24" s="157"/>
      <c r="H24" s="118"/>
      <c r="I24" s="156"/>
      <c r="J24" s="104"/>
    </row>
    <row r="25" spans="1:10" ht="14.25" customHeight="1">
      <c r="A25" s="203" t="s">
        <v>182</v>
      </c>
      <c r="B25" s="58" t="s">
        <v>286</v>
      </c>
      <c r="C25" s="59"/>
      <c r="D25" s="59"/>
      <c r="E25" s="196"/>
      <c r="F25" s="59"/>
      <c r="G25" s="59"/>
      <c r="H25" s="196"/>
      <c r="I25" s="198"/>
      <c r="J25" s="104"/>
    </row>
    <row r="26" spans="1:10" ht="14.25" customHeight="1">
      <c r="A26" s="90" t="str">
        <f t="shared" si="1"/>
        <v>[User Module-16]</v>
      </c>
      <c r="B26" s="90" t="s">
        <v>289</v>
      </c>
      <c r="C26" s="105" t="s">
        <v>290</v>
      </c>
      <c r="D26" s="195" t="s">
        <v>291</v>
      </c>
      <c r="E26" s="197" t="s">
        <v>292</v>
      </c>
      <c r="F26" s="116"/>
      <c r="G26" s="157"/>
      <c r="H26" s="199"/>
      <c r="I26" s="200"/>
      <c r="J26" s="104"/>
    </row>
    <row r="27" spans="1:10" ht="14.25" customHeight="1">
      <c r="A27" s="204" t="s">
        <v>182</v>
      </c>
      <c r="B27" s="161" t="s">
        <v>239</v>
      </c>
      <c r="C27" s="158"/>
      <c r="D27" s="158"/>
      <c r="E27" s="158"/>
      <c r="F27" s="158"/>
      <c r="G27" s="158"/>
      <c r="H27" s="158"/>
      <c r="I27" s="160"/>
      <c r="J27" s="104"/>
    </row>
    <row r="28" spans="1:10" ht="14.25" customHeight="1">
      <c r="A28" s="116" t="str">
        <f t="shared" ref="A28:A44" si="2">IF(OR(B28&lt;&gt;"",D28&lt;E27&gt;""),"["&amp;TEXT($B$2,"##")&amp;"-"&amp;TEXT(ROW()-10,"##")&amp;"]","")</f>
        <v>[User Module-18]</v>
      </c>
      <c r="B28" s="116" t="s">
        <v>206</v>
      </c>
      <c r="C28" s="116" t="s">
        <v>240</v>
      </c>
      <c r="D28" s="116" t="s">
        <v>246</v>
      </c>
      <c r="E28" s="117" t="s">
        <v>241</v>
      </c>
      <c r="F28" s="116"/>
      <c r="G28" s="116"/>
      <c r="H28" s="118"/>
      <c r="I28" s="119"/>
      <c r="J28" s="104"/>
    </row>
    <row r="29" spans="1:10" ht="14.25" customHeight="1">
      <c r="A29" s="204" t="s">
        <v>182</v>
      </c>
      <c r="B29" s="161" t="s">
        <v>242</v>
      </c>
      <c r="C29" s="158"/>
      <c r="D29" s="158"/>
      <c r="E29" s="158"/>
      <c r="F29" s="158"/>
      <c r="G29" s="158"/>
      <c r="H29" s="158"/>
      <c r="I29" s="160"/>
      <c r="J29" s="104"/>
    </row>
    <row r="30" spans="1:10" ht="14.25" customHeight="1">
      <c r="A30" s="116" t="str">
        <f t="shared" si="2"/>
        <v>[User Module-20]</v>
      </c>
      <c r="B30" s="116" t="s">
        <v>243</v>
      </c>
      <c r="C30" s="116" t="s">
        <v>244</v>
      </c>
      <c r="D30" s="116" t="s">
        <v>245</v>
      </c>
      <c r="E30" s="117" t="s">
        <v>247</v>
      </c>
      <c r="F30" s="116"/>
      <c r="G30" s="116"/>
      <c r="H30" s="118"/>
      <c r="I30" s="119"/>
      <c r="J30" s="104"/>
    </row>
    <row r="31" spans="1:10" ht="14.25" customHeight="1">
      <c r="A31" s="204" t="s">
        <v>182</v>
      </c>
      <c r="B31" s="161" t="s">
        <v>248</v>
      </c>
      <c r="C31" s="158"/>
      <c r="D31" s="158"/>
      <c r="E31" s="158"/>
      <c r="F31" s="158"/>
      <c r="G31" s="158"/>
      <c r="H31" s="158"/>
      <c r="I31" s="160"/>
      <c r="J31" s="104"/>
    </row>
    <row r="32" spans="1:10" ht="14.25" customHeight="1">
      <c r="A32" s="116" t="str">
        <f t="shared" si="2"/>
        <v>[User Module-22]</v>
      </c>
      <c r="B32" s="116" t="s">
        <v>207</v>
      </c>
      <c r="C32" s="116" t="s">
        <v>249</v>
      </c>
      <c r="D32" s="116" t="s">
        <v>251</v>
      </c>
      <c r="E32" s="117" t="s">
        <v>250</v>
      </c>
      <c r="F32" s="116"/>
      <c r="G32" s="116"/>
      <c r="H32" s="118"/>
      <c r="I32" s="119"/>
      <c r="J32" s="104"/>
    </row>
    <row r="33" spans="1:10" ht="14.25" customHeight="1">
      <c r="A33" s="204" t="s">
        <v>182</v>
      </c>
      <c r="B33" s="161" t="s">
        <v>273</v>
      </c>
      <c r="C33" s="158"/>
      <c r="D33" s="158"/>
      <c r="E33" s="158"/>
      <c r="F33" s="158"/>
      <c r="G33" s="158"/>
      <c r="H33" s="158"/>
      <c r="I33" s="160"/>
      <c r="J33" s="104"/>
    </row>
    <row r="34" spans="1:10" ht="14.25" customHeight="1">
      <c r="A34" s="116" t="str">
        <f t="shared" si="2"/>
        <v>[User Module-24]</v>
      </c>
      <c r="B34" s="116" t="s">
        <v>274</v>
      </c>
      <c r="C34" s="116" t="s">
        <v>275</v>
      </c>
      <c r="D34" s="116" t="s">
        <v>276</v>
      </c>
      <c r="E34" s="117" t="s">
        <v>277</v>
      </c>
      <c r="F34" s="116"/>
      <c r="G34" s="116"/>
      <c r="H34" s="118"/>
      <c r="I34" s="119"/>
      <c r="J34" s="104"/>
    </row>
    <row r="35" spans="1:10" ht="14.25" customHeight="1">
      <c r="A35" s="204" t="s">
        <v>182</v>
      </c>
      <c r="B35" s="161" t="s">
        <v>270</v>
      </c>
      <c r="C35" s="158"/>
      <c r="D35" s="158"/>
      <c r="E35" s="158"/>
      <c r="F35" s="158"/>
      <c r="G35" s="158"/>
      <c r="H35" s="158"/>
      <c r="I35" s="160"/>
      <c r="J35" s="104"/>
    </row>
    <row r="36" spans="1:10" ht="14.25" customHeight="1">
      <c r="A36" s="116" t="str">
        <f t="shared" si="2"/>
        <v>[User Module-26]</v>
      </c>
      <c r="B36" s="116" t="s">
        <v>268</v>
      </c>
      <c r="C36" s="116" t="s">
        <v>269</v>
      </c>
      <c r="D36" s="116" t="s">
        <v>271</v>
      </c>
      <c r="E36" s="117" t="s">
        <v>272</v>
      </c>
      <c r="F36" s="116"/>
      <c r="G36" s="116"/>
      <c r="H36" s="118"/>
      <c r="I36" s="119"/>
      <c r="J36" s="104"/>
    </row>
    <row r="37" spans="1:10" ht="14.25" customHeight="1">
      <c r="A37" s="204" t="s">
        <v>182</v>
      </c>
      <c r="B37" s="161" t="s">
        <v>252</v>
      </c>
      <c r="C37" s="158"/>
      <c r="D37" s="158"/>
      <c r="E37" s="158"/>
      <c r="F37" s="158"/>
      <c r="G37" s="158"/>
      <c r="H37" s="158"/>
      <c r="I37" s="160"/>
      <c r="J37" s="104"/>
    </row>
    <row r="38" spans="1:10" ht="14.25" customHeight="1">
      <c r="A38" s="116" t="str">
        <f t="shared" si="2"/>
        <v>[User Module-28]</v>
      </c>
      <c r="B38" s="116" t="s">
        <v>253</v>
      </c>
      <c r="C38" s="116" t="s">
        <v>261</v>
      </c>
      <c r="D38" s="116" t="s">
        <v>254</v>
      </c>
      <c r="E38" s="117" t="s">
        <v>255</v>
      </c>
      <c r="F38" s="116"/>
      <c r="G38" s="116"/>
      <c r="H38" s="118"/>
      <c r="I38" s="119"/>
      <c r="J38" s="104"/>
    </row>
    <row r="39" spans="1:10" ht="14.25" customHeight="1">
      <c r="A39" s="204" t="s">
        <v>182</v>
      </c>
      <c r="B39" s="161" t="s">
        <v>256</v>
      </c>
      <c r="C39" s="158"/>
      <c r="D39" s="158"/>
      <c r="E39" s="158"/>
      <c r="F39" s="158"/>
      <c r="G39" s="158"/>
      <c r="H39" s="158"/>
      <c r="I39" s="160"/>
      <c r="J39" s="104"/>
    </row>
    <row r="40" spans="1:10" s="161" customFormat="1" ht="14.25" customHeight="1">
      <c r="A40" s="116" t="str">
        <f t="shared" si="2"/>
        <v>[User Module-30]</v>
      </c>
      <c r="B40" s="116" t="s">
        <v>257</v>
      </c>
      <c r="C40" s="116" t="s">
        <v>258</v>
      </c>
      <c r="D40" s="116" t="s">
        <v>259</v>
      </c>
      <c r="E40" s="117"/>
      <c r="F40" s="116"/>
      <c r="G40" s="116"/>
      <c r="H40" s="118"/>
      <c r="I40" s="119"/>
    </row>
    <row r="41" spans="1:10" s="175" customFormat="1" ht="14.25" customHeight="1">
      <c r="A41" s="204" t="s">
        <v>182</v>
      </c>
      <c r="B41" s="161" t="s">
        <v>193</v>
      </c>
      <c r="C41" s="158"/>
      <c r="D41" s="158"/>
      <c r="E41" s="158"/>
      <c r="F41" s="158"/>
      <c r="G41" s="158"/>
      <c r="H41" s="158"/>
      <c r="I41" s="160"/>
    </row>
    <row r="42" spans="1:10" s="180" customFormat="1" ht="14.25" customHeight="1">
      <c r="A42" s="116" t="str">
        <f t="shared" si="2"/>
        <v>[User Module-32]</v>
      </c>
      <c r="B42" s="116" t="s">
        <v>260</v>
      </c>
      <c r="C42" s="116" t="s">
        <v>262</v>
      </c>
      <c r="D42" s="116" t="s">
        <v>263</v>
      </c>
      <c r="E42" s="117" t="s">
        <v>264</v>
      </c>
      <c r="F42" s="116"/>
      <c r="G42" s="116"/>
      <c r="H42" s="118"/>
      <c r="I42" s="119"/>
    </row>
    <row r="43" spans="1:10" s="180" customFormat="1" ht="14.25" customHeight="1">
      <c r="A43" s="204" t="s">
        <v>182</v>
      </c>
      <c r="B43" s="161" t="s">
        <v>265</v>
      </c>
      <c r="C43" s="158"/>
      <c r="D43" s="158"/>
      <c r="E43" s="158"/>
      <c r="F43" s="158"/>
      <c r="G43" s="158"/>
      <c r="H43" s="158"/>
      <c r="I43" s="160"/>
    </row>
    <row r="44" spans="1:10" s="180" customFormat="1" ht="14.25" customHeight="1">
      <c r="A44" s="116" t="str">
        <f t="shared" si="2"/>
        <v>[User Module-34]</v>
      </c>
      <c r="B44" s="116" t="s">
        <v>257</v>
      </c>
      <c r="C44" s="116" t="s">
        <v>267</v>
      </c>
      <c r="D44" s="116" t="s">
        <v>266</v>
      </c>
      <c r="E44" s="117"/>
      <c r="F44" s="116"/>
      <c r="G44" s="116"/>
      <c r="H44" s="118"/>
      <c r="I44" s="119"/>
    </row>
    <row r="45" spans="1:10" s="180" customFormat="1" ht="14.25" customHeight="1">
      <c r="A45" s="183"/>
      <c r="B45" s="184"/>
      <c r="C45" s="184"/>
      <c r="D45" s="184"/>
      <c r="E45" s="183"/>
      <c r="F45" s="184"/>
      <c r="G45" s="184"/>
      <c r="H45" s="185"/>
      <c r="I45" s="186"/>
    </row>
    <row r="46" spans="1:10" s="180" customFormat="1" ht="14.25" customHeight="1">
      <c r="A46" s="183"/>
      <c r="B46" s="184"/>
      <c r="C46" s="184"/>
      <c r="D46" s="184"/>
      <c r="E46" s="183"/>
      <c r="F46" s="184"/>
      <c r="G46" s="184"/>
      <c r="H46" s="185"/>
      <c r="I46" s="186"/>
    </row>
    <row r="47" spans="1:10" s="180" customFormat="1" ht="14.25" customHeight="1">
      <c r="A47" s="161"/>
      <c r="B47" s="161" t="s">
        <v>133</v>
      </c>
      <c r="C47" s="161"/>
      <c r="D47" s="161"/>
      <c r="E47" s="161"/>
      <c r="F47" s="161"/>
      <c r="G47" s="161"/>
      <c r="H47" s="161"/>
      <c r="I47" s="161"/>
    </row>
    <row r="48" spans="1:10" s="161" customFormat="1" ht="14.25" customHeight="1">
      <c r="A48" s="176"/>
      <c r="B48" s="177" t="s">
        <v>134</v>
      </c>
      <c r="C48" s="178"/>
      <c r="D48" s="178"/>
      <c r="E48" s="178"/>
      <c r="F48" s="178"/>
      <c r="G48" s="178"/>
      <c r="H48" s="178"/>
      <c r="I48" s="178"/>
    </row>
    <row r="49" spans="1:9" s="181" customFormat="1" ht="14.25" customHeight="1">
      <c r="A49" s="116" t="str">
        <f>"ID-" &amp; (COUNTA(A$9:A48)+1)</f>
        <v>ID-32</v>
      </c>
      <c r="B49" s="116" t="s">
        <v>135</v>
      </c>
      <c r="C49" s="116" t="s">
        <v>136</v>
      </c>
      <c r="D49" s="116" t="s">
        <v>137</v>
      </c>
      <c r="E49" s="116"/>
      <c r="F49" s="116"/>
      <c r="G49" s="116"/>
      <c r="H49" s="116"/>
      <c r="I49" s="179" t="s">
        <v>138</v>
      </c>
    </row>
    <row r="50" spans="1:9" s="181" customFormat="1" ht="14.25" customHeight="1">
      <c r="A50" s="116" t="str">
        <f>"ID-" &amp; (COUNTA(A$9:A49)+1)</f>
        <v>ID-33</v>
      </c>
      <c r="B50" s="116" t="s">
        <v>195</v>
      </c>
      <c r="C50" s="116" t="s">
        <v>198</v>
      </c>
      <c r="D50" s="116" t="s">
        <v>137</v>
      </c>
      <c r="E50" s="116"/>
      <c r="F50" s="116"/>
      <c r="G50" s="116"/>
      <c r="H50" s="116"/>
      <c r="I50" s="179" t="s">
        <v>138</v>
      </c>
    </row>
    <row r="51" spans="1:9" s="181" customFormat="1" ht="14.25" customHeight="1">
      <c r="A51" s="116" t="str">
        <f>"ID-" &amp; (COUNTA(A$9:A50)+1)</f>
        <v>ID-34</v>
      </c>
      <c r="B51" s="116" t="s">
        <v>196</v>
      </c>
      <c r="C51" s="116" t="s">
        <v>199</v>
      </c>
      <c r="D51" s="116" t="s">
        <v>137</v>
      </c>
      <c r="E51" s="116"/>
      <c r="F51" s="116"/>
      <c r="G51" s="116"/>
      <c r="H51" s="116"/>
      <c r="I51" s="179" t="s">
        <v>138</v>
      </c>
    </row>
    <row r="52" spans="1:9" s="180" customFormat="1" ht="14.25" customHeight="1">
      <c r="A52" s="116" t="str">
        <f>"ID-" &amp; (COUNTA(A$9:A51)+1)</f>
        <v>ID-35</v>
      </c>
      <c r="B52" s="116" t="s">
        <v>197</v>
      </c>
      <c r="C52" s="116" t="s">
        <v>200</v>
      </c>
      <c r="D52" s="116" t="s">
        <v>137</v>
      </c>
      <c r="E52" s="116"/>
      <c r="F52" s="116"/>
      <c r="G52" s="116"/>
      <c r="H52" s="116"/>
      <c r="I52" s="179" t="s">
        <v>138</v>
      </c>
    </row>
    <row r="53" spans="1:9" s="175" customFormat="1" ht="14.25" customHeight="1">
      <c r="A53" s="116" t="str">
        <f>"ID-" &amp; (COUNTA(A$9:A52)+1)</f>
        <v>ID-36</v>
      </c>
      <c r="B53" s="116" t="s">
        <v>293</v>
      </c>
      <c r="C53" s="116" t="s">
        <v>201</v>
      </c>
      <c r="D53" s="116" t="s">
        <v>137</v>
      </c>
      <c r="E53" s="116"/>
      <c r="F53" s="116"/>
      <c r="G53" s="116"/>
      <c r="H53" s="116"/>
      <c r="I53" s="179" t="s">
        <v>138</v>
      </c>
    </row>
    <row r="54" spans="1:9" s="175" customFormat="1" ht="14.25" customHeight="1">
      <c r="A54" s="161"/>
      <c r="B54" s="161" t="s">
        <v>139</v>
      </c>
      <c r="C54" s="161"/>
      <c r="D54" s="161"/>
      <c r="E54" s="161"/>
      <c r="F54" s="161"/>
      <c r="G54" s="161"/>
      <c r="H54" s="161"/>
      <c r="I54" s="161"/>
    </row>
    <row r="55" spans="1:9" s="175" customFormat="1" ht="14.25" customHeight="1">
      <c r="A55" s="116" t="str">
        <f>"ID-" &amp; (COUNTA(A$9:A54)+1)</f>
        <v>ID-37</v>
      </c>
      <c r="B55" s="116" t="s">
        <v>140</v>
      </c>
      <c r="C55" s="116" t="s">
        <v>175</v>
      </c>
      <c r="D55" s="116" t="s">
        <v>176</v>
      </c>
      <c r="E55" s="116"/>
      <c r="F55" s="116"/>
      <c r="G55" s="116"/>
      <c r="H55" s="116"/>
      <c r="I55" s="116" t="s">
        <v>138</v>
      </c>
    </row>
    <row r="56" spans="1:9" s="175" customFormat="1" ht="14.25" customHeight="1">
      <c r="A56" s="116" t="str">
        <f>"ID-" &amp; (COUNTA(A$9:A55)+1)</f>
        <v>ID-38</v>
      </c>
      <c r="B56" s="116" t="s">
        <v>141</v>
      </c>
      <c r="C56" s="116" t="s">
        <v>142</v>
      </c>
      <c r="D56" s="116" t="s">
        <v>143</v>
      </c>
      <c r="E56" s="116"/>
      <c r="F56" s="116"/>
      <c r="G56" s="116"/>
      <c r="H56" s="116"/>
      <c r="I56" s="116" t="s">
        <v>138</v>
      </c>
    </row>
    <row r="57" spans="1:9" s="175" customFormat="1" ht="14.25" customHeight="1">
      <c r="A57" s="116" t="str">
        <f>"ID-" &amp; (COUNTA(A$9:A56)+1)</f>
        <v>ID-39</v>
      </c>
      <c r="B57" s="116" t="s">
        <v>144</v>
      </c>
      <c r="C57" s="116" t="s">
        <v>142</v>
      </c>
      <c r="D57" s="116" t="s">
        <v>145</v>
      </c>
      <c r="E57" s="116"/>
      <c r="F57" s="116"/>
      <c r="G57" s="116"/>
      <c r="H57" s="116"/>
      <c r="I57" s="116" t="s">
        <v>138</v>
      </c>
    </row>
    <row r="58" spans="1:9" s="175" customFormat="1" ht="14.25" customHeight="1">
      <c r="A58" s="116" t="str">
        <f>"ID-" &amp; (COUNTA(A$9:A57)+1)</f>
        <v>ID-40</v>
      </c>
      <c r="B58" s="116" t="s">
        <v>146</v>
      </c>
      <c r="C58" s="116" t="s">
        <v>147</v>
      </c>
      <c r="D58" s="116" t="s">
        <v>177</v>
      </c>
      <c r="E58" s="116"/>
      <c r="F58" s="116"/>
      <c r="G58" s="116"/>
      <c r="H58" s="116"/>
      <c r="I58" s="116" t="s">
        <v>138</v>
      </c>
    </row>
    <row r="59" spans="1:9" s="175" customFormat="1" ht="14.25" customHeight="1">
      <c r="A59" s="116" t="str">
        <f>"ID-" &amp; (COUNTA(A$9:A58)+1)</f>
        <v>ID-41</v>
      </c>
      <c r="B59" s="116" t="s">
        <v>148</v>
      </c>
      <c r="C59" s="116" t="s">
        <v>149</v>
      </c>
      <c r="D59" s="116" t="s">
        <v>150</v>
      </c>
      <c r="E59" s="116"/>
      <c r="F59" s="116"/>
      <c r="G59" s="116"/>
      <c r="H59" s="116"/>
      <c r="I59" s="116" t="s">
        <v>138</v>
      </c>
    </row>
    <row r="60" spans="1:9" s="175" customFormat="1" ht="14.25" customHeight="1">
      <c r="A60" s="116" t="str">
        <f>"ID-" &amp; (COUNTA(A$9:A59)+1)</f>
        <v>ID-42</v>
      </c>
      <c r="B60" s="116" t="s">
        <v>151</v>
      </c>
      <c r="C60" s="116" t="s">
        <v>152</v>
      </c>
      <c r="D60" s="116" t="s">
        <v>153</v>
      </c>
      <c r="E60" s="116"/>
      <c r="F60" s="116"/>
      <c r="G60" s="116"/>
      <c r="H60" s="116"/>
      <c r="I60" s="116" t="s">
        <v>138</v>
      </c>
    </row>
    <row r="61" spans="1:9" ht="13.5" customHeight="1">
      <c r="A61" s="116" t="str">
        <f>"ID-" &amp; (COUNTA(A$9:A60)+1)</f>
        <v>ID-43</v>
      </c>
      <c r="B61" s="116" t="s">
        <v>154</v>
      </c>
      <c r="C61" s="116" t="s">
        <v>155</v>
      </c>
      <c r="D61" s="116" t="s">
        <v>156</v>
      </c>
      <c r="E61" s="116"/>
      <c r="F61" s="116"/>
      <c r="G61" s="116"/>
      <c r="H61" s="116"/>
      <c r="I61" s="116" t="s">
        <v>138</v>
      </c>
    </row>
    <row r="62" spans="1:9" ht="13.5" customHeight="1">
      <c r="A62" s="116" t="str">
        <f>"ID-" &amp; (COUNTA(A$9:A61)+1)</f>
        <v>ID-44</v>
      </c>
      <c r="B62" s="116" t="s">
        <v>157</v>
      </c>
      <c r="C62" s="116" t="s">
        <v>158</v>
      </c>
      <c r="D62" s="116" t="s">
        <v>159</v>
      </c>
      <c r="E62" s="116"/>
      <c r="F62" s="116"/>
      <c r="G62" s="116"/>
      <c r="H62" s="116"/>
      <c r="I62" s="116" t="s">
        <v>138</v>
      </c>
    </row>
    <row r="63" spans="1:9" ht="13.5" customHeight="1">
      <c r="A63" s="116" t="str">
        <f>"ID-" &amp; (COUNTA(A$9:A62)+1)</f>
        <v>ID-45</v>
      </c>
      <c r="B63" s="116" t="s">
        <v>160</v>
      </c>
      <c r="C63" s="116" t="s">
        <v>161</v>
      </c>
      <c r="D63" s="116" t="s">
        <v>162</v>
      </c>
      <c r="E63" s="116"/>
      <c r="F63" s="116"/>
      <c r="G63" s="116"/>
      <c r="H63" s="116"/>
      <c r="I63" s="116" t="s">
        <v>138</v>
      </c>
    </row>
    <row r="64" spans="1:9" ht="13.5" customHeight="1">
      <c r="A64" s="116" t="str">
        <f>"ID-" &amp; (COUNTA(A$9:A63)+1)</f>
        <v>ID-46</v>
      </c>
      <c r="B64" s="116" t="s">
        <v>163</v>
      </c>
      <c r="C64" s="116" t="s">
        <v>164</v>
      </c>
      <c r="D64" s="116" t="s">
        <v>165</v>
      </c>
      <c r="E64" s="116"/>
      <c r="F64" s="116"/>
      <c r="G64" s="116"/>
      <c r="H64" s="116"/>
      <c r="I64" s="116" t="s">
        <v>138</v>
      </c>
    </row>
    <row r="65" spans="1:9" ht="13.5" customHeight="1">
      <c r="A65" s="116" t="str">
        <f>"ID-" &amp; (COUNTA(A$9:A64)+1)</f>
        <v>ID-47</v>
      </c>
      <c r="B65" s="116" t="s">
        <v>166</v>
      </c>
      <c r="C65" s="116" t="s">
        <v>167</v>
      </c>
      <c r="D65" s="116" t="s">
        <v>168</v>
      </c>
      <c r="E65" s="116"/>
      <c r="F65" s="116"/>
      <c r="G65" s="116"/>
      <c r="H65" s="116"/>
      <c r="I65" s="116" t="s">
        <v>138</v>
      </c>
    </row>
    <row r="66" spans="1:9" ht="13.5" customHeight="1">
      <c r="A66" s="116" t="str">
        <f>"ID-" &amp; (COUNTA(A$9:A65)+1)</f>
        <v>ID-48</v>
      </c>
      <c r="B66" s="116" t="s">
        <v>169</v>
      </c>
      <c r="C66" s="116" t="s">
        <v>170</v>
      </c>
      <c r="D66" s="116" t="s">
        <v>171</v>
      </c>
      <c r="E66" s="116"/>
      <c r="F66" s="116"/>
      <c r="G66" s="116"/>
      <c r="H66" s="116"/>
      <c r="I66" s="116" t="s">
        <v>138</v>
      </c>
    </row>
    <row r="67" spans="1:9" ht="13.5" customHeight="1">
      <c r="A67" s="116" t="str">
        <f>"ID-" &amp; (COUNTA(A$9:A66)+1)</f>
        <v>ID-49</v>
      </c>
      <c r="B67" s="116" t="s">
        <v>172</v>
      </c>
      <c r="C67" s="116" t="s">
        <v>173</v>
      </c>
      <c r="D67" s="116" t="s">
        <v>174</v>
      </c>
      <c r="E67" s="116"/>
      <c r="F67" s="116"/>
      <c r="G67" s="116"/>
      <c r="H67" s="116"/>
      <c r="I67" s="116" t="s">
        <v>138</v>
      </c>
    </row>
  </sheetData>
  <dataConsolidate>
    <dataRefs count="1">
      <dataRef ref="K2:K6" sheet="User Module"/>
    </dataRefs>
  </dataConsolidate>
  <mergeCells count="5">
    <mergeCell ref="B2:G2"/>
    <mergeCell ref="B3:G3"/>
    <mergeCell ref="B4:G4"/>
    <mergeCell ref="E5:G5"/>
    <mergeCell ref="E6:G6"/>
  </mergeCells>
  <dataValidations count="4">
    <dataValidation type="list" allowBlank="1" showInputMessage="1" showErrorMessage="1" sqref="G1:G9 G68:G65298 F14:F15 F17 F12:G12 G11 F19:F26">
      <formula1>$H$2:$H$5</formula1>
    </dataValidation>
    <dataValidation type="list" allowBlank="1" showErrorMessage="1" sqref="G14:G15 G17 G19:G26">
      <formula1>$J$2:$J$6</formula1>
      <formula2>0</formula2>
    </dataValidation>
    <dataValidation type="list" allowBlank="1" showInputMessage="1" showErrorMessage="1" sqref="E49:I53 GJ42:GQ47 QF42:QM47 AAB42:AAI47 AJX42:AKE47 ATT42:AUA47 BDP42:BDW47 BNL42:BNS47 BXH42:BXO47 CHD42:CHK47 CQZ42:CRG47 DAV42:DBC47 DKR42:DKY47 DUN42:DUU47 EEJ42:EEQ47 EOF42:EOM47 EYB42:EYI47 FHX42:FIE47 FRT42:FSA47 GBP42:GBW47 GLL42:GLS47 GVH42:GVO47 HFD42:HFK47 HOZ42:HPG47 HYV42:HZC47 IIR42:IIY47 ISN42:ISU47 JCJ42:JCQ47 JMF42:JMM47 JWB42:JWI47 KFX42:KGE47 KPT42:KQA47 KZP42:KZW47 LJL42:LJS47 LTH42:LTO47 MDD42:MDK47 MMZ42:MNG47 MWV42:MXC47 NGR42:NGY47 NQN42:NQU47 OAJ42:OAQ47 OKF42:OKM47 OUB42:OUI47 PDX42:PEE47 PNT42:POA47 PXP42:PXW47 QHL42:QHS47 QRH42:QRO47 RBD42:RBK47 RKZ42:RLG47 RUV42:RVC47 SER42:SEY47 SON42:SOU47 SYJ42:SYQ47 TIF42:TIM47 TSB42:TSI47 UBX42:UCE47 ULT42:UMA47 UVP42:UVW47 VFL42:VFS47 VPH42:VPO47 VZD42:VZK47 WIZ42:WJG47 E55:I67 WIZ49:WJG60 GJ49:GQ60 QF49:QM60 AAB49:AAI60 AJX49:AKE60 ATT49:AUA60 BDP49:BDW60 BNL49:BNS60 BXH49:BXO60 CHD49:CHK60 CQZ49:CRG60 DAV49:DBC60 DKR49:DKY60 DUN49:DUU60 EEJ49:EEQ60 EOF49:EOM60 EYB49:EYI60 FHX49:FIE60 FRT49:FSA60 GBP49:GBW60 GLL49:GLS60 GVH49:GVO60 HFD49:HFK60 HOZ49:HPG60 HYV49:HZC60 IIR49:IIY60 ISN49:ISU60 JCJ49:JCQ60 JMF49:JMM60 JWB49:JWI60 KFX49:KGE60 KPT49:KQA60 KZP49:KZW60 LJL49:LJS60 LTH49:LTO60 MDD49:MDK60 MMZ49:MNG60 MWV49:MXC60 NGR49:NGY60 NQN49:NQU60 OAJ49:OAQ60 OKF49:OKM60 OUB49:OUI60 PDX49:PEE60 PNT49:POA60 PXP49:PXW60 QHL49:QHS60 QRH49:QRO60 RBD49:RBK60 RKZ49:RLG60 RUV49:RVC60 SER49:SEY60 SON49:SOU60 SYJ49:SYQ60 TIF49:TIM60 TSB49:TSI60 UBX49:UCE60 ULT49:UMA60 UVP49:UVW60 VFL49:VFS60 VPH49:VPO60 VZD49:VZK60 WJJ40:WJJ60 VZN40:VZN60 VPR40:VPR60 VFV40:VFV60 UVZ40:UVZ60 UMD40:UMD60 UCH40:UCH60 TSL40:TSL60 TIP40:TIP60 SYT40:SYT60 SOX40:SOX60 SFB40:SFB60 RVF40:RVF60 RLJ40:RLJ60 RBN40:RBN60 QRR40:QRR60 QHV40:QHV60 PXZ40:PXZ60 POD40:POD60 PEH40:PEH60 OUL40:OUL60 OKP40:OKP60 OAT40:OAT60 NQX40:NQX60 NHB40:NHB60 MXF40:MXF60 MNJ40:MNJ60 MDN40:MDN60 LTR40:LTR60 LJV40:LJV60 KZZ40:KZZ60 KQD40:KQD60 KGH40:KGH60 JWL40:JWL60 JMP40:JMP60 JCT40:JCT60 ISX40:ISX60 IJB40:IJB60 HZF40:HZF60 HPJ40:HPJ60 HFN40:HFN60 GVR40:GVR60 GLV40:GLV60 GBZ40:GBZ60 FSD40:FSD60 FIH40:FIH60 EYL40:EYL60 EOP40:EOP60 EET40:EET60 DUX40:DUX60 DLB40:DLB60 DBF40:DBF60 CRJ40:CRJ60 CHN40:CHN60 BXR40:BXR60 BNV40:BNV60 BDZ40:BDZ60 AUD40:AUD60 AKH40:AKH60 AAL40:AAL60 QP40:QP60 GT40:GT60">
      <formula1>"OK,NG,N/A"</formula1>
    </dataValidation>
    <dataValidation type="list" allowBlank="1" showErrorMessage="1" sqref="F28:G28 F30:G30 F32:G46">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topLeftCell="A10" zoomScale="90" zoomScaleNormal="90" zoomScalePageLayoutView="150" workbookViewId="0">
      <selection activeCell="B17" sqref="B17"/>
    </sheetView>
  </sheetViews>
  <sheetFormatPr defaultColWidth="15.125" defaultRowHeight="13.5" customHeight="1"/>
  <cols>
    <col min="1" max="1" width="18.125" style="129" customWidth="1"/>
    <col min="2" max="2" width="42.125" style="104" customWidth="1"/>
    <col min="3" max="3" width="33" style="104" customWidth="1"/>
    <col min="4" max="4" width="30.625" style="104" customWidth="1"/>
    <col min="5" max="5" width="15.125" style="104" customWidth="1"/>
    <col min="6" max="6" width="9.125" style="104" customWidth="1"/>
    <col min="7" max="7" width="7.375" style="104" customWidth="1"/>
    <col min="8" max="8" width="15.125" style="108" customWidth="1"/>
    <col min="9" max="9" width="15.125" style="104" customWidth="1"/>
    <col min="10" max="10" width="15.125" style="107" hidden="1" customWidth="1"/>
    <col min="11" max="11" width="15.125" style="104" customWidth="1"/>
    <col min="12" max="16" width="15.125" style="104"/>
    <col min="17" max="17" width="0" style="104" hidden="1" customWidth="1"/>
    <col min="18" max="16384" width="15.125" style="104"/>
  </cols>
  <sheetData>
    <row r="1" spans="1:10" s="130" customFormat="1" ht="15" thickBot="1">
      <c r="A1" s="131" t="s">
        <v>123</v>
      </c>
      <c r="B1" s="132"/>
      <c r="C1" s="132"/>
      <c r="D1" s="132"/>
      <c r="E1" s="132"/>
      <c r="F1" s="132"/>
      <c r="G1" s="133"/>
    </row>
    <row r="2" spans="1:10" s="130" customFormat="1" ht="14.25">
      <c r="A2" s="134" t="s">
        <v>21</v>
      </c>
      <c r="B2" s="220" t="s">
        <v>181</v>
      </c>
      <c r="C2" s="220"/>
      <c r="D2" s="220"/>
      <c r="E2" s="220"/>
      <c r="F2" s="220"/>
      <c r="G2" s="220"/>
      <c r="J2" s="94" t="s">
        <v>22</v>
      </c>
    </row>
    <row r="3" spans="1:10" s="130" customFormat="1" ht="15" customHeight="1">
      <c r="A3" s="135" t="s">
        <v>124</v>
      </c>
      <c r="B3" s="220" t="s">
        <v>125</v>
      </c>
      <c r="C3" s="220"/>
      <c r="D3" s="220"/>
      <c r="E3" s="220"/>
      <c r="F3" s="220"/>
      <c r="G3" s="220"/>
      <c r="J3" s="94" t="s">
        <v>24</v>
      </c>
    </row>
    <row r="4" spans="1:10" s="130" customFormat="1" ht="14.25">
      <c r="A4" s="134" t="s">
        <v>126</v>
      </c>
      <c r="B4" s="221" t="s">
        <v>178</v>
      </c>
      <c r="C4" s="221"/>
      <c r="D4" s="221"/>
      <c r="E4" s="221"/>
      <c r="F4" s="221"/>
      <c r="G4" s="221"/>
      <c r="J4" s="95"/>
    </row>
    <row r="5" spans="1:10" s="130" customFormat="1" ht="14.25">
      <c r="A5" s="136" t="s">
        <v>22</v>
      </c>
      <c r="B5" s="137" t="s">
        <v>24</v>
      </c>
      <c r="C5" s="137" t="s">
        <v>127</v>
      </c>
      <c r="D5" s="138" t="s">
        <v>27</v>
      </c>
      <c r="E5" s="224" t="s">
        <v>128</v>
      </c>
      <c r="F5" s="224"/>
      <c r="G5" s="224"/>
      <c r="J5" s="94" t="s">
        <v>29</v>
      </c>
    </row>
    <row r="6" spans="1:10" s="130" customFormat="1" ht="15" thickBot="1">
      <c r="A6" s="125">
        <f>COUNTIF(F11:G251,"Pass")</f>
        <v>0</v>
      </c>
      <c r="B6" s="100">
        <f>COUNTIF(F11:G698,"Fail")</f>
        <v>0</v>
      </c>
      <c r="C6" s="100">
        <f>E6-D6-B6-A6</f>
        <v>20</v>
      </c>
      <c r="D6" s="101">
        <f>COUNTIF(F11:G698,"N/A")</f>
        <v>0</v>
      </c>
      <c r="E6" s="223">
        <f>COUNTA(A11:A256)*2</f>
        <v>20</v>
      </c>
      <c r="F6" s="223"/>
      <c r="G6" s="223"/>
      <c r="J6" s="94" t="s">
        <v>27</v>
      </c>
    </row>
    <row r="7" spans="1:10" s="130" customFormat="1" ht="14.25">
      <c r="A7" s="172"/>
      <c r="B7" s="173"/>
      <c r="C7" s="173"/>
      <c r="D7" s="173"/>
      <c r="E7" s="174"/>
      <c r="F7" s="174"/>
      <c r="G7" s="174"/>
      <c r="J7" s="94"/>
    </row>
    <row r="8" spans="1:10" s="130" customFormat="1" ht="14.25">
      <c r="A8" s="172"/>
      <c r="B8" s="173"/>
      <c r="C8" s="173"/>
      <c r="D8" s="173"/>
      <c r="E8" s="174"/>
      <c r="F8" s="174"/>
      <c r="G8" s="174"/>
      <c r="J8" s="94"/>
    </row>
    <row r="9" spans="1:10" s="130" customFormat="1"/>
    <row r="10" spans="1:10" s="130" customFormat="1" ht="51.75" customHeight="1">
      <c r="A10" s="56" t="s">
        <v>30</v>
      </c>
      <c r="B10" s="56" t="s">
        <v>129</v>
      </c>
      <c r="C10" s="56" t="s">
        <v>130</v>
      </c>
      <c r="D10" s="56" t="s">
        <v>33</v>
      </c>
      <c r="E10" s="57" t="s">
        <v>131</v>
      </c>
      <c r="F10" s="57" t="s">
        <v>60</v>
      </c>
      <c r="G10" s="57" t="s">
        <v>61</v>
      </c>
      <c r="H10" s="57" t="s">
        <v>132</v>
      </c>
      <c r="I10" s="56" t="s">
        <v>36</v>
      </c>
    </row>
    <row r="11" spans="1:10" s="130" customFormat="1" ht="14.25" customHeight="1">
      <c r="A11" s="128"/>
      <c r="B11" s="58" t="s">
        <v>219</v>
      </c>
      <c r="C11" s="58"/>
      <c r="D11" s="58"/>
      <c r="E11" s="58"/>
      <c r="F11" s="58"/>
      <c r="G11" s="58"/>
      <c r="H11" s="58"/>
      <c r="I11" s="182"/>
    </row>
    <row r="12" spans="1:10" s="110" customFormat="1" ht="14.25" customHeight="1">
      <c r="A12" s="157" t="str">
        <f t="shared" ref="A12:A13" si="0">IF(OR(B12&lt;&gt;"",D12&lt;&gt;""),"["&amp;TEXT($B$2,"##")&amp;"-"&amp;TEXT(ROW()-10,"##")&amp;"]","")</f>
        <v>[Mod_login-2]</v>
      </c>
      <c r="B12" s="90" t="s">
        <v>235</v>
      </c>
      <c r="C12" s="90" t="s">
        <v>296</v>
      </c>
      <c r="D12" s="120" t="s">
        <v>236</v>
      </c>
      <c r="E12" s="162"/>
      <c r="F12" s="116"/>
      <c r="G12" s="116"/>
      <c r="H12" s="165"/>
      <c r="I12" s="163"/>
    </row>
    <row r="13" spans="1:10" s="110" customFormat="1" ht="14.25" customHeight="1">
      <c r="A13" s="157" t="str">
        <f t="shared" si="0"/>
        <v>[Mod_login-3]</v>
      </c>
      <c r="B13" s="90" t="s">
        <v>297</v>
      </c>
      <c r="C13" s="190" t="s">
        <v>220</v>
      </c>
      <c r="D13" s="194" t="s">
        <v>237</v>
      </c>
      <c r="E13" s="187"/>
      <c r="F13" s="116"/>
      <c r="G13" s="116"/>
      <c r="H13" s="165"/>
      <c r="I13" s="165"/>
    </row>
    <row r="14" spans="1:10" ht="14.25" customHeight="1">
      <c r="A14" s="167"/>
      <c r="B14" s="168" t="s">
        <v>295</v>
      </c>
      <c r="C14" s="167"/>
      <c r="D14" s="167"/>
      <c r="E14" s="167"/>
      <c r="F14" s="167"/>
      <c r="G14" s="167"/>
      <c r="H14" s="167"/>
      <c r="I14" s="169"/>
      <c r="J14" s="104"/>
    </row>
    <row r="15" spans="1:10" ht="14.25" customHeight="1">
      <c r="A15" s="157"/>
      <c r="B15" s="116"/>
      <c r="C15" s="116"/>
      <c r="D15" s="116"/>
      <c r="E15" s="170"/>
      <c r="F15" s="116"/>
      <c r="G15" s="116"/>
      <c r="H15" s="165"/>
      <c r="I15" s="166"/>
      <c r="J15" s="104"/>
    </row>
    <row r="16" spans="1:10" ht="14.25" customHeight="1">
      <c r="A16" s="157"/>
      <c r="B16" s="116"/>
      <c r="C16" s="116"/>
      <c r="D16" s="171"/>
      <c r="E16" s="170"/>
      <c r="F16" s="116"/>
      <c r="G16" s="116"/>
      <c r="H16" s="165"/>
      <c r="I16" s="166"/>
      <c r="J16" s="104"/>
    </row>
    <row r="17" spans="1:10" ht="14.25" customHeight="1">
      <c r="A17" s="167" t="s">
        <v>182</v>
      </c>
      <c r="B17" s="58" t="s">
        <v>56</v>
      </c>
      <c r="C17" s="167"/>
      <c r="D17" s="167"/>
      <c r="E17" s="167"/>
      <c r="F17" s="167"/>
      <c r="G17" s="167"/>
      <c r="H17" s="167"/>
      <c r="I17" s="169"/>
      <c r="J17" s="104"/>
    </row>
    <row r="18" spans="1:10" ht="13.5" customHeight="1">
      <c r="A18" s="157" t="str">
        <f t="shared" ref="A18:A24" si="1">IF(OR(B18&lt;&gt;"",D18&lt;&gt;""),"["&amp;TEXT($B$2,"##")&amp;"-"&amp;TEXT(ROW()-10,"##")&amp;"]","")</f>
        <v>[Mod_login-8]</v>
      </c>
      <c r="B18" s="90" t="s">
        <v>57</v>
      </c>
      <c r="C18" s="90" t="s">
        <v>183</v>
      </c>
      <c r="D18" s="90" t="s">
        <v>208</v>
      </c>
      <c r="E18" s="170"/>
      <c r="F18" s="116"/>
      <c r="G18" s="116"/>
      <c r="H18" s="165"/>
      <c r="I18" s="166"/>
    </row>
    <row r="19" spans="1:10" ht="13.5" customHeight="1">
      <c r="A19" s="167" t="s">
        <v>182</v>
      </c>
      <c r="B19" s="58" t="s">
        <v>187</v>
      </c>
      <c r="C19" s="167"/>
      <c r="D19" s="167"/>
      <c r="E19" s="167"/>
      <c r="F19" s="167"/>
      <c r="G19" s="167"/>
      <c r="H19" s="167"/>
      <c r="I19" s="169"/>
    </row>
    <row r="20" spans="1:10" ht="13.5" customHeight="1">
      <c r="A20" s="157" t="str">
        <f t="shared" si="1"/>
        <v>[Mod_login-10]</v>
      </c>
      <c r="B20" s="116" t="s">
        <v>184</v>
      </c>
      <c r="C20" s="116" t="s">
        <v>209</v>
      </c>
      <c r="D20" s="116" t="s">
        <v>185</v>
      </c>
      <c r="E20" s="164"/>
      <c r="F20" s="116"/>
      <c r="G20" s="116"/>
      <c r="H20" s="165"/>
      <c r="I20" s="166"/>
    </row>
    <row r="21" spans="1:10" ht="13.5" customHeight="1">
      <c r="A21" s="167" t="s">
        <v>182</v>
      </c>
      <c r="B21" s="58" t="s">
        <v>188</v>
      </c>
      <c r="C21" s="167"/>
      <c r="D21" s="167"/>
      <c r="E21" s="167"/>
      <c r="F21" s="167"/>
      <c r="G21" s="167"/>
      <c r="H21" s="167"/>
      <c r="I21" s="169"/>
    </row>
    <row r="22" spans="1:10" ht="13.5" customHeight="1">
      <c r="A22" s="157" t="str">
        <f t="shared" si="1"/>
        <v>[Mod_login-12]</v>
      </c>
      <c r="B22" s="116" t="s">
        <v>191</v>
      </c>
      <c r="C22" s="116" t="s">
        <v>210</v>
      </c>
      <c r="D22" s="116" t="s">
        <v>186</v>
      </c>
      <c r="E22" s="164"/>
      <c r="F22" s="116"/>
      <c r="G22" s="116"/>
      <c r="H22" s="165"/>
      <c r="I22" s="166"/>
    </row>
    <row r="23" spans="1:10" ht="13.5" customHeight="1">
      <c r="A23" s="167" t="s">
        <v>182</v>
      </c>
      <c r="B23" s="58" t="s">
        <v>189</v>
      </c>
      <c r="C23" s="167"/>
      <c r="D23" s="167"/>
      <c r="E23" s="167"/>
      <c r="F23" s="167"/>
      <c r="G23" s="167"/>
      <c r="H23" s="167"/>
      <c r="I23" s="169"/>
    </row>
    <row r="24" spans="1:10" ht="13.5" customHeight="1">
      <c r="A24" s="157" t="str">
        <f t="shared" si="1"/>
        <v>[Mod_login-14]</v>
      </c>
      <c r="B24" s="116" t="s">
        <v>190</v>
      </c>
      <c r="C24" s="116" t="s">
        <v>211</v>
      </c>
      <c r="D24" s="116" t="s">
        <v>192</v>
      </c>
      <c r="E24" s="164"/>
      <c r="F24" s="116"/>
      <c r="G24" s="116"/>
      <c r="H24" s="165"/>
      <c r="I24" s="166"/>
    </row>
  </sheetData>
  <mergeCells count="5">
    <mergeCell ref="B2:G2"/>
    <mergeCell ref="B3:G3"/>
    <mergeCell ref="B4:G4"/>
    <mergeCell ref="E5:G5"/>
    <mergeCell ref="E6:G6"/>
  </mergeCells>
  <dataValidations disablePrompts="1" count="2">
    <dataValidation type="list" allowBlank="1" showErrorMessage="1" sqref="G1:G3 F12:G13 F15:G17">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tabSelected="1" topLeftCell="A9" zoomScale="90" zoomScaleNormal="90" zoomScalePageLayoutView="150" workbookViewId="0">
      <selection activeCell="E7" sqref="E7"/>
    </sheetView>
  </sheetViews>
  <sheetFormatPr defaultColWidth="15.125" defaultRowHeight="13.5" customHeight="1"/>
  <cols>
    <col min="1" max="1" width="18.125" style="129" customWidth="1"/>
    <col min="2" max="2" width="42.125" style="104" customWidth="1"/>
    <col min="3" max="3" width="33" style="104" customWidth="1"/>
    <col min="4" max="4" width="28.875" style="104" customWidth="1"/>
    <col min="5" max="5" width="17.375" style="104" customWidth="1"/>
    <col min="6" max="6" width="9.125" style="104" customWidth="1"/>
    <col min="7" max="7" width="7.375" style="104" customWidth="1"/>
    <col min="8" max="8" width="15.125" style="108" customWidth="1"/>
    <col min="9" max="9" width="15.125" style="104" customWidth="1"/>
    <col min="10" max="10" width="15.125" style="107" hidden="1" customWidth="1"/>
    <col min="11" max="11" width="15.125" style="104" customWidth="1"/>
    <col min="12" max="16" width="15.125" style="104"/>
    <col min="17" max="17" width="0" style="104" hidden="1" customWidth="1"/>
    <col min="18" max="16384" width="15.125" style="104"/>
  </cols>
  <sheetData>
    <row r="1" spans="1:10" s="130" customFormat="1" ht="15" thickBot="1">
      <c r="A1" s="131" t="s">
        <v>123</v>
      </c>
      <c r="B1" s="132"/>
      <c r="C1" s="132"/>
      <c r="D1" s="132"/>
      <c r="E1" s="132"/>
      <c r="F1" s="132"/>
      <c r="G1" s="133"/>
    </row>
    <row r="2" spans="1:10" s="130" customFormat="1" ht="14.25">
      <c r="A2" s="134" t="s">
        <v>21</v>
      </c>
      <c r="B2" s="220" t="s">
        <v>47</v>
      </c>
      <c r="C2" s="220"/>
      <c r="D2" s="220"/>
      <c r="E2" s="220"/>
      <c r="F2" s="220"/>
      <c r="G2" s="220"/>
      <c r="J2" s="94" t="s">
        <v>22</v>
      </c>
    </row>
    <row r="3" spans="1:10" s="130" customFormat="1" ht="15" customHeight="1">
      <c r="A3" s="135" t="s">
        <v>124</v>
      </c>
      <c r="B3" s="220" t="s">
        <v>125</v>
      </c>
      <c r="C3" s="220"/>
      <c r="D3" s="220"/>
      <c r="E3" s="220"/>
      <c r="F3" s="220"/>
      <c r="G3" s="220"/>
      <c r="J3" s="94" t="s">
        <v>24</v>
      </c>
    </row>
    <row r="4" spans="1:10" s="130" customFormat="1" ht="14.25">
      <c r="A4" s="134" t="s">
        <v>126</v>
      </c>
      <c r="B4" s="221" t="s">
        <v>178</v>
      </c>
      <c r="C4" s="221"/>
      <c r="D4" s="221"/>
      <c r="E4" s="221"/>
      <c r="F4" s="221"/>
      <c r="G4" s="221"/>
      <c r="J4" s="95"/>
    </row>
    <row r="5" spans="1:10" s="130" customFormat="1" ht="14.25">
      <c r="A5" s="136" t="s">
        <v>22</v>
      </c>
      <c r="B5" s="137" t="s">
        <v>24</v>
      </c>
      <c r="C5" s="137" t="s">
        <v>127</v>
      </c>
      <c r="D5" s="138" t="s">
        <v>27</v>
      </c>
      <c r="E5" s="224" t="s">
        <v>128</v>
      </c>
      <c r="F5" s="224"/>
      <c r="G5" s="224"/>
      <c r="J5" s="94" t="s">
        <v>29</v>
      </c>
    </row>
    <row r="6" spans="1:10" s="130" customFormat="1" ht="15" thickBot="1">
      <c r="A6" s="125">
        <f>COUNTIF(F11:G261,"Pass")</f>
        <v>0</v>
      </c>
      <c r="B6" s="100">
        <f>COUNTIF(F11:G708,"Fail")</f>
        <v>0</v>
      </c>
      <c r="C6" s="100">
        <f>E6-D6-B6-A6</f>
        <v>5</v>
      </c>
      <c r="D6" s="101">
        <f>COUNTIF(F11:G708,"N/A")</f>
        <v>0</v>
      </c>
      <c r="E6" s="223">
        <f>COUNTA(A11:A265)</f>
        <v>5</v>
      </c>
      <c r="F6" s="223"/>
      <c r="G6" s="223"/>
      <c r="J6" s="94" t="s">
        <v>27</v>
      </c>
    </row>
    <row r="7" spans="1:10" s="130" customFormat="1" ht="14.25">
      <c r="A7" s="172"/>
      <c r="B7" s="173"/>
      <c r="C7" s="173"/>
      <c r="D7" s="173"/>
      <c r="E7" s="174"/>
      <c r="F7" s="174"/>
      <c r="G7" s="174"/>
      <c r="J7" s="94"/>
    </row>
    <row r="8" spans="1:10" s="130" customFormat="1" ht="14.25">
      <c r="A8" s="172"/>
      <c r="B8" s="173"/>
      <c r="C8" s="173"/>
      <c r="D8" s="173"/>
      <c r="E8" s="174"/>
      <c r="F8" s="174"/>
      <c r="G8" s="174"/>
      <c r="J8" s="94"/>
    </row>
    <row r="9" spans="1:10" s="130" customFormat="1"/>
    <row r="10" spans="1:10" s="130" customFormat="1" ht="51.75" customHeight="1">
      <c r="A10" s="57" t="s">
        <v>30</v>
      </c>
      <c r="B10" s="57" t="s">
        <v>129</v>
      </c>
      <c r="C10" s="57" t="s">
        <v>130</v>
      </c>
      <c r="D10" s="57" t="s">
        <v>33</v>
      </c>
      <c r="E10" s="57" t="s">
        <v>131</v>
      </c>
      <c r="F10" s="57" t="s">
        <v>60</v>
      </c>
      <c r="G10" s="57" t="s">
        <v>61</v>
      </c>
      <c r="H10" s="57" t="s">
        <v>132</v>
      </c>
      <c r="I10" s="57" t="s">
        <v>36</v>
      </c>
    </row>
    <row r="11" spans="1:10" s="130" customFormat="1" ht="14.25" customHeight="1">
      <c r="A11" s="167"/>
      <c r="B11" s="168" t="s">
        <v>294</v>
      </c>
      <c r="C11" s="167"/>
      <c r="D11" s="167"/>
      <c r="E11" s="167"/>
      <c r="F11" s="167"/>
      <c r="G11" s="167"/>
      <c r="H11" s="167"/>
      <c r="I11" s="169"/>
    </row>
    <row r="12" spans="1:10" s="110" customFormat="1" ht="14.25" customHeight="1">
      <c r="A12" s="157" t="str">
        <f t="shared" ref="A12:A17" si="0">IF(OR(B12&lt;&gt;"",D12&lt;&gt;""),"["&amp;TEXT($B$2,"##")&amp;"-"&amp;TEXT(ROW()-10,"##")&amp;"]","")</f>
        <v>[Admin_login-2]</v>
      </c>
      <c r="B12" s="205" t="s">
        <v>303</v>
      </c>
      <c r="C12" s="205" t="s">
        <v>298</v>
      </c>
      <c r="D12" s="205" t="s">
        <v>299</v>
      </c>
      <c r="E12" s="170" t="s">
        <v>300</v>
      </c>
      <c r="F12" s="205"/>
      <c r="G12" s="205"/>
      <c r="H12" s="206"/>
      <c r="I12" s="207"/>
    </row>
    <row r="13" spans="1:10" s="110" customFormat="1" ht="14.25" customHeight="1">
      <c r="A13" s="58"/>
      <c r="B13" s="168" t="s">
        <v>301</v>
      </c>
      <c r="C13" s="167"/>
      <c r="D13" s="167"/>
      <c r="E13" s="167"/>
      <c r="F13" s="167"/>
      <c r="G13" s="167"/>
      <c r="H13" s="167"/>
      <c r="I13" s="169"/>
    </row>
    <row r="14" spans="1:10" s="110" customFormat="1" ht="14.25" customHeight="1">
      <c r="A14" s="157" t="str">
        <f t="shared" si="0"/>
        <v>[Admin_login-4]</v>
      </c>
      <c r="B14" s="116" t="s">
        <v>302</v>
      </c>
      <c r="C14" s="116" t="s">
        <v>304</v>
      </c>
      <c r="D14" s="116" t="s">
        <v>305</v>
      </c>
      <c r="E14" s="164" t="s">
        <v>306</v>
      </c>
      <c r="F14" s="116"/>
      <c r="G14" s="116"/>
      <c r="H14" s="165"/>
      <c r="I14" s="165"/>
    </row>
    <row r="15" spans="1:10" s="110" customFormat="1" ht="14.25" customHeight="1">
      <c r="A15" s="58"/>
      <c r="B15" s="168" t="s">
        <v>307</v>
      </c>
      <c r="C15" s="167"/>
      <c r="D15" s="167"/>
      <c r="E15" s="167"/>
      <c r="F15" s="167"/>
      <c r="G15" s="167"/>
      <c r="H15" s="167"/>
      <c r="I15" s="169"/>
    </row>
    <row r="16" spans="1:10" s="110" customFormat="1" ht="14.25" customHeight="1">
      <c r="A16" s="157" t="str">
        <f t="shared" si="0"/>
        <v>[Admin_login-6]</v>
      </c>
      <c r="B16" s="116" t="s">
        <v>308</v>
      </c>
      <c r="C16" s="116" t="s">
        <v>309</v>
      </c>
      <c r="D16" s="116" t="s">
        <v>310</v>
      </c>
      <c r="E16" s="164" t="s">
        <v>311</v>
      </c>
      <c r="F16" s="116"/>
      <c r="G16" s="116"/>
      <c r="H16" s="165"/>
      <c r="I16" s="165"/>
    </row>
    <row r="17" spans="1:10" s="110" customFormat="1" ht="14.25" customHeight="1">
      <c r="A17" s="58"/>
      <c r="B17" s="58" t="s">
        <v>219</v>
      </c>
      <c r="C17" s="58"/>
      <c r="D17" s="58"/>
      <c r="E17" s="167"/>
      <c r="F17" s="167"/>
      <c r="G17" s="167"/>
      <c r="H17" s="167"/>
      <c r="I17" s="169"/>
    </row>
    <row r="18" spans="1:10" s="110" customFormat="1" ht="14.25" customHeight="1">
      <c r="A18" s="157" t="str">
        <f t="shared" ref="A18:A19" si="1">IF(OR(B18&lt;&gt;"",D18&lt;&gt;""),"["&amp;TEXT($B$2,"##")&amp;"-"&amp;TEXT(ROW()-10,"##")&amp;"]","")</f>
        <v>[Admin_login-8]</v>
      </c>
      <c r="B18" s="90" t="s">
        <v>235</v>
      </c>
      <c r="C18" s="90" t="s">
        <v>314</v>
      </c>
      <c r="D18" s="120" t="s">
        <v>236</v>
      </c>
      <c r="E18" s="164"/>
      <c r="F18" s="116"/>
      <c r="G18" s="116"/>
      <c r="H18" s="165"/>
      <c r="I18" s="165"/>
    </row>
    <row r="19" spans="1:10" s="110" customFormat="1" ht="14.25" customHeight="1">
      <c r="A19" s="157" t="str">
        <f t="shared" si="1"/>
        <v>[Admin_login-9]</v>
      </c>
      <c r="B19" s="90" t="s">
        <v>312</v>
      </c>
      <c r="C19" s="190" t="s">
        <v>313</v>
      </c>
      <c r="D19" s="194" t="s">
        <v>237</v>
      </c>
      <c r="E19" s="164"/>
      <c r="F19" s="116"/>
      <c r="G19" s="116"/>
      <c r="H19" s="165"/>
      <c r="I19" s="165"/>
    </row>
    <row r="20" spans="1:10" ht="14.25" customHeight="1">
      <c r="A20" s="225"/>
      <c r="B20" s="226"/>
      <c r="C20" s="226"/>
      <c r="D20" s="226"/>
      <c r="E20" s="227"/>
      <c r="F20" s="226"/>
      <c r="G20" s="226"/>
      <c r="H20" s="228"/>
      <c r="I20" s="229"/>
      <c r="J20" s="104"/>
    </row>
    <row r="21" spans="1:10" ht="14.25" customHeight="1">
      <c r="A21" s="230"/>
      <c r="B21" s="230"/>
      <c r="C21" s="230"/>
      <c r="D21" s="230"/>
      <c r="E21" s="230"/>
      <c r="F21" s="230"/>
      <c r="G21" s="230"/>
      <c r="H21" s="230"/>
      <c r="I21" s="230"/>
      <c r="J21" s="104"/>
    </row>
    <row r="22" spans="1:10" ht="14.25" customHeight="1">
      <c r="A22" s="194"/>
      <c r="B22" s="194"/>
      <c r="C22" s="194"/>
      <c r="D22" s="194"/>
      <c r="E22" s="231"/>
      <c r="F22" s="194"/>
      <c r="G22" s="194"/>
      <c r="H22" s="232"/>
      <c r="I22" s="233"/>
      <c r="J22" s="104"/>
    </row>
    <row r="23" spans="1:10" ht="14.25" customHeight="1">
      <c r="A23" s="194"/>
      <c r="B23" s="194"/>
      <c r="C23" s="194"/>
      <c r="D23" s="234"/>
      <c r="E23" s="231"/>
      <c r="F23" s="194"/>
      <c r="G23" s="194"/>
      <c r="H23" s="232"/>
      <c r="I23" s="233"/>
      <c r="J23" s="104"/>
    </row>
    <row r="24" spans="1:10" ht="14.25" customHeight="1">
      <c r="A24" s="230"/>
      <c r="B24" s="230"/>
      <c r="C24" s="230"/>
      <c r="D24" s="230"/>
      <c r="E24" s="230"/>
      <c r="F24" s="230"/>
      <c r="G24" s="230"/>
      <c r="H24" s="230"/>
      <c r="I24" s="230"/>
      <c r="J24" s="104"/>
    </row>
    <row r="25" spans="1:10" ht="14.25" customHeight="1">
      <c r="A25" s="194"/>
      <c r="B25" s="194"/>
      <c r="C25" s="194"/>
      <c r="D25" s="234"/>
      <c r="E25" s="231"/>
      <c r="F25" s="194"/>
      <c r="G25" s="194"/>
      <c r="H25" s="232"/>
      <c r="I25" s="233"/>
      <c r="J25" s="104"/>
    </row>
    <row r="26" spans="1:10" ht="14.25" customHeight="1">
      <c r="A26" s="230"/>
      <c r="B26" s="230"/>
      <c r="C26" s="230"/>
      <c r="D26" s="230"/>
      <c r="E26" s="230"/>
      <c r="F26" s="230"/>
      <c r="G26" s="230"/>
      <c r="H26" s="230"/>
      <c r="I26" s="230"/>
      <c r="J26" s="104"/>
    </row>
    <row r="27" spans="1:10" ht="14.25" customHeight="1">
      <c r="A27" s="194"/>
      <c r="B27" s="194"/>
      <c r="C27" s="194"/>
      <c r="D27" s="234"/>
      <c r="E27" s="231"/>
      <c r="F27" s="194"/>
      <c r="G27" s="194"/>
      <c r="H27" s="232"/>
      <c r="I27" s="233"/>
      <c r="J27" s="104"/>
    </row>
    <row r="28" spans="1:10" ht="13.5" customHeight="1">
      <c r="A28" s="230"/>
      <c r="B28" s="230"/>
      <c r="C28" s="230"/>
      <c r="D28" s="230"/>
      <c r="E28" s="230"/>
      <c r="F28" s="230"/>
      <c r="G28" s="230"/>
      <c r="H28" s="230"/>
      <c r="I28" s="230"/>
    </row>
    <row r="29" spans="1:10" ht="13.5" customHeight="1">
      <c r="A29" s="194"/>
      <c r="B29" s="194"/>
      <c r="C29" s="194"/>
      <c r="D29" s="235"/>
      <c r="E29" s="236"/>
      <c r="F29" s="194"/>
      <c r="G29" s="194"/>
      <c r="H29" s="232"/>
      <c r="I29" s="233"/>
    </row>
  </sheetData>
  <mergeCells count="5">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22:G23 F12:G12 F14:G14 F16:G16 F18:G20">
      <formula1>$J$2:$J$6</formula1>
    </dataValidation>
  </dataValidations>
  <hyperlinks>
    <hyperlink ref="A1" location="'Test Report'!A1" display="Back to Test Report"/>
  </hyperlink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 defaultRowHeight="13.5"/>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Test Report</vt:lpstr>
      <vt:lpstr>Message Rules</vt:lpstr>
      <vt:lpstr>User Module</vt:lpstr>
      <vt:lpstr>Mod Module</vt:lpstr>
      <vt:lpstr>Admin Module</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Quynh HT</cp:lastModifiedBy>
  <dcterms:created xsi:type="dcterms:W3CDTF">2014-07-15T10:13:31Z</dcterms:created>
  <dcterms:modified xsi:type="dcterms:W3CDTF">2016-04-05T08:14:50Z</dcterms:modified>
  <cp:category/>
</cp:coreProperties>
</file>