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15360" windowHeight="7755" tabRatio="840" firstSheet="5" activeTab="10"/>
  </bookViews>
  <sheets>
    <sheet name="Cover" sheetId="1" r:id="rId1"/>
    <sheet name="Test Report" sheetId="5" r:id="rId2"/>
    <sheet name="Test case List" sheetId="2" r:id="rId3"/>
    <sheet name="Message Rules" sheetId="22" r:id="rId4"/>
    <sheet name="Homepage" sheetId="29" r:id="rId5"/>
    <sheet name="Medicinal plants Article" sheetId="24" r:id="rId6"/>
    <sheet name="Remedy Article" sheetId="25" r:id="rId7"/>
    <sheet name="Herbal medicine store" sheetId="27" r:id="rId8"/>
    <sheet name="Personal Page" sheetId="28" r:id="rId9"/>
    <sheet name="Authentication" sheetId="30" r:id="rId10"/>
    <sheet name="Mod Module" sheetId="31" r:id="rId11"/>
    <sheet name="Admin Module" sheetId="32" r:id="rId12"/>
  </sheets>
  <externalReferences>
    <externalReference r:id="rId13"/>
  </externalReferences>
  <definedNames>
    <definedName name="a">#REF!</definedName>
    <definedName name="ACTION" localSheetId="5">#REF!</definedName>
    <definedName name="ACTION" localSheetId="6">#REF!</definedName>
    <definedName name="ACTION">#REF!</definedName>
    <definedName name="d">'[1]Search grammar'!$C$45</definedName>
    <definedName name="Defect" comment="fsfsdfs" localSheetId="5">'Medicinal plants Article'!#REF!</definedName>
    <definedName name="Defect" comment="fsfsdfs" localSheetId="6">'Remedy Article'!#REF!</definedName>
    <definedName name="Defect" comment="fsfsdfs">#REF!</definedName>
    <definedName name="dfsf">#REF!</definedName>
    <definedName name="Discover">#REF!</definedName>
    <definedName name="Lỗi" localSheetId="5">#REF!</definedName>
    <definedName name="Lỗi" localSheetId="6">#REF!</definedName>
    <definedName name="Lỗi">#REF!</definedName>
    <definedName name="Pass" localSheetId="5">#REF!</definedName>
    <definedName name="Pass" localSheetId="6">#REF!</definedName>
    <definedName name="Pass">#REF!</definedName>
    <definedName name="Statistic" comment="fsfsdfs">#REF!</definedName>
  </definedNames>
  <calcPr calcId="152511" iterate="1" iterateCount="10000" iterateDelta="1.0000000000000001E-5" concurrentCalc="0"/>
  <fileRecoveryPr autoRecover="0"/>
</workbook>
</file>

<file path=xl/calcChain.xml><?xml version="1.0" encoding="utf-8"?>
<calcChain xmlns="http://schemas.openxmlformats.org/spreadsheetml/2006/main">
  <c r="A23" i="31" l="1"/>
  <c r="A22" i="31"/>
  <c r="A21" i="31"/>
  <c r="A20" i="31"/>
  <c r="A19" i="31"/>
  <c r="A18" i="31"/>
  <c r="A17" i="31"/>
  <c r="A16" i="31"/>
  <c r="A15" i="31"/>
  <c r="A14" i="31"/>
  <c r="A13" i="31"/>
  <c r="A12" i="31"/>
  <c r="A42" i="32"/>
  <c r="A33" i="32"/>
  <c r="A34" i="32"/>
  <c r="A35" i="32"/>
  <c r="A45" i="32"/>
  <c r="A37" i="32"/>
  <c r="A31" i="32"/>
  <c r="A13" i="32"/>
  <c r="A87" i="30"/>
  <c r="A88" i="30"/>
  <c r="A89" i="30"/>
  <c r="A83" i="30"/>
  <c r="A84" i="30"/>
  <c r="A85" i="30"/>
  <c r="A80" i="30"/>
  <c r="A81" i="30"/>
  <c r="A82" i="30"/>
  <c r="A78" i="30"/>
  <c r="A69" i="30"/>
  <c r="A70" i="30"/>
  <c r="A71" i="30"/>
  <c r="A72" i="30"/>
  <c r="A73" i="30"/>
  <c r="A74" i="30"/>
  <c r="A75" i="30"/>
  <c r="A76" i="30"/>
  <c r="A77" i="30"/>
  <c r="A79" i="30"/>
  <c r="A86" i="30"/>
  <c r="A22" i="30"/>
  <c r="A17" i="30"/>
  <c r="A21" i="29"/>
  <c r="A19" i="29"/>
  <c r="A18" i="30"/>
  <c r="A37" i="28"/>
  <c r="A46" i="28"/>
  <c r="A44" i="28"/>
  <c r="A45" i="28"/>
  <c r="A43" i="28"/>
  <c r="A42" i="28"/>
  <c r="A41" i="28"/>
  <c r="A40" i="28"/>
  <c r="A39" i="28"/>
  <c r="A38" i="28"/>
  <c r="A36" i="28"/>
  <c r="A35" i="28"/>
  <c r="A34" i="28"/>
  <c r="A47" i="30"/>
  <c r="A48" i="30"/>
  <c r="A49" i="30"/>
  <c r="A50" i="30"/>
  <c r="A51" i="30"/>
  <c r="A52" i="30"/>
  <c r="A53" i="30"/>
  <c r="A54" i="30"/>
  <c r="A55" i="30"/>
  <c r="A56" i="30"/>
  <c r="A57" i="30"/>
  <c r="A58" i="30"/>
  <c r="A59" i="30"/>
  <c r="A60" i="30"/>
  <c r="A31" i="30"/>
  <c r="A32" i="30"/>
  <c r="A30" i="30"/>
  <c r="A17" i="29"/>
  <c r="A18" i="29"/>
  <c r="A14" i="29"/>
  <c r="A15" i="29"/>
  <c r="G11" i="5"/>
  <c r="E17" i="5"/>
  <c r="E16" i="5"/>
  <c r="E15" i="5"/>
  <c r="E14"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1" i="31"/>
  <c r="A50" i="31"/>
  <c r="A49" i="31"/>
  <c r="A48" i="31"/>
  <c r="A47" i="31"/>
  <c r="A46" i="31"/>
  <c r="A45" i="31"/>
  <c r="A44" i="31"/>
  <c r="A42" i="31"/>
  <c r="A41" i="31"/>
  <c r="A40" i="31"/>
  <c r="A39" i="31"/>
  <c r="A38" i="31"/>
  <c r="A37" i="31"/>
  <c r="A36" i="31"/>
  <c r="A35" i="31"/>
  <c r="A33" i="31"/>
  <c r="A32" i="31"/>
  <c r="A31" i="31"/>
  <c r="A30" i="31"/>
  <c r="A28" i="31"/>
  <c r="A26" i="31"/>
  <c r="A25" i="31"/>
  <c r="A58" i="31"/>
  <c r="A57" i="31"/>
  <c r="A56" i="31"/>
  <c r="A55" i="31"/>
  <c r="A54" i="31"/>
  <c r="A53" i="31"/>
  <c r="D6" i="31"/>
  <c r="G16" i="5"/>
  <c r="B6" i="31"/>
  <c r="A6" i="31"/>
  <c r="D16" i="5"/>
  <c r="A67" i="30"/>
  <c r="A66" i="30"/>
  <c r="A65" i="30"/>
  <c r="A64" i="30"/>
  <c r="A63" i="30"/>
  <c r="A62" i="30"/>
  <c r="A46"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26" i="29"/>
  <c r="A25" i="29"/>
  <c r="A24" i="29"/>
  <c r="A23" i="29"/>
  <c r="A22" i="29"/>
  <c r="A20" i="29"/>
  <c r="A16" i="29"/>
  <c r="A13" i="29"/>
  <c r="A12" i="29"/>
  <c r="D6" i="29"/>
  <c r="B6" i="29"/>
  <c r="A6" i="29"/>
  <c r="E6" i="31"/>
  <c r="E6" i="32"/>
  <c r="E6" i="30"/>
  <c r="E6" i="29"/>
  <c r="C6" i="29"/>
  <c r="A31" i="24"/>
  <c r="A29" i="24"/>
  <c r="A27" i="24"/>
  <c r="A25" i="24"/>
  <c r="A23" i="24"/>
  <c r="A21" i="24"/>
  <c r="A19" i="24"/>
  <c r="A74" i="25"/>
  <c r="A73" i="25"/>
  <c r="A72" i="25"/>
  <c r="A71" i="25"/>
  <c r="A70" i="25"/>
  <c r="A69" i="25"/>
  <c r="A67" i="25"/>
  <c r="A66" i="25"/>
  <c r="A75" i="24"/>
  <c r="A76" i="24"/>
  <c r="A74" i="24"/>
  <c r="A72" i="24"/>
  <c r="A73" i="24"/>
  <c r="A69" i="24"/>
  <c r="C6" i="31"/>
  <c r="F16" i="5"/>
  <c r="H16" i="5"/>
  <c r="C6" i="32"/>
  <c r="F17" i="5"/>
  <c r="H17" i="5"/>
  <c r="C6" i="30"/>
  <c r="F15" i="5"/>
  <c r="H15" i="5"/>
  <c r="A71" i="24"/>
  <c r="A68" i="24"/>
  <c r="A31" i="28"/>
  <c r="A32" i="28"/>
  <c r="A30" i="28"/>
  <c r="A29" i="28"/>
  <c r="A28" i="28"/>
  <c r="A27" i="28"/>
  <c r="A26" i="28"/>
  <c r="A25" i="28"/>
  <c r="A24" i="28"/>
  <c r="A22" i="28"/>
  <c r="A21" i="28"/>
  <c r="A19" i="28"/>
  <c r="A18" i="28"/>
  <c r="A16" i="28"/>
  <c r="A15" i="28"/>
  <c r="A13" i="28"/>
  <c r="A12" i="28"/>
  <c r="D6" i="28"/>
  <c r="G14" i="5"/>
  <c r="B6" i="28"/>
  <c r="A6" i="28"/>
  <c r="D14" i="5"/>
  <c r="E6" i="28"/>
  <c r="G13" i="5"/>
  <c r="E13" i="5"/>
  <c r="D13" i="5"/>
  <c r="C6" i="28"/>
  <c r="F14" i="5"/>
  <c r="H14" i="5"/>
  <c r="A26" i="27"/>
  <c r="A24" i="27"/>
  <c r="A23" i="27"/>
  <c r="A21" i="27"/>
  <c r="A20" i="27"/>
  <c r="A17" i="27"/>
  <c r="A19" i="27"/>
  <c r="A16" i="27"/>
  <c r="A13" i="27"/>
  <c r="E6" i="27"/>
  <c r="H13" i="5"/>
  <c r="A18" i="27"/>
  <c r="A14" i="27"/>
  <c r="A12" i="27"/>
  <c r="D6" i="27"/>
  <c r="B6" i="27"/>
  <c r="A6" i="27"/>
  <c r="C6" i="27"/>
  <c r="F13" i="5"/>
  <c r="A28" i="25"/>
  <c r="A26" i="25"/>
  <c r="A24" i="25"/>
  <c r="A22" i="25"/>
  <c r="A20" i="25"/>
  <c r="A18" i="25"/>
  <c r="A64" i="25"/>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6" i="24"/>
  <c r="E6" i="25"/>
  <c r="A57" i="24"/>
  <c r="A47" i="24"/>
  <c r="A46" i="24"/>
  <c r="A12" i="24"/>
  <c r="A13" i="24"/>
  <c r="A17" i="24"/>
  <c r="A51" i="24"/>
  <c r="A52" i="24"/>
  <c r="A65" i="24"/>
  <c r="A63" i="24"/>
  <c r="A62" i="24"/>
  <c r="A60" i="24"/>
  <c r="A59" i="24"/>
  <c r="A58" i="24"/>
  <c r="A55" i="24"/>
  <c r="A54" i="24"/>
  <c r="A53" i="24"/>
  <c r="A49" i="24"/>
  <c r="A48" i="24"/>
  <c r="A44" i="24"/>
  <c r="A43" i="24"/>
  <c r="A42" i="24"/>
  <c r="A41" i="24"/>
  <c r="A40" i="24"/>
  <c r="A39" i="24"/>
  <c r="A38" i="24"/>
  <c r="A37" i="24"/>
  <c r="A36" i="24"/>
  <c r="A35" i="24"/>
  <c r="A34" i="24"/>
  <c r="A33" i="24"/>
  <c r="A30" i="24"/>
  <c r="A28" i="24"/>
  <c r="A26" i="24"/>
  <c r="A24" i="24"/>
  <c r="A22" i="24"/>
  <c r="A20" i="24"/>
  <c r="A18" i="24"/>
  <c r="A16" i="24"/>
  <c r="A15" i="24"/>
  <c r="A14" i="24"/>
  <c r="D6" i="24"/>
  <c r="B6" i="24"/>
  <c r="A6" i="24"/>
  <c r="E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<sst xmlns="http://schemas.openxmlformats.org/spreadsheetml/2006/main" count="1344" uniqueCount="1003">
  <si>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</si>
  <si>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</si>
  <si>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</si>
  <si>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</si>
  <si>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</si>
  <si>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</si>
  <si>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</si>
  <si>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</si>
  <si>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</si>
  <si>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</si>
  <si>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</si>
  <si>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</si>
  <si>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</si>
  <si>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</si>
  <si>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</si>
  <si>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</si>
  <si>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</si>
  <si>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</si>
  <si>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</si>
  <si>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</si>
  <si>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</si>
  <si>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</si>
  <si>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</si>
  <si>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</si>
  <si>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</si>
  <si>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</si>
  <si>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</si>
  <si>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</si>
  <si>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</si>
  <si>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</si>
  <si>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</si>
  <si>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</si>
  <si>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</si>
  <si>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</si>
  <si>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</si>
  <si>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</si>
  <si>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</si>
  <si>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</si>
  <si>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</si>
  <si>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</si>
  <si>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</si>
  <si>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</si>
  <si>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</si>
  <si>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</si>
  <si>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</si>
  <si>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</si>
  <si>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</si>
  <si>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</si>
  <si>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</si>
  <si>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</si>
  <si>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</si>
  <si>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</si>
  <si>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</si>
  <si>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</si>
  <si>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</si>
  <si>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</si>
  <si>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</si>
  <si>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</si>
  <si>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</si>
  <si>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</si>
  <si>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</si>
  <si>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</si>
  <si>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</si>
  <si>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</si>
  <si>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</si>
  <si>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</si>
  <si>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</si>
  <si>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</si>
  <si>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</si>
  <si>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</si>
  <si>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</si>
  <si>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</si>
  <si>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</si>
  <si>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</si>
  <si>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</si>
  <si>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</si>
  <si>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</si>
  <si>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</si>
  <si>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</si>
  <si>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</si>
  <si>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</si>
  <si>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</si>
  <si>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</si>
  <si>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</si>
  <si>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</si>
  <si>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</si>
  <si>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</si>
  <si>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</si>
  <si>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</si>
  <si>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</si>
  <si>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</si>
  <si>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</si>
  <si>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</si>
  <si>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</si>
  <si>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</si>
  <si>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</si>
  <si>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</si>
  <si>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</si>
  <si>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</si>
  <si>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</si>
  <si>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</si>
  <si>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</si>
  <si>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</si>
  <si>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</si>
  <si>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</si>
  <si>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</si>
  <si>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Result Chorme version 40</t>
  </si>
  <si>
    <t>Bình luận tối thiểu từ 10 đến 500 kí tự.</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</si>
  <si>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</si>
  <si>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</si>
  <si>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</si>
  <si>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</si>
  <si>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</si>
  <si>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</si>
  <si>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</si>
  <si>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</si>
  <si>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</si>
  <si>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</si>
  <si>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</si>
  <si>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</si>
  <si>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</si>
  <si>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</si>
  <si>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</si>
  <si>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</si>
  <si>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</si>
  <si>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</si>
  <si>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</si>
  <si>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</si>
  <si>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</si>
  <si>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</si>
  <si>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</si>
  <si>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</si>
  <si>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</si>
  <si>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</si>
  <si>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</si>
  <si>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</si>
  <si>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</si>
  <si>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</si>
  <si>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</si>
  <si>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</si>
  <si>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</si>
  <si>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</si>
  <si>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</si>
  <si>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</si>
  <si>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</si>
  <si>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</si>
  <si>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</si>
  <si>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</si>
  <si>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</si>
  <si>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</si>
  <si>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</si>
  <si>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</si>
  <si>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</si>
  <si>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</si>
  <si>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</si>
  <si>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</si>
  <si>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</si>
  <si>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</si>
  <si>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</si>
  <si>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</si>
  <si>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</si>
  <si>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</si>
  <si>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</si>
  <si>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</si>
  <si>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</si>
  <si>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</si>
  <si>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</si>
  <si>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</si>
  <si>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</si>
  <si>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</si>
  <si>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</si>
  <si>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</si>
  <si>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</si>
  <si>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</si>
  <si>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</si>
  <si>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</si>
  <si>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</si>
  <si>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</si>
  <si>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</si>
  <si>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</si>
  <si>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</si>
  <si>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</si>
  <si>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</si>
  <si>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</si>
  <si>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</si>
  <si>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</si>
  <si>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</si>
  <si>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</si>
  <si>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</si>
  <si>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</si>
  <si>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</si>
  <si>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</si>
  <si>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</si>
  <si>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</si>
  <si>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</si>
  <si>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</si>
  <si>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</si>
  <si>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</si>
  <si>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</si>
  <si>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</si>
  <si>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</si>
  <si>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</si>
  <si>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</si>
  <si>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</si>
  <si>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</si>
  <si>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</si>
  <si>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</si>
  <si>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</si>
  <si>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</si>
  <si>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</si>
  <si>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</si>
  <si>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</si>
  <si>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</si>
  <si>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</si>
  <si>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</si>
  <si>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</si>
  <si>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</si>
  <si>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</si>
  <si>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</si>
  <si>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</si>
  <si>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</si>
  <si>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</si>
  <si>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</si>
  <si>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</si>
  <si>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</si>
  <si>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</si>
  <si>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</si>
  <si>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</si>
  <si>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</si>
  <si>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</si>
  <si>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</si>
  <si>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</si>
  <si>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</si>
  <si>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</si>
  <si>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</si>
  <si>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</si>
  <si>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</si>
  <si>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</si>
  <si>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</si>
  <si>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</si>
  <si>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</si>
  <si>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</si>
  <si>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</si>
  <si>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</si>
  <si>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</si>
  <si>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</si>
  <si>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</si>
  <si>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</si>
  <si>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</si>
  <si>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</si>
  <si>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</si>
  <si>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</si>
  <si>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</si>
  <si>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</si>
  <si>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</si>
  <si>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</si>
  <si>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</si>
  <si>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</si>
  <si>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</si>
  <si>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</si>
  <si>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</si>
  <si>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</si>
  <si>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</si>
  <si>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</si>
  <si>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</si>
  <si>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</si>
  <si>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</si>
  <si>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</si>
  <si>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</si>
  <si>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</si>
  <si>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</si>
  <si>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</si>
  <si>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</si>
  <si>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</si>
  <si>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</si>
  <si>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</si>
  <si>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</si>
  <si>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</si>
  <si>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</si>
  <si>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</si>
  <si>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</si>
  <si>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</si>
  <si>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</si>
  <si>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</si>
  <si>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</si>
  <si>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</si>
  <si>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</si>
  <si>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</si>
  <si>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</si>
  <si>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</si>
  <si>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</si>
  <si>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</si>
  <si>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</si>
  <si>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</si>
  <si>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</si>
  <si>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</si>
  <si>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</si>
  <si>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</si>
  <si>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</si>
  <si>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</si>
  <si>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</si>
  <si>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</si>
  <si>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</si>
  <si>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</si>
  <si>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</si>
  <si>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</si>
  <si>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</si>
  <si>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</si>
  <si>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</si>
  <si>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</si>
  <si>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</si>
  <si>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</si>
  <si>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</si>
  <si>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</si>
  <si>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</si>
  <si>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</si>
  <si>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</si>
  <si>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</si>
  <si>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</si>
  <si>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</si>
  <si>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</si>
  <si>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</si>
  <si>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</si>
  <si>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</si>
  <si>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</si>
  <si>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</si>
  <si>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</si>
  <si>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</si>
  <si>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</si>
  <si>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</si>
  <si>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</si>
  <si>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</si>
  <si>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</si>
  <si>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</si>
  <si>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</si>
  <si>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</si>
  <si>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</si>
  <si>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</si>
  <si>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</si>
  <si>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</si>
  <si>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</si>
  <si>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</si>
  <si>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</si>
  <si>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</si>
  <si>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</si>
  <si>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</si>
  <si>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</si>
  <si>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</si>
  <si>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</si>
  <si>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</si>
  <si>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</si>
  <si>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</si>
  <si>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</si>
  <si>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</si>
  <si>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</si>
  <si>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</si>
  <si>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</si>
  <si>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</si>
  <si>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</si>
  <si>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</si>
  <si>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</si>
  <si>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</si>
  <si>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</si>
  <si>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</si>
  <si>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</si>
  <si>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</si>
  <si>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</si>
  <si>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</si>
  <si>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</si>
  <si>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</si>
  <si>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</si>
  <si>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</si>
  <si>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</si>
  <si>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</si>
  <si>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The Homepage is displayed
</t>
  </si>
  <si>
    <t xml:space="preserve">1. The Homepage is displayed
</t>
  </si>
  <si>
    <t>"HMS Searching" page in 1024x768 screen</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</si>
  <si>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</si>
  <si>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</si>
  <si>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</si>
  <si>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</si>
  <si>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</si>
  <si>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</si>
  <si>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</si>
  <si>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</si>
  <si>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</si>
  <si>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</si>
  <si>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</si>
  <si>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</si>
  <si>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</si>
  <si>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</si>
  <si>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</si>
  <si>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</si>
  <si>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</si>
  <si>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</si>
  <si>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</si>
  <si>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</si>
  <si>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</si>
  <si>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</si>
  <si>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</si>
  <si>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</si>
  <si>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</si>
  <si>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</si>
  <si>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</si>
  <si>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</si>
  <si>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</si>
  <si>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</si>
  <si>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</si>
  <si>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</si>
  <si>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</si>
  <si>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</si>
  <si>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</si>
  <si>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</si>
  <si>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</si>
  <si>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</si>
  <si>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</si>
  <si>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</si>
  <si>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</si>
  <si>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1. Login VMN system by Member or Mod role
2. Click on "Personal Page" hyperlink at VMN website's header
3. Click on "Profile" tab at the left, under personal avatar</t>
  </si>
  <si>
    <t>1. The Homepage is displayed
2. "Personal Page Detail" Page will be displayed
3. "Profile Detail" field will be displayed by following fields:
- Personal Information
- Account
- Email
- Name
- Date of birth
- Gender
- Participation date</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</si>
  <si>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</si>
  <si>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</si>
  <si>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</si>
  <si>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</si>
  <si>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</si>
  <si>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</si>
  <si>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</si>
  <si>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</si>
  <si>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</si>
  <si>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</si>
  <si>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</si>
  <si>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</si>
  <si>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</si>
  <si>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1. The Homepage is displayed
2. "Personal Page Detail" Page will be displayed
3. "Profile Detail" frame will be displayed
4. "Update Profile" form will be displayed by following fields:
- Name
- Nick name
- Job
- Address
-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</si>
  <si>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</si>
  <si>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</si>
  <si>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</si>
  <si>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</si>
  <si>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</si>
  <si>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</si>
  <si>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</si>
  <si>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</si>
  <si>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</si>
  <si>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</si>
  <si>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</si>
  <si>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</si>
  <si>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</si>
  <si>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</si>
  <si>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</si>
  <si>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</si>
  <si>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</si>
  <si>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</si>
  <si>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</si>
  <si>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</si>
  <si>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</si>
  <si>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</si>
  <si>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</si>
  <si>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</si>
  <si>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</si>
  <si>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</si>
  <si>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</si>
  <si>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</si>
  <si>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</si>
  <si>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</si>
  <si>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</si>
  <si>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</si>
  <si>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</si>
  <si>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</si>
  <si>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</si>
  <si>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</si>
  <si>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</si>
  <si>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</si>
  <si>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</si>
  <si>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</si>
  <si>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</si>
  <si>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</si>
  <si>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</si>
  <si>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</si>
  <si>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</si>
  <si>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</si>
  <si>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</si>
  <si>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</si>
  <si>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</si>
  <si>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</si>
  <si>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</si>
  <si>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</si>
  <si>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</si>
  <si>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</si>
  <si>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</si>
  <si>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</si>
  <si>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</si>
  <si>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</si>
  <si>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</si>
  <si>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</si>
  <si>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</si>
  <si>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</si>
  <si>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</si>
  <si>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</si>
  <si>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</si>
  <si>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</si>
  <si>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</si>
  <si>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message:"Characteristic field should over 10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</si>
  <si>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</si>
  <si>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</si>
  <si>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</si>
  <si>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</si>
  <si>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</si>
  <si>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</si>
  <si>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</si>
  <si>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</si>
  <si>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Display Homepage</t>
  </si>
  <si>
    <t>1. Go to vmn.com</t>
  </si>
  <si>
    <t>Log in</t>
  </si>
  <si>
    <t>Verify that password is encoded</t>
  </si>
  <si>
    <t>Log out</t>
  </si>
  <si>
    <t>1. The Homepage is displayed
2. The Login page is displayed
3. The Register page is displayed
4. "abc123" is encoded "••••••"</t>
  </si>
  <si>
    <t>1.The Homepage is displayed 
2. The Login page is displayed
3.The Register page is displayed 
4. Register button is disabled (locked)
5. Can not click Register button</t>
  </si>
  <si>
    <r>
      <t xml:space="preserve">1.The Homepage is displayed 
2. The Login page is displayed
3.The Register page is displayed 
4. Display "abc1" at Username field
5. Display error message </t>
    </r>
    <r>
      <rPr>
        <b/>
        <sz val="10"/>
        <rFont val="Tahoma"/>
        <family val="2"/>
      </rPr>
      <t>MS07</t>
    </r>
  </si>
  <si>
    <r>
      <t>1.The Homepage is displayed 
2. The Login page is displayed
3.The Register page is displayed
4. Display "abcde12345abcde12345abcd" at Username field  
5. Display error message</t>
    </r>
    <r>
      <rPr>
        <b/>
        <sz val="10"/>
        <rFont val="Tahoma"/>
        <family val="2"/>
      </rPr>
      <t xml:space="preserve"> MS07</t>
    </r>
  </si>
  <si>
    <r>
      <t xml:space="preserve">1. The Homepage is displayed 
2. The Login page is displayed
3. The Register page is displayed 
4. Display ""abc;#$! 1323" at Username field
5. Display error message </t>
    </r>
    <r>
      <rPr>
        <b/>
        <sz val="10"/>
        <rFont val="Tahoma"/>
        <family val="2"/>
      </rPr>
      <t>MS09</t>
    </r>
  </si>
  <si>
    <r>
      <t xml:space="preserve">1.The Homepage is displayed 
2. The Login page is displayed
3.The Register page is displayed 
4. Display ""abc#3" at Username field
5. Display error message </t>
    </r>
    <r>
      <rPr>
        <b/>
        <sz val="10"/>
        <rFont val="Tahoma"/>
        <family val="2"/>
      </rPr>
      <t>MS07</t>
    </r>
    <r>
      <rPr>
        <sz val="10"/>
        <rFont val="Tahoma"/>
        <family val="2"/>
      </rPr>
      <t xml:space="preserve"> </t>
    </r>
    <r>
      <rPr>
        <b/>
        <sz val="10"/>
        <rFont val="Tahoma"/>
        <family val="2"/>
      </rPr>
      <t>MS09</t>
    </r>
  </si>
  <si>
    <r>
      <t xml:space="preserve">1. The Homepage is displayed 
2. The Login page is displayed
3. The Register page is displayed
4. Display ""abc # abc adsfsffsfjsklfjsklfjkslfjklskfsjklf" at Username field 
5. Display error message </t>
    </r>
    <r>
      <rPr>
        <b/>
        <sz val="10"/>
        <rFont val="Tahoma"/>
        <family val="2"/>
      </rPr>
      <t>MS07 MS09</t>
    </r>
  </si>
  <si>
    <r>
      <t xml:space="preserve">1.The Homepage is displayed 
2. The Login page is displayed
3.The Register page is displayed 
4. Display error message </t>
    </r>
    <r>
      <rPr>
        <b/>
        <sz val="10"/>
        <rFont val="Tahoma"/>
        <family val="2"/>
      </rPr>
      <t>MS12</t>
    </r>
  </si>
  <si>
    <r>
      <t xml:space="preserve">1. The Homepage is displayed 
2. The Login page is displayed
3. The Register page is displayed
4.  Display "12345678" at Password field
5. Display error message </t>
    </r>
    <r>
      <rPr>
        <b/>
        <sz val="10"/>
        <rFont val="Tahoma"/>
        <family val="2"/>
      </rPr>
      <t>MS05</t>
    </r>
  </si>
  <si>
    <r>
      <t xml:space="preserve">1. The Homepage is displayed 
2. The Login page is displayed
3. The Register page is displayed 
4. Display error message </t>
    </r>
    <r>
      <rPr>
        <b/>
        <sz val="10"/>
        <rFont val="Tahoma"/>
        <family val="2"/>
      </rPr>
      <t>MS05</t>
    </r>
  </si>
  <si>
    <r>
      <t xml:space="preserve">1.The Homepage is displayed 
2. The Login page is displayed
3. The Register page is displayed
4. Display "khanhtbse0276@fpt.edul.vn" at Email field
5. Other field is filled correctly
6. Display error message </t>
    </r>
    <r>
      <rPr>
        <b/>
        <sz val="10"/>
        <color indexed="8"/>
        <rFont val="Tahoma"/>
        <family val="2"/>
      </rPr>
      <t>MS11</t>
    </r>
  </si>
  <si>
    <r>
      <t xml:space="preserve">1.The Homepage is displayed 
2. The Login page is displayed
3.The Register page is displayed
4. Display "khanhtbse02764@fpt.edu.vn" at Email field 
5. Display error message </t>
    </r>
    <r>
      <rPr>
        <b/>
        <sz val="10"/>
        <color indexed="8"/>
        <rFont val="Tahoma"/>
        <family val="2"/>
      </rPr>
      <t>MS11</t>
    </r>
  </si>
  <si>
    <t>1.The Homepage is displayed 
2. The Login page is displayed
3. The Register page is displayed
4. All field is filled correctly
5. Display successfully message</t>
  </si>
  <si>
    <t>Check user account when user enter a string longer than 50 characters on "Password" field</t>
  </si>
  <si>
    <t>1. Login the system with Member role
2. Click Avatar button in Header
3. Click "Account" button
4. Click "Change password" button
5. Input
+ Password: "01234567890123456789012345678901234567890123456789"
6. Click "Save changes" button</t>
  </si>
  <si>
    <r>
      <t>1. The Homepage is displayed
3. The Account page is displayed
4. Display textbox with the folowing:
- New password
- Confirm password
6. Display erorr message</t>
    </r>
    <r>
      <rPr>
        <b/>
        <sz val="10"/>
        <rFont val="Tahoma"/>
        <family val="2"/>
      </rPr>
      <t xml:space="preserve"> MS12</t>
    </r>
  </si>
  <si>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</si>
  <si>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</si>
  <si>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r>
      <t xml:space="preserve">1. The Homepage is displayed
3. The Account page is displayed
4. Display textbox with the folowing:
- New password
- Confirm password
6. Display error message </t>
    </r>
    <r>
      <rPr>
        <b/>
        <sz val="10"/>
        <rFont val="Tahoma"/>
        <family val="2"/>
      </rPr>
      <t>MS05</t>
    </r>
  </si>
  <si>
    <t>Verify that "Confirm Password" is encoded</t>
  </si>
  <si>
    <t>1. Login the system with Member role
2. Click Avatar button in Header
3. Click "Account" button
4. Click "Change password" button
5. Input data to "Confirm Password" field</t>
  </si>
  <si>
    <t>1. The Homepage is displayed
3. The Account page is displayed
4. Display textbox with the folowing:
- New password
- Confirm password
5. Data is encoded</t>
  </si>
  <si>
    <t>Check user edit profile when user only input "New password" field</t>
  </si>
  <si>
    <t>1. Login the system with Member role
2. Click Avatar button in Header
3. Click "Account" button
4. Click "Change password" button
5. Input information to "New password" field
6. Click "Save changes" button</t>
  </si>
  <si>
    <t>1. The Homepage is displayed
3. The Account page is displayed
4. Display textbox with the folowing:
- New password
- Confirm password
5. Display new password is encoded
6. Can not click "Save changes" button (locked)</t>
  </si>
  <si>
    <t>Check user edit profile when user only input "Confirm new password" field</t>
  </si>
  <si>
    <t>1. Login the system with Member role
2. Click Avatar button in Header
3. Click "Account" button
4. Click "Change password" button
5. Input information to "Confirm password" field
6. Click "Save changes" button</t>
  </si>
  <si>
    <t>1. The Homepage is displayed
3. The Account page is displayed
4. Display textbox with the folowing:
- New password
- Confirm password
5. Display confirm password is encoded
6.  Can not click "Save changes" button (locked)</t>
  </si>
  <si>
    <t xml:space="preserve">Check "Save changes" button </t>
  </si>
  <si>
    <t>1. Login the system with Member role
2. Click Avatar button in Header
3. Click "Edit profile" button
4. Click "Save changes" button</t>
  </si>
  <si>
    <t>1. The Homepage is displayed
3. The Edit pofile page is displayed
4. Can not click "Save changes" button (locked)</t>
  </si>
  <si>
    <t>Forgot Password</t>
  </si>
  <si>
    <t>Authentication</t>
  </si>
  <si>
    <t>This test cases were created to test Authentication module.</t>
  </si>
  <si>
    <t>KhanhTBse</t>
  </si>
  <si>
    <t>Check "Username" textbox</t>
  </si>
  <si>
    <t>Check "Password" textbox</t>
  </si>
  <si>
    <t xml:space="preserve">1. Mod Page is displayed
2. Return log in Page is displayed
</t>
  </si>
  <si>
    <t>1. Mod Page is displayed
2. Dashboard Page is displayed
3. Remedy management Page is displayed with the folowing list: 
- 3 tab: 
+ New Remedy (Remedy name, Author, Posted date, Action)
+ Edited Remedy (Remedy name, Author, Posted date, Action) 
+ Reported Remedy (Remedy name, Author, Posted date, Reported user, Reported date, Action)
- Pagging(1 page =5 medicinal plants)</t>
  </si>
  <si>
    <t>1. Mod Page is displayed
2.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</si>
  <si>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Test Mod when Mod click View button in Tab New medicinal plants</t>
  </si>
  <si>
    <t>1. Mod page is displayed
2. Medicinal plants management Page is displayed
3. Medicinal plants detail is displayed with the folowing list:
- Name
- Other name
- Science name
- Characteristic
- Allocation place
- Utility
- Author
- Approve button
- Ignore button</t>
  </si>
  <si>
    <t>Test Mod when Mod click View button in Tab Edited medicinal plants</t>
  </si>
  <si>
    <t>Test Mod when Mod click View button in Tab Reported medicinal plants</t>
  </si>
  <si>
    <t>1. Mod page is displayed
2. Medicinal plants management Page is displayed
3. Medicinal plants detail is displayed with the folowing list:
- Name
- Other name
- Science name
- Characteristic
- Allocation place
- Utility
- Author
- Reported content
- Delete button
- Ignore button</t>
  </si>
  <si>
    <t>Test Mod when Mod Approve/Ignore new medicinal plants</t>
  </si>
  <si>
    <t>1. Mod page is displayed
2. Medicinal plants management Page is displayed
3. New medicinal plants detail is displayed
4. New medicinal plants is Approved/Ignored</t>
  </si>
  <si>
    <t>[Mod Module-23]</t>
  </si>
  <si>
    <t>Test Mod when Mod Approve/Ignore Edited medicinal plants</t>
  </si>
  <si>
    <t>1. Mod page is displayed
2. Medicinal plants management Page is displayed
3. Edited medicinal plants detail is displayed
4. Edited medicinal plants is Approved/Ignored</t>
  </si>
  <si>
    <t>1. Mod page is displayed
2. Medicinal plants management Page is displayed
3. Medicinal plants list show correct (1 page = 5 medicinal plants)</t>
  </si>
  <si>
    <t>Test Mod when Mod Approve/Ignore Reported medicinal plants</t>
  </si>
  <si>
    <t>1. Mod page is displayed
2. Medicinal plants management Page is displayed
3. Reported medicinal plants detail is displayed
4. Reported medicinal plants is Approved/Ignored</t>
  </si>
  <si>
    <t>Remedy management module</t>
  </si>
  <si>
    <t>Test Mod when Mod click Remedy management button</t>
  </si>
  <si>
    <t>1. Mod Page is displayed
2. Remedy management Page is displayed with the folowing list: 
- 3 tab: 
+ New Remedy (Remedy name, Author, Posted date, Action)
+ Edited Remedy (Remedy name, Author, Posted date, Action) 
+ Reported Remedy (Remedy name, Author, Posted date, Reported user, Reported date, Action)
- Pagging(1 page =5 Remedy)</t>
  </si>
  <si>
    <t>Test Mod when Mod click View button in Tab New Remedy</t>
  </si>
  <si>
    <t>1. Mod page is displayed
2. Remedy management Page is displayed
3. New remedy detail is displayed with the folowing list:
- Name
- Ingredients
- Making
- Note
- Using
- Author
- Related herbal medicine store
- Approve button
- Ignore button</t>
  </si>
  <si>
    <t>Test Mod when Mod click View button in Tab Edited Remedy</t>
  </si>
  <si>
    <t>1. Mod page is displayed
2. Remedy management Page is displayed
3. Edited remedy detail is displayed with the folowing list:
- Name
- Ingredients
- Making
- Note
- Using
- Author
- Related herbal medicine store
- Approve button
- Ignore button</t>
  </si>
  <si>
    <t>Test Mod when Mod click View button in Tab Reported Remedy</t>
  </si>
  <si>
    <t>1. Mod page is displayed
2. Remedy management Page is displayed
3. Reported remedy detail is displayed with the folowing list:
- Name
- Ingredients
- Making
- Note
- Using
- Author
- Related herbal medicine store
- Reported content
- Approve button
- Ignore button</t>
  </si>
  <si>
    <t>Test Mod when Mod Approve/Ignore new remedy</t>
  </si>
  <si>
    <t>1. Mod page is displayed
2. Remedy management Page is displayed
3. New remedy detail is displayed
4. New remedy is Approved/Ignored</t>
  </si>
  <si>
    <t>Test Mod when Mod Approve/Ignore Edited remedy</t>
  </si>
  <si>
    <t>1. Mod page is displayed
2. Remedy management Page is displayed
3. Edited remedy detail is displayed
4. Edited remedy is Approved/Ignored</t>
  </si>
  <si>
    <t>1. Mod page is displayed
2. Remedy management Page is displayed
3. Remedy list show correct (1 page = 5 medicinal plants)</t>
  </si>
  <si>
    <t>Test Mod when Mod Approve/Ignore Reported remedy</t>
  </si>
  <si>
    <t>1. Mod page is displayed
2. Remedy management Page is displayed
3. Reported remedy detail is displayed
4. Reported remedy is Approved/Ignored</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</si>
  <si>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</si>
  <si>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</si>
  <si>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</si>
  <si>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</si>
  <si>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</si>
  <si>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</si>
  <si>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</si>
  <si>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</si>
  <si>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</si>
  <si>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</si>
  <si>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</si>
  <si>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</si>
  <si>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</si>
  <si>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</si>
  <si>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</si>
  <si>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</si>
  <si>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</si>
  <si>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</si>
  <si>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 xml:space="preserve">1. The Homepage is displayed
2. The "Register" Page is displayed by following fields:
+ Username field
+ Password field
+ Re-enter password field
+ Email field
+ Full Name field
+ Sign up button
+ Register as Herbal medicine store account hyperlink
</t>
  </si>
  <si>
    <t>1. Login VMN system by Member or Mod role
1. Click on "Personal name" hyperlink in Header</t>
  </si>
  <si>
    <t xml:space="preserve">1. The Homepage is displayed 
2. "Login" Page is displayed by following fields:
- Account or Email Address textbox
- Password field
- Remember login checkbox
- Login button
- Forgot your password hyperlink
- Sign up hyperlink
</t>
  </si>
  <si>
    <t>1. The Homepage is displayed
2. Personal menu is displayed by following fields:
- Personal Page hyperlink
- Changed password hyperlink
- Logout hyperlink</t>
  </si>
  <si>
    <t>1. Go to vmn.com
2. Click Left/Right button in Slider</t>
  </si>
  <si>
    <t>1. The Homepage is displayed
2. Item Slider switch another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</si>
  <si>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</si>
  <si>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</si>
  <si>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</si>
  <si>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</si>
  <si>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</si>
  <si>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</si>
  <si>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</si>
  <si>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1. Go to vmn.com
2. Click on "Login" hyperlink on Homepage</t>
  </si>
  <si>
    <t>"Login" Page view</t>
  </si>
  <si>
    <t>"Login" Page in 1024x768 screen resolution</t>
  </si>
  <si>
    <t>[Homepage-2]</t>
  </si>
  <si>
    <t>[Homepage-3]</t>
  </si>
  <si>
    <t>1. Go to vmn.com
2. Click Login hyperlink on Homepage
3. Input 
+ Pass: "123"
4. Edit Input:
+ Pass: ""</t>
  </si>
  <si>
    <t>1. Go to vmn.com
2. Click Login hyperlink on Homepage
3. Input 
+ Email: "khanhtbse02764@fpt.edu.vn"
4. Edit Input:
+ Email: ""</t>
  </si>
  <si>
    <t>"Personal menu" view</t>
  </si>
  <si>
    <t>[Homepage-13]</t>
  </si>
  <si>
    <t>"Logout" hyperlink user click on "Logout" hyperlink on Personal menu</t>
  </si>
  <si>
    <t>1. Go to vmn.com
2. Click on "Login" hyperlink on Homepage
3. Click on "Register" hyperlink on "Login" Page</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</si>
  <si>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</si>
  <si>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</si>
  <si>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</si>
  <si>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</si>
  <si>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</si>
  <si>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</si>
  <si>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r>
      <t xml:space="preserve">1.The Homepage is displayed 
2. The Login page is displayed
3. The Register page is displayed
4. Display "Tran Binh Khanh" at Full name field
5. Display "" at Full name field
6. Display error message </t>
    </r>
    <r>
      <rPr>
        <b/>
        <sz val="10"/>
        <color indexed="8"/>
        <rFont val="Tahoma"/>
        <family val="2"/>
      </rPr>
      <t>MS10</t>
    </r>
  </si>
  <si>
    <t>1. Go to vmn.com
2. Click on "Login" hyperlink on Header
3. Click on Register hyperlink on "Login" Page
4. Input "abc123" to "Password" field and "Confirm Password"</t>
  </si>
  <si>
    <t>1. Go to vmn.com
2. Click on "Login" hyperlink on Header
3. Click on Register hyperlink on "Login" Page
4. Input: 
+ Username: abc1
5. Click anywhere</t>
  </si>
  <si>
    <t>1. Go to vmn.com
2. Click on "Login" hyperlink on Header
3. Click on Register hyperlink on "Login" Page
4. Input: 
+ Username: abcde12345abcde12345abcd
5. Click anywhere</t>
  </si>
  <si>
    <t>1. Go to vmn.com
2. Click on "Login" hyperlink on Header
3. Click on Register hyperlink on "Login" Page
4. Input:
+ Username: "abc;#$! 1323"
5. Click anywhere</t>
  </si>
  <si>
    <t>1. Go to vmn.com
2. Click on "Login" hyperlink on Header
3. Click on Register hyperlink on "Login" Page
4. Input:
+ Username: "abc #"
5. Click anywhere</t>
  </si>
  <si>
    <t>1. Go to vmn.com
2. Click on "Login" hyperlink on Header
3. Click on Register hyperlink on "Login" Page
4. Input:
+ Username: "abc # abc adsfsffsfjsklfjsklfjkslfjklskfsjklf"
5. Click anywhere</t>
  </si>
  <si>
    <t>1. Go to vmn.com
2. Click on "Login" hyperlink on Header
3. Click on Register hyperlink on "Login" Page
4. Input 
+ Pass: "123456"</t>
  </si>
  <si>
    <t>1. Go to vmn.com
2. Click on "Login" hyperlink on Header
3. Click on Register hyperlink on "Login" Page
4. Input 
+ Pass: "12345678"
5. Edit Input:
+ Pass: ""</t>
  </si>
  <si>
    <t xml:space="preserve">1. Go to vmn.com
2. Click on "Login" hyperlink on Header
3. Click on Register hyperlink on "Login" Page
4. Input
+ Password: "12345678"
+ Re-enter password: "12345"
</t>
  </si>
  <si>
    <t>1. Go to vmn.com
2. Click on "Register" hyperlink on Header
3. Input "abc123" to "Password" field and "Confirm Password"</t>
  </si>
  <si>
    <t>1. Go to vmn.com
2. Click on "Register" hyperlink on Header
3. Input: 
+ Username: abc1
4. Click anywhere</t>
  </si>
  <si>
    <t>1. Go to vmn.com
2. Click on "Register" hyperlink on Header
3. Input: 
+ Username: abcde12345abcde12345abcd
4. Click anywhere</t>
  </si>
  <si>
    <t>1. Go to vmn.com
2. Click on "Register" hyperlink on Header
3. Input:
+ Username: "abc;#$! 1323"
4. Click anywhere</t>
  </si>
  <si>
    <t>1. Go to vmn.com
2. Click on "Register" hyperlink on Header
3. Input:
+ Username: "abc #"
4. Click anywhere</t>
  </si>
  <si>
    <t>1. Go to vmn.com
2. Click on "Register" hyperlink on Header
3. Input:
+ Username: "abc # abc adsfsffsfjsklfjsklfjkslfjklskfsjklf"
4. Click anywhere</t>
  </si>
  <si>
    <t>1. The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</si>
  <si>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</si>
  <si>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</si>
  <si>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1.The Homepage is displayed 
2.The Register page is displayed 
3. Register button is disabled (locked)
4. Can not click Register button</t>
  </si>
  <si>
    <r>
      <t xml:space="preserve">1.The Homepage is displayed 
2.The Register page is displayed 
3. Display "abc1" at Username field
4. Display error message </t>
    </r>
    <r>
      <rPr>
        <b/>
        <sz val="10"/>
        <rFont val="Tahoma"/>
        <family val="2"/>
      </rPr>
      <t>MS07</t>
    </r>
  </si>
  <si>
    <r>
      <t>1.The Homepage is displayed 
2.The Register page is displayed
3. Display "abcde12345abcde12345abcd" at Username field  
4. Display error message</t>
    </r>
    <r>
      <rPr>
        <b/>
        <sz val="10"/>
        <rFont val="Tahoma"/>
        <family val="2"/>
      </rPr>
      <t xml:space="preserve"> MS07</t>
    </r>
  </si>
  <si>
    <r>
      <t xml:space="preserve">1. The Homepage is displayed 
2. 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</si>
  <si>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</si>
  <si>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r>
      <t xml:space="preserve">1. The Homepage is displayed 
2. The Register page is displayed
3. Display ""abc # abc adsfsffsfjsklfjsklfjkslfjklskfsjklf" at Username field 
4. Display error message </t>
    </r>
    <r>
      <rPr>
        <b/>
        <sz val="10"/>
        <rFont val="Tahoma"/>
        <family val="2"/>
      </rPr>
      <t>MS07 MS09</t>
    </r>
  </si>
  <si>
    <t>1. Go to vmn.com
2. Click on "Register" hyperlink on Header
3. Input 
+ Pass: "12345678"
4. Edit Input:
+ Pass: ""
5. Click on "Sign up" button</t>
  </si>
  <si>
    <r>
      <t xml:space="preserve">1.The Homepage is displayed 
2. The Register page is displayed
3. Display "khanhtbse0276@fpt.edul.vn" at Email field
4. Other field is filled correctly
5. Display error message </t>
    </r>
    <r>
      <rPr>
        <b/>
        <sz val="10"/>
        <color indexed="8"/>
        <rFont val="Tahoma"/>
        <family val="2"/>
      </rPr>
      <t>MS11</t>
    </r>
  </si>
  <si>
    <r>
      <t xml:space="preserve">1.The Homepage is displayed 
2. The Register page is displayed
3. Display "Tran Binh Khanh" at Full name field
4. Display "" at Full name field
5. Display error message </t>
    </r>
    <r>
      <rPr>
        <b/>
        <sz val="10"/>
        <color indexed="8"/>
        <rFont val="Tahoma"/>
        <family val="2"/>
      </rPr>
      <t>MS10</t>
    </r>
  </si>
  <si>
    <r>
      <t xml:space="preserve">1.The Homepage is displayed 
2.The Register page is displayed 
3. Display "123456" in Password field
4. Display error message </t>
    </r>
    <r>
      <rPr>
        <b/>
        <sz val="10"/>
        <rFont val="Tahoma"/>
        <family val="2"/>
      </rPr>
      <t>MS12</t>
    </r>
  </si>
  <si>
    <r>
      <t xml:space="preserve">1. The Homepage is displayed 
2. The Login page is displayed
3. The Register page is displayed
4.  Display "" at Password field
5. Display error message </t>
    </r>
    <r>
      <rPr>
        <b/>
        <sz val="10"/>
        <rFont val="Tahoma"/>
        <family val="2"/>
      </rPr>
      <t>MS05</t>
    </r>
  </si>
  <si>
    <r>
      <t xml:space="preserve">1. The Homepage is displayed 
2. The Register page is displayed 
3. Display "12345" in Password field
4. Display error message </t>
    </r>
    <r>
      <rPr>
        <b/>
        <sz val="10"/>
        <rFont val="Tahoma"/>
        <family val="2"/>
      </rPr>
      <t>MS05</t>
    </r>
  </si>
  <si>
    <r>
      <t xml:space="preserve">1.The Homepage is displayed 
2.The Register page is displayed
3. Display "khanhtbse02764@fpt.edu.vn" in Email field 
4. Display error message </t>
    </r>
    <r>
      <rPr>
        <b/>
        <sz val="10"/>
        <color indexed="8"/>
        <rFont val="Tahoma"/>
        <family val="2"/>
      </rPr>
      <t>MS11</t>
    </r>
  </si>
  <si>
    <t xml:space="preserve">1.The Homepage is displayed 
2. The Register page is displayed
3. All field is filled correctly
4. Login successful </t>
  </si>
  <si>
    <t>Change Password</t>
  </si>
  <si>
    <t>"Change Password" Page  view in 1366x768 screen</t>
  </si>
  <si>
    <t xml:space="preserve">1. Login VMN system by Member or Mod role
2. Click on "Personal Page" hyperlink at VMN website's header
3. Click on "Change Password" tab at the left, under personal avatar
</t>
  </si>
  <si>
    <t xml:space="preserve">1. The Homepage is displayed
2. "Personal Page Detail" Page will be displayed
3. "Change Password" form will be displayed by following fields: 
- Current Password text field
- New Password text field
- Confirm Password text field
</t>
  </si>
  <si>
    <t>"Change Password" Page  view in 1024x768 screen</t>
  </si>
  <si>
    <t>1. Login VMN system by Member or Mod role
2. Click on "Personal Page" hyperlink at VMN website's header
3. Click on "Change Password" tab at the left, under personal avatar</t>
  </si>
  <si>
    <t>1. The Homepage is displayed
2. "Personal Page Detail" Page will be displayed
3. "Change Password" form will be displayed by following fields: 
- Current Password text field
- New Password text field
- Confirm Password text field</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</si>
  <si>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</si>
  <si>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</si>
  <si>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The Homepage is displayed
2. "Personal Page Detail" Page will be displayed
3. "Change Password" form will be displayed
4. Accept Member's or Mod's typed
5. VMN system will alert message:"Current Password is not correct"</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</si>
  <si>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</si>
  <si>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</si>
  <si>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1. The Homepage is displayed
2. "Personal Page Detail" Page will be displayed
3. "Change Password" form will be displayed
4. Accept Member's or Mod's typed
5. VMN system will alert message:"Confirm Password is not correct"</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</si>
  <si>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</si>
  <si>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</si>
  <si>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</si>
  <si>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</si>
  <si>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1. The Homepage is displayed
2. "Personal Page Detail" Page will be displayed
3. "Change Password" form will be displayed
4. Accept Member's or Mod's typed
5. VMN system will alert message:"Password should have over 8 characters"</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</si>
  <si>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</si>
  <si>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</si>
  <si>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1. The Homepage is displayed
2. "Personal Page Detail" Page will be displayed
3. "Change Password" form will be displayed
4. Accept Member's or Mod's typed
5. VMN system will alert message:"Password should have under 60 characters"</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</si>
  <si>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</si>
  <si>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</si>
  <si>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1. The Homepage is displayed
2. "Personal Page Detail" Page will be displayed
3. "Change Password" form will be displayed
4. Current Password is encoded</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</si>
  <si>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</si>
  <si>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</si>
  <si>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1. The Homepage is displayed
2. "Personal Page Detail" Page will be displayed
3. "Change Password" form will be displayed
4. New Password is encoded</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</si>
  <si>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</si>
  <si>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</si>
  <si>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1. The Homepage is displayed
2. "Personal Page Detail" Page will be displayed
3. "Change Password" form will be displayed
4. Confirm Password is encoded</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</si>
  <si>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</si>
  <si>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</si>
  <si>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1. The Homepage is displayed
2. "Personal Page Detail" Page will be displayed
3. "Change Password" form will be displayed
4. Accept Member's or Mod's typed
5. VMN system will alert message:" You have to enter all fields"</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</si>
  <si>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</si>
  <si>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</si>
  <si>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1. The Homepage is displayed
2. "Personal Page Detail" Page will be displayed
3. "Change Password" form will be displayed
4. Accept Member's or Mod's typed
5. VMN system will alert message:"Update Password successful"</t>
  </si>
  <si>
    <t>"Forgot password" Page view in 1366x768 screen</t>
  </si>
  <si>
    <t>"Forgot password" Page view in 1024x768 screen</t>
  </si>
  <si>
    <t>"Forgot Password" Page when user NOT enter any field in "Forgot Password" Form</t>
  </si>
  <si>
    <t>1. Go to vmn.com
2. Click on "Login" button on Homepage
3. Click on "Forgot Password" hyperlink</t>
  </si>
  <si>
    <t>1. Go to vmn.com
2. Click on "Login" button on Homepage
3. Click on "Forgot Password" hyperlink
4. Click "Sent" button</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</si>
  <si>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</si>
  <si>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</si>
  <si>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</si>
  <si>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Go to vmn.com
2. Click on "Login" button on Homepage
3. Click on "Forgot Password" hyperlink
4. Enter email in "Registed Email" but not correct format
5. Click on "Save" button</t>
  </si>
  <si>
    <t>1. Homepage is displayed
2. "Login" Page is displayed
3. "Forgot Password" Page is displayed 
4. Accept Member's typed
5. VMN system will alert message:"Email is not correct format"</t>
  </si>
  <si>
    <t>1. Go to vmn.com
2. Click on "Login" button on Homepage
3. Click on "Forgot Password" hyperlink
4. Enter email in "Registed Email" but not correct registed email
5. Click on "Save" button</t>
  </si>
  <si>
    <t>1. Homepage is displayed
2. "Login" Page is displayed
3. "Forgot Password" Page is displayed 
4. Accept Member's typed
5. VMN system will alert message:"Email is not correct"</t>
  </si>
  <si>
    <t>"Forgot password" when user enter correct format email in "Registed Email" field</t>
  </si>
  <si>
    <t>1. Go to vmn.com
2. Click on "Login" button on Homepage
3. Click on "Forgot Password" hyperlink
4. Enter email in "Registed Email" by registed email
5. Click on "Save" button</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</si>
  <si>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</si>
  <si>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</si>
  <si>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</si>
  <si>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</si>
  <si>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</si>
  <si>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Go to vmn.com
2. Click on "Login" hyperlink in Header
3. Input:
   - User name: "username@gmail.com"
   - Password: "123456"
4. Click "Sign in" button in "Login" Form or press Enter</t>
  </si>
  <si>
    <t xml:space="preserve">1. Homepage is displayed
2. "Login" Page is displayed
3. 
  "username@gmail.com" is displayed in User name text box 
- "••••••" is displayed in Password text box
4. Display message: MS06 </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</si>
  <si>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</si>
  <si>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</si>
  <si>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</si>
  <si>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</si>
  <si>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</si>
  <si>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</si>
  <si>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</si>
  <si>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</si>
  <si>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</si>
  <si>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</si>
  <si>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</si>
  <si>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 xml:space="preserve">1. The Homepage is displayed
2. "HMS Searching" Page is displayed by following fields:
- Header
- "HMS Searching" Form
- List of HMS in database
- Paging
- Footer
</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</si>
  <si>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</si>
  <si>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</si>
  <si>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</si>
  <si>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</si>
  <si>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</si>
  <si>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1. Go to vmn.com
2. "Login" Page on Homepage
3. Input "abc123" to "Password" field</t>
  </si>
  <si>
    <t>1. Go to vmn.com
2. Click Login hyperlink on Homepage
3. Click on "Login" button on "Login" Page</t>
  </si>
  <si>
    <t>1. Home page is displayed
2. "Login" Page is displayed
3. VMN system will alert message:"Please enter your username and password"</t>
  </si>
  <si>
    <t>"Login" Page when user input correct Email and Password</t>
  </si>
  <si>
    <t>1. Go to vmn.com
2. Click on "Login" hyperlink on Homepage
3. Input 
+ Account: accountest01
+ Password: 123456789
4. Click "Login" button</t>
  </si>
  <si>
    <t>1. Homepage is displayed
2. "Login" Page is displayed
3. Accept Member's or Mod's typed
4. Logged in successfully, back to Homepage</t>
  </si>
  <si>
    <t>"Login" Page when user login with non-existence user name</t>
  </si>
  <si>
    <t>1. Go to vmn.com
2. Click on "Login" hyperlink in Header
3. Input:
   - User name: "username@gmail.com"
   - Password: "123456"
4. Click "Log in" button in "Login" Form or press Enter</t>
  </si>
  <si>
    <t>"Login" Page when user input email is empty in "Login" Form</t>
  </si>
  <si>
    <r>
      <t>1. Homepage is displayed 
2. "Login" Page is displayed
3. "khanhtbse02764@fpt.edu.vn" in email field
4. Display error message</t>
    </r>
    <r>
      <rPr>
        <b/>
        <sz val="10"/>
        <rFont val="Tahoma"/>
        <family val="2"/>
      </rPr>
      <t xml:space="preserve"> MS03</t>
    </r>
  </si>
  <si>
    <t>"Login" Page when user input password is empty in "Login" Form</t>
  </si>
  <si>
    <r>
      <t>1. Homepage is displayed 
2. "Login" Page is displayed
3. "123" in pass field
4. Display error message</t>
    </r>
    <r>
      <rPr>
        <b/>
        <sz val="10"/>
        <rFont val="Tahoma"/>
        <family val="2"/>
      </rPr>
      <t xml:space="preserve"> MS04</t>
    </r>
  </si>
  <si>
    <t>"Login" Page when user only input password in "Login" Form</t>
  </si>
  <si>
    <t>"Login" Page when user only input email in "Login" Form</t>
  </si>
  <si>
    <t>1. Homepage is displayed
2. "Login" Page is displayed
3. Accept Member's or Mod's typed
4. VMN system will alert message:" Email is required field"</t>
  </si>
  <si>
    <t>1. Homepage is displayed
2. "Login" Page is displayed
3. Accept Member's or Mod's typed
4. VMN system will alert message:" Password is required field"</t>
  </si>
  <si>
    <r>
      <t>1. Homepage is displayed
2. "Login" Page is displayed
3. "khanhtbse02764@fpt.edu.vn" in email field
     "adfghjk" in pass field
4. Display error message</t>
    </r>
    <r>
      <rPr>
        <b/>
        <sz val="10"/>
        <rFont val="Tahoma"/>
        <family val="2"/>
      </rPr>
      <t xml:space="preserve"> MS06</t>
    </r>
  </si>
  <si>
    <r>
      <t xml:space="preserve">1. Homepage is displayed
2. "Login" Page is displayed
3. "abcxyz" in email field
     "123456789" in pass field
4. Display error message </t>
    </r>
    <r>
      <rPr>
        <b/>
        <sz val="10"/>
        <rFont val="Tahoma"/>
        <family val="2"/>
      </rPr>
      <t>MS06</t>
    </r>
  </si>
  <si>
    <r>
      <t xml:space="preserve">1. Homepage is displayed
2. "Login" Page is displayed
3. "abcxyz" in email field
     "adfghjk" in pass field
4. Display error message </t>
    </r>
    <r>
      <rPr>
        <b/>
        <sz val="10"/>
        <rFont val="Tahoma"/>
        <family val="2"/>
      </rPr>
      <t>MS06</t>
    </r>
  </si>
  <si>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</si>
  <si>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</si>
  <si>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</si>
  <si>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</si>
  <si>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</si>
  <si>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</si>
  <si>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</si>
  <si>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</si>
  <si>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</si>
  <si>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</si>
  <si>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</si>
  <si>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</si>
  <si>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a string less than 8 character on "Password" field</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</si>
  <si>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</si>
  <si>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</si>
  <si>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</si>
  <si>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</si>
  <si>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empty fullname on Fullname field</t>
  </si>
  <si>
    <t>"Register" Page when user input correct information on register form</t>
  </si>
  <si>
    <t>"Register" Page when user input a string less than 8 character on "Pass" field</t>
  </si>
  <si>
    <t>"Logout" hyperlink when Mod click on</t>
  </si>
  <si>
    <t>1. Login Mod site by Mod rule
2. Click on "Logout" hyperlink on Header</t>
  </si>
  <si>
    <t>1. Enter Mod Page
2. Click Medicinal plants management button
3. Click View button in Tab new medicinal plants</t>
  </si>
  <si>
    <t>1. Enter Mod Page
2. Click Medicinal plants management button
3. Click View button in Tab edited medicinal plants</t>
  </si>
  <si>
    <t>1. Enter Mod Page
2. Click Medicinal plants management button
3. Click View button in Tab Reported medicinal plants</t>
  </si>
  <si>
    <t xml:space="preserve">1. Enter Mod Page
2. Click Medicinal plants management button
3. Click View button in Tab new medicinal plants
4. Click Approve/Ignore
</t>
  </si>
  <si>
    <t>1. Enter Mod Page
2. Click Medicinal plants management button
3. Click View button in Tab edited medicinal plants
4. Click Approve/Ignore</t>
  </si>
  <si>
    <t>1. Enter Mod Page
2. Click medicinal plants management button
3. Click pagging button</t>
  </si>
  <si>
    <t>1. Enter Mod Page
2. Click Medicinal plants management button
3. Click View button in Tab Reported medicinal plants
4. Click Approve/Ignore</t>
  </si>
  <si>
    <t>1. Enter Mod Page
2. Click Remedy management button</t>
  </si>
  <si>
    <t>1. Enter Mod Page
2. Click Remedy management button
3. Click View button in Tab new remedy</t>
  </si>
  <si>
    <t>1. Enter Mod Page
2. Click Remedy management button
3. Click View button in Tab edited remedy</t>
  </si>
  <si>
    <t>1. Enter Mod Page
2. Click Remedy management button
3. Click View button in Tab Reported remedy</t>
  </si>
  <si>
    <t xml:space="preserve">1. Enter Mod Page
2. Click Remedy management button
3. Click View button in Tab new remedy
4. Click Approve/Ignore
</t>
  </si>
  <si>
    <t>1. Enter Mod Page
2. Click Remedy management button
3. Click View button in Tab edited remedy
4. Click Approve/Ignore</t>
  </si>
  <si>
    <t>1. Enter Mod Page
2. Click remedy management button
3. Click pagging button</t>
  </si>
  <si>
    <t>1. Enter Mod Page
2. Click Remedy management button
3. Click View button in Tab Reported remedy
4. Click Approve/Ignore</t>
  </si>
  <si>
    <t>1. Login Mod Page by Mod rule</t>
  </si>
  <si>
    <t xml:space="preserve">1. Mod Page is displayed by following fields:
- Header
- Right Header:
+ Logout button
- Dashboard
+ Total Medicinal plants
+ Total Remedy
+ Total Approve
- Content details left
+ Dashboard (default)
+ Medicinal plants management
+ Remedy management
</t>
  </si>
  <si>
    <t>Mod Page view in 1366x768 screen</t>
  </si>
  <si>
    <t>Mod Page view in 1024x768 screen</t>
  </si>
  <si>
    <t xml:space="preserve">1. Mod Page is displayed by following fields:
- Header
- Right Header:
+ Logout button
- Dashboard
+ Total Medicinal plants
+ Total Remedy
+ Total Approve
- Content details left
+ Dashboard (default)
+ Medicinal plants management
+ Remedy management
</t>
  </si>
  <si>
    <t>"Dashboard" Tab view when Mod click on</t>
  </si>
  <si>
    <t xml:space="preserve">1. Login Mod Page by Mod rule
2. Click on "Dashboard" tab
</t>
  </si>
  <si>
    <t>1. Mod Page is displayed
2. "Dashboard" Tab detail view is displayed
3.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</si>
  <si>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1. Mod Page is displayed
2. "Dashboard" Tab detail view is displayed by following fields:
- Total Medicinal plants
- Total Remedy
- Total Approve
(Use database to test data is correct/false)</t>
  </si>
  <si>
    <t>When Mod click on View hyperlink in Total Medicinal plants</t>
  </si>
  <si>
    <t>When Mod click View hyperlink in Total Remedy</t>
  </si>
  <si>
    <t>When Mod click View button in Total Approve</t>
  </si>
  <si>
    <t>1. Login Mod Page by Mod rule
2. Click on "Dashboard" tab
3. Click View hyperkink in Total Remedy</t>
  </si>
  <si>
    <t>1. Login Mod Page by Mod rule
2. Click "Dashboard" tab 
3. Click on View hyperlink in Total Medicinal plants</t>
  </si>
  <si>
    <t>1. Login Mod Page by Mod rule
2. Click on "Dashboard" tab
3. Click View hyperlink in Total Approve</t>
  </si>
  <si>
    <t>Medicinal plants Management</t>
  </si>
  <si>
    <t>"Medicinal plants Management" Tab view when Mod click on Medicinal plants Management hyperlink</t>
  </si>
  <si>
    <t>1. Login Mod Page by Mod rule
2. Click on "Medicinal plants Management" tab</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</si>
  <si>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</si>
  <si>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</si>
  <si>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 xml:space="preserve">1. The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</si>
  <si>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</si>
  <si>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</si>
  <si>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</si>
  <si>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1. Go to vmn.com
2. Click on "Register" hyperlink on Header
3. Input correct  information
4. Click "Sign up" button</t>
  </si>
  <si>
    <t>1. Go to vmn.com
2. Click "Login" hyperlink on Homepage
3. Enter only email in "Login" Form
4. Click "Sign in" button</t>
  </si>
  <si>
    <t>1. Go to vmn.com
2. Click "Login" hyperlink on Homepage
3. Enter only password in "Login" Form
4. Click "Sign in" button</t>
  </si>
  <si>
    <t>1. Go to vmn.com
2. Click Login hyperlink on Homepage
3. Input 
+ Email: khanhtbse02764@fpt.edu.vn
+ Password: adfghjk
4. Click "Sign in" button</t>
  </si>
  <si>
    <t>1. Go to vmn.com
2. Click on Login hyperlink on Homepage
3. Input 
+ Email: abcxyz
+ Password: 123456789
4. Click "Sign in" button</t>
  </si>
  <si>
    <t>1. Go to vmn.com
2. Click Login hyperlink on Homepage
3. Input 
+ Email: abcxyz
+ Password: adfghjk
4. Click "Sign in" button</t>
  </si>
  <si>
    <t>1. Go to vmn.com
2. Click on "Login" hyperlink on Header
3. Click on Register hyperlink on "Login" Page
4. Input not enough require fields
5. Click "Sign up" button</t>
  </si>
  <si>
    <t>1. Go to vmn.com
2. Click on "Login" hyperlink on Header
3. Click on Register hyperlink on "Login" Page
4. Input: 
+ Email: "khanhtbse02764@fpt.edul.com"
5. Other field is filled correctly
6. Click "Sign up" button</t>
  </si>
  <si>
    <t>1. Go to vmn.com
2. Click on "Login" hyperlink on Header
3. Click on Register hyperlink on "Login" Page
4. Input: 
+ Email: "chinhvcse02585@fpt.edu.com"
5. Click "Sign up" button</t>
  </si>
  <si>
    <t>1. Go to vmn.com
2. Click on "Login" hyperlink on Header
3. Click on Register hyperlink on "Login" Page
4. Input 
+ Full name: "Tran Binh Khanh"
5. Edit Input:
+ Full name:  ""
6. Click "Sign up" button</t>
  </si>
  <si>
    <t>1. Go to vmn.com
2. Click on "Login" hyperlink on Header
3. Click on Register hyperlink on "Login" Page
4. Input correct  information
5. Click "Sign up" button</t>
  </si>
  <si>
    <t>1. Go to vmn.com
2. Click on "Register" hyperlink on Header
3. Input not enough require fields
4. Click "Sign up" button</t>
  </si>
  <si>
    <t>1. Go to vmn.com
2. Click on "Register" hyperlink on Header
3. Input 
+ Password: "123456"
4. Click on "Sign up" button</t>
  </si>
  <si>
    <t xml:space="preserve">1. Go to vmn.com
2. Click on "Register" hyperlink on Header
3. Input
+ Password: "12345678"
+ Re-enter password: "12345"
4. Click on "Sign up" button
</t>
  </si>
  <si>
    <t>1. Go to vmn.com
2. Click on "Register" hyperlink on Header
3. Input: 
+ Email: "khanhtbse02764@fpt.edul.com"
4. Other field is filled correctly
5. Click "Sign up" button</t>
  </si>
  <si>
    <t>1. Go to vmn.com
2. Click on "Register" hyperlink on Header
3. Input: 
+ Email: "khanhtbse02764@fpt.edu.com"
4. Click "Sign up" button</t>
  </si>
  <si>
    <t>1. Go to vmn.com
2. Click on "Register" hyperlink on Header
3. Input 
+ Full name: "Tran Binh Khanh"
4. Edit Input:
+ Full name:  ""
5. Click "Sign up" button</t>
  </si>
  <si>
    <t>Register as common member</t>
  </si>
  <si>
    <t>"Register as HMS" Page in 1366x768 screen when user click on "Register as HMS" hyperlink on "Login" Page menu</t>
  </si>
  <si>
    <t>1. Go to vmn.com
2. Click on "Login" hyperlink on Homepage
3. Click on "Register ase HMS" hyperlink on "Login" Page</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</si>
  <si>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</si>
  <si>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</si>
  <si>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</si>
  <si>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1. Go to vmn.com
2. Click on "Login" hyperlink on Homepage
3. Click on "Register ase HMS" hyperlink on "Login" Page
4. Click on "Sign up" button</t>
  </si>
  <si>
    <t>1. Go to vmn.com
2. Click on "Login" hyperlink on Homepage
3. Click on "Register ase HMS" hyperlink on "Login" Page
4. Enter texts in "Password" field</t>
  </si>
  <si>
    <t>1. Homepage is displayed
2. "Login" Page is displayed
3. "Register as HMS" Page is displayed
4. VMN system will alert message: "You have to enter information in this form"</t>
  </si>
  <si>
    <t>1. Homepage is displayed
2. "Login" Page is displayed
3. "Register as HMS" Page is displayed
4. Password is encoded</t>
  </si>
  <si>
    <t>"Register as HMS" Page when user input a string smaller than 8 characters on "Username" field</t>
  </si>
  <si>
    <t>1. Go to vmn.com
2. Click on "Login" hyperlink on Homepage
3. Click on "Register ase HMS" hyperlink on "Login" Page
4. Enter texts in "Username" field but under 8 characters
5. Click on "Sign up" button</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</si>
  <si>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</si>
  <si>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</si>
  <si>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Go to vmn.com
2. Click on "Login" hyperlink on Homepage
3. Click on "Register ase HMS" hyperlink on "Login" Page
4. Enter texts in "Username" field but over 20 characters
5. Click on "Sign up" button</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</si>
  <si>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</si>
  <si>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</si>
  <si>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</si>
  <si>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</si>
  <si>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Go to vmn.com
2. Click on "Login" hyperlink on Homepage
3. Click on "Register ase HMS" hyperlink on "Login" Page
4. Enter texts in "Username" field contain special characters:!@#$%^&amp;*
5. Click on "Sign up" button</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</si>
  <si>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</si>
  <si>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</si>
  <si>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Go to vmn.com
2. Click on "Login" hyperlink on Homepage
3. Click on "Register ase HMS" hyperlink on "Login" Page
4. Enter texts in "Username" field but under 8 characters and contain special characters:!@#$%^&amp;*
5. Click on "Sign up" button</t>
  </si>
  <si>
    <t>1. Go to vmn.com
2. Click on "Login" hyperlink on Homepage
3. Click on "Register ase HMS" hyperlink on "Login" Page
4. Enter texts in "Username" field but over 20 characters and contain special characters:!@#$%^&amp;*
5. Click on "Sign up" button</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</si>
  <si>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</si>
  <si>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</si>
  <si>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Go to vmn.com
2. Click on "Login" hyperlink on Homepage
3. Click on "Register ase HMS" hyperlink on "Login" Page
4. Enter texts in "Password" field but under 8 characters
5. Click on "Sign up" button</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</si>
  <si>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</si>
  <si>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</si>
  <si>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1. Go to vmn.com
2. Click on "Login" hyperlink on Homepage
3. Click on "Register ase HMS" hyperlink on "Login" Page
4. Do not enter text in "Username" field
5. Click on "Sign up" button
</t>
  </si>
  <si>
    <t xml:space="preserve">"Register as HMS" Page when user NOT enter text in "Email" field </t>
  </si>
  <si>
    <t xml:space="preserve">1. Go to vmn.com
2. Click on "Login" hyperlink on Homepage
3. Click on "Register ase HMS" hyperlink on "Login" Page
4. Do not enter text in "Email" field
5. Click on "Sign up" button
</t>
  </si>
  <si>
    <t>"Register as HMS" Page when user NOT enter text in "Password" field</t>
  </si>
  <si>
    <t xml:space="preserve">1. Go to vmn.com
2. Click on "Login" hyperlink on Homepage
3. Click on "Register ase HMS" hyperlink on "Login" Page
4. Do not enter text in "Password" field
5. Click on "Sign up" button
</t>
  </si>
  <si>
    <t>1. Homepage is displayed
2. "Login" Page is displayed
3. "Register as HMS" Page is displayed
4. "Password" field is empty
5. VMN system will alert message:"Password field is required"</t>
  </si>
  <si>
    <t>1. Homepage is displayed
2. "Login" Page is displayed
3. "Register as HMS" Page is displayed
4. "Email" field is empty
5. VMN system will alert message:"Email field is required"</t>
  </si>
  <si>
    <t>1. Homepage is displayed
2. "Login" Page is displayed
3. "Register as HMS" Page is displayed
4. "Username" field is empty
5. VMN system will alert message:"Username field is required"</t>
  </si>
  <si>
    <t>"Register as HMS" Page when user NOT enter text in "HMS Name" field</t>
  </si>
  <si>
    <t xml:space="preserve">1. Go to vmn.com
2. Click on "Login" hyperlink on Homepage
3. Click on "Register ase HMS" hyperlink on "Login" Page
4. Do not enter text in "HMS Name" field
5. Click on "Sign up" button
</t>
  </si>
  <si>
    <t>1. Homepage is displayed
2. "Login" Page is displayed
3. "Register as HMS" Page is displayed
4. "HMS Name" field is empty
5. VMN system will alert message:"HMS Name field is required"</t>
  </si>
  <si>
    <t>"Register as HMS" Page when user NOT enter text in "Address" field</t>
  </si>
  <si>
    <t>"Register as HMS" Page when user NOT enter text in "Mobile number" field</t>
  </si>
  <si>
    <t>"Register as HMS" Page when user NOT enter text in "Representative" field</t>
  </si>
  <si>
    <t xml:space="preserve">1. Go to vmn.com
2. Click on "Login" hyperlink on Homepage
3. Click on "Register ase HMS" hyperlink on "Login" Page
4. Do not enter text in "Mobile number" field
5. Click on "Sign up" button
</t>
  </si>
  <si>
    <t>1. Homepage is displayed
2. "Login" Page is displayed
3. "Register as HMS" Page is displayed
4. "Representative" field is empty
5. VMN system will alert message:"Representative field is required"</t>
  </si>
  <si>
    <t xml:space="preserve">1. Go to vmn.com
2. Click on "Login" hyperlink on Homepage
3. Click on "Register ase HMS" hyperlink on "Login" Page
4. Do not enter text in "Representative" field
5. Click on "Sign up" button
</t>
  </si>
  <si>
    <t>1. Homepage is displayed
2. "Login" Page is displayed
3. "Register as HMS" Page is displayed
4. "Mobile number" field is empty
5. VMN system will alert message:"Mobile number field is required"</t>
  </si>
  <si>
    <t>"Register as HMS" Page when user input not match string with Password on "Confirm Password" field</t>
  </si>
  <si>
    <t>1. Go to vmn.com
2. Click on "Login" hyperlink on Homepage
3. Click on "Register ase HMS" hyperlink on "Login" Page
4. Enter texts in "Confirm Password" field that not match with "Password" field 
5. Click on "Sign up" button</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</si>
  <si>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</si>
  <si>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</si>
  <si>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1. Go to vmn.com
2. Click on "Login" hyperlink on Homepage
3. Click on "Register ase HMS" hyperlink on "Login" Page
4. Enter texts in "Email" field but not correct email's form 
5. Click on "Sign up" button</t>
  </si>
  <si>
    <t>1. Homepage is displayed
2. "Login" Page is displayed
3. "Register as HMS" Page is displayed
4. Accept Guess's typed
5. VMN system will alert message:"Email format is not correct"</t>
  </si>
  <si>
    <t>"Register as HMS" Page when user input existed email in VMN system</t>
  </si>
  <si>
    <t>1. Go to vmn.com
2. Click on "Login" hyperlink on Homepage
3. Click on "Register ase HMS" hyperlink on "Login" Page
4. Enter texts in "Email" field but this email existed in VMN system
5. Click on "Sign up" button</t>
  </si>
  <si>
    <t>1. Homepage is displayed
2. "Login" Page is displayed
3. "Register as HMS" Page is displayed
4. Accept Guess's typed
5. VMN system will alert message:"The email  is existed"</t>
  </si>
  <si>
    <t>"Register as HMS" Page when user input correct information on "Register as HMS" Form</t>
  </si>
  <si>
    <t>1. Go to vmn.com
2. Click on "Login" hyperlink on Homepage
3. Click on "Register as HMS" hyperlink on "Login" Page
4. Enter information in "Register as HMS" Form
5. Click on "Sign up" button</t>
  </si>
  <si>
    <t>1. Homepage is displayed
2. "Login" Page is displayed
3. "Register as HMS" Page is displayed
4. Accept Guess's typed
5. VMN system will alert message:"You registered successfully, please wait Admin’s approve" and back to "Log in" Page</t>
  </si>
  <si>
    <t>This test cases were created to test Admin module.</t>
  </si>
  <si>
    <t xml:space="preserve">"Login" Page view in 1024x768 screen </t>
  </si>
  <si>
    <t>1. Enter Admin page</t>
  </si>
  <si>
    <t>"Login" Page when Admin NOT enter any text in "Login" Form then click on "Sign in"</t>
  </si>
  <si>
    <t>1. Enter Admin page
2. Click on "Sign in" button</t>
  </si>
  <si>
    <t>1. Enter Admin page
2. Click on "Username" field</t>
  </si>
  <si>
    <t>1. Enter Admin page
2. Click on "Password" field</t>
  </si>
  <si>
    <t>1. Enter Admin page
2. Input data into "Password" field</t>
  </si>
  <si>
    <t>When Admin input correct username and password</t>
  </si>
  <si>
    <t xml:space="preserve">1. "Login" Page is displayed by following fields:
- Username text field
- Password text field
- Remember me button
- Forgot Password hyperlink
- Sign in button
</t>
  </si>
  <si>
    <t>1. "Login" Page is displayed 
2. VMN system will wait until Admin enter information in "Login" Form</t>
  </si>
  <si>
    <t>1. "Login" Page is displayed 
2. Pointer is flickered in "Username" textbox</t>
  </si>
  <si>
    <t>1. "Login" Page is displayed 
2. Pointer is flickered in "Password" textbox</t>
  </si>
  <si>
    <t>1. "Login" Page is displayed 
2. Data is encoded</t>
  </si>
  <si>
    <t>1. Enter Admin page
2. Input username "email0@gmail.com", password "" then click "Sign in" button</t>
  </si>
  <si>
    <t>1. Enter Admin page
2. Input username "email0@gmail.com" password "123456", then click "Sign in" button</t>
  </si>
  <si>
    <t>1. "Login" Page is displayed
2. VMN system will alert message:"The Password field is required"</t>
  </si>
  <si>
    <t>"Login" Page when user input only password to "Login" Form</t>
  </si>
  <si>
    <t>"Login" Page when Admin input only username to "Login" Form</t>
  </si>
  <si>
    <t>1. Enter Admin page
2. Input username "", password "123456789"  then click "Sign in" button</t>
  </si>
  <si>
    <t>1. "Login" Page is displayed
2. VMN system will alert message:"The Username field is required"</t>
  </si>
  <si>
    <t>"Login" Page when user input correct username and wrong password</t>
  </si>
  <si>
    <t>1. Enter Admin page
2. Input username "email0@gmail.com" and password "fsdfs", then click "Sign in" button</t>
  </si>
  <si>
    <t>1. "Login" Page is displayed
2. VMN system will alert message:"Username or Password wrong"</t>
  </si>
  <si>
    <t>"Login" Page when user input wrong username and correct password</t>
  </si>
  <si>
    <t>1. Enter Admin page
2. Input username but wrong and password but correct, then click "Sign in" button</t>
  </si>
  <si>
    <t>"Login" Page when user input wrong username and wrong password</t>
  </si>
  <si>
    <t>1. Enter Admin page
2. Input wrong username "fsdfsd" and password "123456789", then click "Sign in" button</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</si>
  <si>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</si>
  <si>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</si>
  <si>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</si>
  <si>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</si>
  <si>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</si>
  <si>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</si>
  <si>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</si>
  <si>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</si>
  <si>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</si>
  <si>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</si>
  <si>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</si>
  <si>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</si>
  <si>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</si>
  <si>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Login VMN system by Admin rule
2. Click on "Waiting HMS approval" hyperlink</t>
  </si>
  <si>
    <t>1. Admin Page is displayed
2. "Dashboard" Page is displayed by following fields:
- Total of User
- Total of HMS
- Waiting HMS approval</t>
  </si>
  <si>
    <t xml:space="preserve">1. Admin Page is displayed
2. "Waiting HMS Approval" Page is displayed by following fields:
- Searching fiels
- HMS Account
- Email
- Register date
- Action
- Detail button
</t>
  </si>
  <si>
    <t>Waiting Herbal Medicine Store Approval</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</si>
  <si>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</si>
  <si>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</si>
  <si>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</si>
  <si>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</si>
  <si>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</si>
  <si>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</si>
  <si>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</si>
  <si>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</si>
  <si>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</si>
  <si>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</si>
  <si>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</si>
  <si>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</si>
  <si>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</si>
  <si>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 xml:space="preserve">1. 5 HMS accounts is created, and waiting for Admin's approval
2. Admin page is displayed
3. "Dashboard" Page is displayed by 5 HMS account in "Waiting HMS aprroval" Frame
4. 2 HMS accounts is approved
5. "Dashboard" Page is displayed by 3 HMS account in "Waiting HMS approval" Frame
 "Total HMS" Frame display 7 HMS accounts
"Total User" Frame display 10 accounts
</t>
  </si>
  <si>
    <t>"Waiting HMS Approval" Frame when Admin approve more HMS</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</si>
  <si>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</si>
  <si>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</si>
  <si>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</si>
  <si>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</si>
  <si>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</si>
  <si>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</si>
  <si>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</si>
  <si>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</si>
  <si>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</si>
  <si>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</si>
  <si>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</si>
  <si>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</si>
  <si>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</si>
  <si>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</si>
  <si>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</si>
  <si>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</si>
  <si>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</si>
  <si>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</si>
  <si>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</si>
  <si>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"Waiting HMS Approval" Page when Admin input keyword in "Searching" field then click on Search or press enter</t>
  </si>
  <si>
    <t>"Waiting HMS Approval" Page when Admin click on "Waiting HMS approval" hyperlink at the left of Admin Page</t>
  </si>
  <si>
    <t xml:space="preserve">1. Login VMN system by Admin rule
2. Click on "Waiting HMS Approval" hyperlink
3. Input keyword in "Searching" field to search an account
4. Click on "Search" button or press enter </t>
  </si>
  <si>
    <t>1. Admin page is displayed 
2. "Waiting HMS Aprroval" Page is displayed
3. Keyword is displayed in "Searching" field
4. Display result if find out account that suitable with Admin's keyword, if not display:"The account does not exist in database"</t>
  </si>
  <si>
    <t xml:space="preserve">1. Login VMN system by Admin rule
2. Click on "Waiting HMS Approval" hyperlink
3. Click on "Detail" button of the account
</t>
  </si>
  <si>
    <t>"Waiting HMS Approval" Page when Admin accept new HMS</t>
  </si>
  <si>
    <t>1. Login VMN system by Admin rule
2. Click on "Waiting HMS Approval" hyperlink
3. Click on "Detail" button of the account
4. Click on "Accept" button</t>
  </si>
  <si>
    <t>1. Admin Page is displayed
2. "Waiting HMS Approval" Page is displayed
3. "Account Detail" Box is displayed by following fields:
- Account
- Email
- Address
- Mobile number
- Representative
- Accept button
- Deny button</t>
  </si>
  <si>
    <t>"Waiting HMS Approval" Page when Admin deny new HMS</t>
  </si>
  <si>
    <t xml:space="preserve">1. Admin Page is displayed
2. "Waiting HMS Approval" Page is displayed
3. "Account Detail" Box is displayed
4. VMN system will alert message:"Accept success", the HMS account is existed in "User Management" Page 
</t>
  </si>
  <si>
    <t xml:space="preserve">1. Admin Page is displayed
2. "Waiting HMS Approval" Page is displayed
3. "Account Detail" Box is displayed
4. VMN system will alert message:"Deny success", the HMS account is disappear in " Waiting HMS Approval" Page </t>
  </si>
  <si>
    <t>1. Enter Mod page</t>
  </si>
  <si>
    <t>"Login" Page when Mod NOT enter any text in "Login" Form then click on "Sign in"</t>
  </si>
  <si>
    <t>1. Enter Mod page
2. Click on "Sign in" button</t>
  </si>
  <si>
    <t>1. "Login" Page is displayed 
2. VMN system will wait until Mod enter information in "Login" Form</t>
  </si>
  <si>
    <t>1. Enter Mod page
2. Click on "Username" field</t>
  </si>
  <si>
    <t>1. Enter Mod page
2. Click on "Password" field</t>
  </si>
  <si>
    <t>1. Enter Mod page
2. Input data into "Password" field</t>
  </si>
  <si>
    <t>When Mod input correct username and password</t>
  </si>
  <si>
    <t>1. Enter Mod page
2. Input username "email0@gmail.com" password "123456", then click "Sign in" button</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</si>
  <si>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</si>
  <si>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</si>
  <si>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1. Enter Mod page
2. Input username "email0@gmail.com", password "" then click "Sign in" button</t>
  </si>
  <si>
    <t>1. Enter Mod page
2. Input username "", password "123456789"  then click "Sign in" button</t>
  </si>
  <si>
    <t>1. Enter Mod page
2. Input username "email0@gmail.com" and password "fsdfs", then click "Sign in" button</t>
  </si>
  <si>
    <t>1. Enter Mod page
2. Input username but wrong and password but correct, then click "Sign in" button</t>
  </si>
  <si>
    <t>1. Enter Mod page
2. Input wrong username "fsdfsd" and password "123456789", then click "Sign in" button</t>
  </si>
  <si>
    <t>Test Mod when Mod click pagging button</t>
  </si>
  <si>
    <t>Mod Page Detail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</si>
</sst>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11"/>
      <name val="Times New Roman"/>
      <family val="1"/>
    </font>
    <font>
      <sz val="11"/>
      <name val="Times New Roman"/>
      <family val="1"/>
    </font>
    <font>
      <b/>
      <sz val="16"/>
      <name val="Times New Roman"/>
      <family val="1"/>
    </font>
    <font>
      <b/>
      <sz val="9"/>
      <color indexed="81"/>
      <name val="Tahoma"/>
      <family val="2"/>
    </font>
    <font>
      <b/>
      <sz val="11"/>
      <color theme="0"/>
      <name val="Times New Roman"/>
      <family val="1"/>
    </font>
    <font>
      <sz val="10"/>
      <color rgb="FFFF0000"/>
      <name val="Tahoma"/>
      <family val="2"/>
    </font>
    <font>
      <sz val="10"/>
      <name val="Tahoma"/>
      <family val="2"/>
      <charset val="163"/>
    </font>
    <font>
      <b/>
      <sz val="10"/>
      <color theme="1"/>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4" tint="-0.249977111117893"/>
        <bgColor indexed="64"/>
      </patternFill>
    </fill>
    <fill>
      <patternFill patternType="solid">
        <fgColor theme="0"/>
        <bgColor indexed="41"/>
      </patternFill>
    </fill>
    <fill>
      <patternFill patternType="solid">
        <fgColor theme="0"/>
        <bgColor indexed="64"/>
      </patternFill>
    </fill>
    <fill>
      <patternFill patternType="solid">
        <fgColor rgb="FFFFFF00"/>
        <bgColor indexed="26"/>
      </patternFill>
    </fill>
    <fill>
      <patternFill patternType="solid">
        <fgColor rgb="FFFFFF00"/>
        <bgColor indexed="64"/>
      </patternFill>
    </fill>
  </fills>
  <borders count="7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
      <left/>
      <right style="thin">
        <color indexed="8"/>
      </right>
      <top/>
      <bottom/>
      <diagonal/>
    </border>
    <border>
      <left/>
      <right style="thin">
        <color indexed="64"/>
      </right>
      <top style="thin">
        <color indexed="8"/>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
      <left style="thin">
        <color indexed="64"/>
      </left>
      <right/>
      <top style="thin">
        <color indexed="64"/>
      </top>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32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26" fillId="0" borderId="0" xfId="0" applyFont="1"/>
    <xf numFmtId="0" fontId="26" fillId="0" borderId="22" xfId="0" applyFont="1" applyBorder="1"/>
    <xf numFmtId="0" fontId="26" fillId="0" borderId="37" xfId="0" applyFont="1" applyBorder="1" applyAlignment="1">
      <alignment vertical="center" wrapText="1"/>
    </xf>
    <xf numFmtId="0" fontId="25" fillId="0" borderId="22" xfId="0" applyFont="1" applyBorder="1" applyAlignment="1">
      <alignment horizontal="left" vertical="center" wrapText="1" indent="1"/>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6"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5"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29" fillId="7" borderId="35" xfId="0" applyFont="1" applyFill="1" applyBorder="1" applyAlignment="1">
      <alignment horizontal="center" vertical="center" wrapText="1"/>
    </xf>
    <xf numFmtId="0" fontId="29" fillId="7" borderId="36" xfId="0" applyFont="1" applyFill="1" applyBorder="1" applyAlignment="1">
      <alignment horizontal="center" vertical="center" wrapText="1"/>
    </xf>
    <xf numFmtId="0" fontId="29" fillId="7" borderId="22" xfId="0" applyFont="1" applyFill="1" applyBorder="1" applyAlignment="1">
      <alignment horizontal="center" vertical="center" wrapText="1"/>
    </xf>
    <xf numFmtId="0" fontId="16" fillId="2" borderId="22" xfId="1" quotePrefix="1" applyFill="1" applyBorder="1"/>
    <xf numFmtId="0" fontId="30" fillId="6" borderId="22" xfId="5" applyFont="1" applyFill="1" applyBorder="1" applyAlignment="1">
      <alignment vertical="top" wrapText="1"/>
    </xf>
    <xf numFmtId="0" fontId="30" fillId="2" borderId="2" xfId="5" applyFont="1" applyFill="1" applyBorder="1" applyAlignment="1">
      <alignment vertical="top" wrapText="1"/>
    </xf>
    <xf numFmtId="0" fontId="14" fillId="8" borderId="22" xfId="5" applyFont="1" applyFill="1" applyBorder="1" applyAlignment="1">
      <alignment horizontal="left" vertical="center"/>
    </xf>
    <xf numFmtId="0" fontId="3" fillId="6" borderId="0" xfId="2" applyFont="1" applyFill="1"/>
    <xf numFmtId="0" fontId="3" fillId="2" borderId="54" xfId="5" applyFont="1" applyFill="1" applyBorder="1" applyAlignment="1">
      <alignment vertical="top" wrapText="1"/>
    </xf>
    <xf numFmtId="0" fontId="3" fillId="6" borderId="43" xfId="5" applyFont="1" applyFill="1" applyBorder="1" applyAlignment="1">
      <alignment vertical="top" wrapText="1"/>
    </xf>
    <xf numFmtId="0" fontId="3" fillId="8" borderId="22" xfId="5" applyFont="1" applyFill="1" applyBorder="1" applyAlignment="1">
      <alignment horizontal="left" vertical="center"/>
    </xf>
    <xf numFmtId="0" fontId="3" fillId="8" borderId="22" xfId="5" applyFont="1" applyFill="1" applyBorder="1" applyAlignment="1">
      <alignment horizontal="left" vertical="top" wrapText="1"/>
    </xf>
    <xf numFmtId="0" fontId="3" fillId="2" borderId="56" xfId="2" applyFont="1" applyFill="1" applyBorder="1"/>
    <xf numFmtId="0" fontId="3" fillId="6" borderId="3" xfId="5" applyFont="1" applyFill="1" applyBorder="1" applyAlignment="1">
      <alignment vertical="top" wrapText="1"/>
    </xf>
    <xf numFmtId="0" fontId="3" fillId="6" borderId="40" xfId="5" applyFont="1" applyFill="1" applyBorder="1" applyAlignment="1">
      <alignment vertical="top" wrapText="1"/>
    </xf>
    <xf numFmtId="0" fontId="30" fillId="2" borderId="22" xfId="5" applyFont="1" applyFill="1" applyBorder="1" applyAlignment="1">
      <alignment vertical="top" wrapText="1"/>
    </xf>
    <xf numFmtId="0" fontId="3" fillId="6" borderId="57" xfId="5" applyFont="1" applyFill="1" applyBorder="1" applyAlignment="1">
      <alignment vertical="top" wrapText="1"/>
    </xf>
    <xf numFmtId="0" fontId="3" fillId="6" borderId="45" xfId="5" applyFont="1" applyFill="1" applyBorder="1" applyAlignment="1">
      <alignment vertical="top" wrapText="1"/>
    </xf>
    <xf numFmtId="0" fontId="3" fillId="6" borderId="58" xfId="5" applyFont="1" applyFill="1" applyBorder="1" applyAlignment="1">
      <alignment vertical="top" wrapText="1"/>
    </xf>
    <xf numFmtId="0" fontId="3" fillId="6" borderId="59" xfId="5" applyFont="1" applyFill="1" applyBorder="1" applyAlignment="1">
      <alignment vertical="top" wrapText="1"/>
    </xf>
    <xf numFmtId="0" fontId="14" fillId="4" borderId="37" xfId="5" applyFont="1" applyFill="1" applyBorder="1" applyAlignment="1">
      <alignment vertical="center"/>
    </xf>
    <xf numFmtId="0" fontId="14" fillId="4" borderId="45" xfId="5" applyFont="1" applyFill="1" applyBorder="1" applyAlignment="1">
      <alignment vertical="center"/>
    </xf>
    <xf numFmtId="0" fontId="14" fillId="4" borderId="44"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8" xfId="5" applyFont="1" applyFill="1" applyBorder="1" applyAlignment="1">
      <alignment horizontal="left" vertical="center"/>
    </xf>
    <xf numFmtId="0" fontId="3" fillId="9" borderId="22" xfId="5" applyFont="1" applyFill="1" applyBorder="1" applyAlignment="1">
      <alignment horizontal="left" vertical="center" wrapText="1"/>
    </xf>
    <xf numFmtId="0" fontId="14" fillId="8"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2" borderId="41" xfId="2" applyNumberFormat="1" applyFont="1" applyFill="1" applyBorder="1" applyAlignment="1">
      <alignment vertical="top"/>
    </xf>
    <xf numFmtId="0" fontId="3" fillId="6" borderId="56" xfId="5" applyFont="1" applyFill="1" applyBorder="1" applyAlignment="1">
      <alignment vertical="top" wrapText="1"/>
    </xf>
    <xf numFmtId="14" fontId="3" fillId="2" borderId="56" xfId="2" applyNumberFormat="1" applyFont="1" applyFill="1" applyBorder="1" applyAlignment="1">
      <alignment vertical="top"/>
    </xf>
    <xf numFmtId="0" fontId="3" fillId="2" borderId="59" xfId="2" applyFont="1" applyFill="1" applyBorder="1"/>
    <xf numFmtId="0" fontId="3" fillId="6" borderId="61" xfId="5" applyFont="1" applyFill="1" applyBorder="1" applyAlignment="1">
      <alignment vertical="top" wrapText="1"/>
    </xf>
    <xf numFmtId="0" fontId="3" fillId="2" borderId="56" xfId="2" applyFont="1" applyFill="1" applyBorder="1" applyAlignment="1"/>
    <xf numFmtId="0" fontId="3" fillId="2" borderId="41" xfId="2" applyFont="1" applyFill="1" applyBorder="1" applyAlignment="1"/>
    <xf numFmtId="0" fontId="3" fillId="0" borderId="41" xfId="5" applyFont="1" applyFill="1" applyBorder="1" applyAlignment="1">
      <alignment horizontal="left" vertical="center" wrapText="1"/>
    </xf>
    <xf numFmtId="0" fontId="3" fillId="2" borderId="56" xfId="2" applyFont="1" applyFill="1" applyBorder="1" applyAlignment="1">
      <alignment vertical="top"/>
    </xf>
    <xf numFmtId="0" fontId="3" fillId="2" borderId="59" xfId="2" applyFont="1" applyFill="1" applyBorder="1" applyAlignment="1"/>
    <xf numFmtId="0" fontId="14" fillId="8" borderId="41" xfId="5" applyFont="1" applyFill="1" applyBorder="1" applyAlignment="1">
      <alignment horizontal="left" vertical="center"/>
    </xf>
    <xf numFmtId="0" fontId="14" fillId="8" borderId="56" xfId="5" applyFont="1" applyFill="1" applyBorder="1" applyAlignment="1">
      <alignment horizontal="left" vertical="center"/>
    </xf>
    <xf numFmtId="0" fontId="14" fillId="4" borderId="63"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10" borderId="22" xfId="5" applyFont="1" applyFill="1" applyBorder="1" applyAlignment="1">
      <alignment vertical="top" wrapText="1"/>
    </xf>
    <xf numFmtId="0" fontId="3" fillId="10" borderId="1" xfId="5" applyFont="1" applyFill="1" applyBorder="1" applyAlignment="1">
      <alignment vertical="top" wrapText="1"/>
    </xf>
    <xf numFmtId="0" fontId="3" fillId="10" borderId="2" xfId="5" applyFont="1" applyFill="1" applyBorder="1" applyAlignment="1">
      <alignment vertical="top" wrapText="1"/>
    </xf>
    <xf numFmtId="0" fontId="3" fillId="2" borderId="22" xfId="2" applyFont="1" applyFill="1" applyBorder="1" applyAlignment="1">
      <alignment vertical="top" wrapText="1"/>
    </xf>
    <xf numFmtId="0" fontId="3" fillId="6" borderId="41" xfId="2" applyFont="1" applyFill="1" applyBorder="1"/>
    <xf numFmtId="0" fontId="14" fillId="4" borderId="39" xfId="5" applyFont="1" applyFill="1" applyBorder="1" applyAlignment="1">
      <alignment horizontal="left" vertical="center"/>
    </xf>
    <xf numFmtId="0" fontId="3" fillId="6" borderId="64"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6" borderId="44" xfId="5" applyFont="1" applyFill="1" applyBorder="1" applyAlignment="1">
      <alignment vertical="top" wrapText="1"/>
    </xf>
    <xf numFmtId="0" fontId="3" fillId="2" borderId="44" xfId="2" applyFont="1" applyFill="1" applyBorder="1"/>
    <xf numFmtId="14" fontId="3" fillId="2" borderId="44" xfId="2" applyNumberFormat="1" applyFont="1" applyFill="1" applyBorder="1" applyAlignment="1">
      <alignment vertical="top"/>
    </xf>
    <xf numFmtId="0" fontId="3" fillId="2" borderId="45" xfId="2" applyFont="1" applyFill="1" applyBorder="1"/>
    <xf numFmtId="0" fontId="3" fillId="10" borderId="37" xfId="5" applyFont="1" applyFill="1" applyBorder="1" applyAlignment="1">
      <alignment vertical="top" wrapText="1"/>
    </xf>
    <xf numFmtId="14" fontId="3" fillId="2" borderId="41" xfId="2" applyNumberFormat="1" applyFont="1" applyFill="1" applyBorder="1" applyAlignment="1"/>
    <xf numFmtId="0" fontId="3" fillId="2" borderId="41" xfId="2" applyFont="1" applyFill="1" applyBorder="1" applyAlignment="1">
      <alignment horizontal="left"/>
    </xf>
    <xf numFmtId="0" fontId="18" fillId="6" borderId="41"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8" fillId="2" borderId="2" xfId="0" applyFont="1" applyFill="1" applyBorder="1" applyAlignment="1">
      <alignment horizontal="left" vertical="top" wrapText="1"/>
    </xf>
    <xf numFmtId="0" fontId="31" fillId="2" borderId="2" xfId="5" applyFont="1" applyFill="1" applyBorder="1" applyAlignment="1">
      <alignment vertical="top" wrapText="1"/>
    </xf>
    <xf numFmtId="0" fontId="14" fillId="4" borderId="3" xfId="5" applyFont="1" applyFill="1" applyBorder="1" applyAlignment="1">
      <alignment horizontal="left" vertical="center" wrapText="1"/>
    </xf>
    <xf numFmtId="14" fontId="3" fillId="2" borderId="2" xfId="5" applyNumberFormat="1" applyFont="1" applyFill="1" applyBorder="1" applyAlignment="1">
      <alignment vertical="top" wrapText="1"/>
    </xf>
    <xf numFmtId="0" fontId="14" fillId="4" borderId="65"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31" fillId="2" borderId="22" xfId="7" applyFont="1" applyFill="1" applyBorder="1" applyAlignment="1">
      <alignment horizontal="left" vertical="top" wrapText="1"/>
    </xf>
    <xf numFmtId="0" fontId="3" fillId="9" borderId="22" xfId="0" applyFont="1" applyFill="1" applyBorder="1"/>
    <xf numFmtId="0" fontId="3" fillId="9" borderId="22" xfId="0" applyFont="1" applyFill="1" applyBorder="1" applyAlignment="1">
      <alignment vertical="top" wrapText="1"/>
    </xf>
    <xf numFmtId="0" fontId="31"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7" xfId="5" applyFont="1" applyFill="1" applyBorder="1" applyAlignment="1">
      <alignment vertical="top" wrapText="1"/>
    </xf>
    <xf numFmtId="0" fontId="18" fillId="2" borderId="44" xfId="0" applyFont="1" applyFill="1" applyBorder="1" applyAlignment="1">
      <alignment horizontal="left" vertical="top" wrapText="1"/>
    </xf>
    <xf numFmtId="0" fontId="31" fillId="2" borderId="44" xfId="0" applyFont="1" applyFill="1" applyBorder="1" applyAlignment="1">
      <alignment horizontal="left" vertical="top" wrapText="1"/>
    </xf>
    <xf numFmtId="14" fontId="3" fillId="6" borderId="44" xfId="5" applyNumberFormat="1" applyFont="1" applyFill="1" applyBorder="1" applyAlignment="1">
      <alignment vertical="top" wrapText="1"/>
    </xf>
    <xf numFmtId="0" fontId="3" fillId="9" borderId="45" xfId="0" applyFont="1" applyFill="1" applyBorder="1" applyAlignment="1">
      <alignment vertical="top" wrapText="1"/>
    </xf>
    <xf numFmtId="0" fontId="32" fillId="9" borderId="22" xfId="0" applyFont="1" applyFill="1" applyBorder="1" applyAlignment="1">
      <alignment horizontal="left" vertical="top"/>
    </xf>
    <xf numFmtId="0" fontId="3" fillId="6" borderId="0" xfId="2" applyFont="1" applyFill="1" applyBorder="1" applyAlignment="1">
      <alignment vertical="top" wrapText="1"/>
    </xf>
    <xf numFmtId="0" fontId="3" fillId="11" borderId="22" xfId="5" applyFont="1" applyFill="1" applyBorder="1" applyAlignment="1">
      <alignment horizontal="left" vertical="top" wrapText="1"/>
    </xf>
    <xf numFmtId="0" fontId="18" fillId="6" borderId="15" xfId="0" applyFont="1" applyFill="1" applyBorder="1" applyAlignment="1">
      <alignment horizontal="left" vertical="top" wrapText="1"/>
    </xf>
    <xf numFmtId="14" fontId="3" fillId="6" borderId="41" xfId="5" applyNumberFormat="1" applyFont="1" applyFill="1" applyBorder="1" applyAlignment="1">
      <alignment vertical="top" wrapText="1"/>
    </xf>
    <xf numFmtId="0" fontId="14" fillId="4" borderId="0" xfId="5" applyFont="1" applyFill="1" applyBorder="1" applyAlignment="1">
      <alignment horizontal="left" vertical="center"/>
    </xf>
    <xf numFmtId="0" fontId="3" fillId="6" borderId="40" xfId="2" applyFont="1" applyFill="1" applyBorder="1" applyAlignment="1">
      <alignment vertical="top" wrapText="1"/>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0" borderId="22" xfId="5" applyFont="1" applyFill="1" applyBorder="1" applyAlignment="1">
      <alignment vertical="top" wrapText="1"/>
    </xf>
    <xf numFmtId="0" fontId="14" fillId="4" borderId="40" xfId="5" applyFont="1" applyFill="1" applyBorder="1" applyAlignment="1">
      <alignment horizontal="left" vertical="center"/>
    </xf>
    <xf numFmtId="0" fontId="18" fillId="10" borderId="22" xfId="0" applyFont="1" applyFill="1" applyBorder="1" applyAlignment="1">
      <alignment horizontal="left" vertical="top" wrapText="1"/>
    </xf>
    <xf numFmtId="0" fontId="3" fillId="8" borderId="41" xfId="5" applyFont="1" applyFill="1" applyBorder="1" applyAlignment="1">
      <alignment horizontal="left" vertical="center"/>
    </xf>
    <xf numFmtId="0" fontId="3" fillId="10" borderId="15" xfId="5" applyFont="1" applyFill="1" applyBorder="1" applyAlignment="1">
      <alignment vertical="top" wrapText="1"/>
    </xf>
    <xf numFmtId="0" fontId="31"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41" xfId="2" applyFont="1" applyFill="1" applyBorder="1" applyAlignment="1">
      <alignment horizontal="left" vertical="top" wrapText="1"/>
    </xf>
    <xf numFmtId="0" fontId="31" fillId="2" borderId="66" xfId="5" applyFont="1" applyFill="1" applyBorder="1" applyAlignment="1">
      <alignment vertical="top" wrapText="1"/>
    </xf>
    <xf numFmtId="0" fontId="3" fillId="6" borderId="67" xfId="5" applyFont="1" applyFill="1" applyBorder="1" applyAlignment="1">
      <alignment vertical="top" wrapText="1"/>
    </xf>
    <xf numFmtId="0" fontId="18" fillId="2" borderId="68" xfId="0" applyFont="1" applyFill="1" applyBorder="1" applyAlignment="1">
      <alignment horizontal="left" vertical="top" wrapText="1"/>
    </xf>
    <xf numFmtId="0" fontId="31" fillId="2" borderId="69" xfId="5" applyFont="1" applyFill="1" applyBorder="1" applyAlignment="1">
      <alignment vertical="top" wrapText="1"/>
    </xf>
    <xf numFmtId="0" fontId="3" fillId="6" borderId="70" xfId="5" applyFont="1" applyFill="1" applyBorder="1" applyAlignment="1">
      <alignment vertical="top" wrapText="1"/>
    </xf>
    <xf numFmtId="0" fontId="18" fillId="2" borderId="71" xfId="0" applyFont="1" applyFill="1" applyBorder="1" applyAlignment="1">
      <alignment horizontal="left" vertical="top" wrapText="1"/>
    </xf>
    <xf numFmtId="0" fontId="14" fillId="4" borderId="39" xfId="5" applyFont="1" applyFill="1" applyBorder="1" applyAlignment="1">
      <alignment horizontal="left" vertical="center" wrapText="1"/>
    </xf>
    <xf numFmtId="0" fontId="14" fillId="4" borderId="40" xfId="5" applyFont="1" applyFill="1" applyBorder="1" applyAlignment="1">
      <alignment horizontal="left" vertical="center" wrapText="1"/>
    </xf>
    <xf numFmtId="0" fontId="14" fillId="4" borderId="44" xfId="5" applyFont="1" applyFill="1" applyBorder="1" applyAlignment="1">
      <alignment horizontal="left" vertical="center"/>
    </xf>
    <xf numFmtId="0" fontId="14" fillId="4" borderId="44" xfId="5" applyFont="1" applyFill="1" applyBorder="1" applyAlignment="1">
      <alignment horizontal="left" vertical="center"/>
    </xf>
    <xf numFmtId="0" fontId="3" fillId="6" borderId="72" xfId="5" applyFont="1" applyFill="1" applyBorder="1" applyAlignment="1">
      <alignment vertical="top" wrapText="1"/>
    </xf>
    <xf numFmtId="0" fontId="18" fillId="2" borderId="41" xfId="0" applyFont="1" applyFill="1" applyBorder="1" applyAlignment="1">
      <alignment horizontal="left" vertical="top" wrapText="1"/>
    </xf>
    <xf numFmtId="0" fontId="3" fillId="6" borderId="42" xfId="5" applyFont="1" applyFill="1" applyBorder="1" applyAlignment="1">
      <alignment vertical="top" wrapText="1"/>
    </xf>
    <xf numFmtId="0" fontId="31" fillId="2" borderId="45" xfId="0"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7" fillId="0" borderId="0" xfId="0" applyFont="1" applyAlignment="1">
      <alignment horizontal="left"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60"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7" xfId="5" applyFont="1" applyFill="1" applyBorder="1" applyAlignment="1">
      <alignment horizontal="left" vertical="top"/>
    </xf>
    <xf numFmtId="0" fontId="14" fillId="4" borderId="44" xfId="5" applyFont="1" applyFill="1" applyBorder="1" applyAlignment="1">
      <alignment horizontal="left" vertical="top"/>
    </xf>
    <xf numFmtId="0" fontId="14" fillId="4" borderId="45"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2"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5" xfId="5"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14" fillId="4" borderId="62" xfId="5" applyFont="1" applyFill="1" applyBorder="1" applyAlignment="1">
      <alignment horizontal="left" vertical="center" wrapText="1"/>
    </xf>
    <xf numFmtId="0" fontId="14" fillId="4" borderId="0" xfId="5" applyFont="1" applyFill="1" applyBorder="1" applyAlignment="1">
      <alignment horizontal="left"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81" t="s">
        <v>0</v>
      </c>
      <c r="D2" s="281"/>
      <c r="E2" s="281"/>
      <c r="F2" s="281"/>
      <c r="G2" s="281"/>
    </row>
    <row r="3" spans="1:7">
      <c r="B3" s="6"/>
      <c r="C3" s="7"/>
      <c r="F3" s="8"/>
    </row>
    <row r="4" spans="1:7" ht="14.25" customHeight="1">
      <c r="B4" s="9" t="s">
        <v>1</v>
      </c>
      <c r="C4" s="282" t="s">
        <v>115</v>
      </c>
      <c r="D4" s="282"/>
      <c r="E4" s="282"/>
      <c r="F4" s="9" t="s">
        <v>2</v>
      </c>
      <c r="G4" s="10" t="s">
        <v>117</v>
      </c>
    </row>
    <row r="5" spans="1:7" ht="14.25" customHeight="1">
      <c r="B5" s="9" t="s">
        <v>3</v>
      </c>
      <c r="C5" s="282" t="s">
        <v>116</v>
      </c>
      <c r="D5" s="282"/>
      <c r="E5" s="282"/>
      <c r="F5" s="9" t="s">
        <v>4</v>
      </c>
      <c r="G5" s="10" t="s">
        <v>118</v>
      </c>
    </row>
    <row r="6" spans="1:7" ht="15.75" customHeight="1">
      <c r="B6" s="283" t="s">
        <v>5</v>
      </c>
      <c r="C6" s="284" t="str">
        <f>C5&amp;"_"&amp;"System Test Case"&amp;"_"&amp;"v1.0"</f>
        <v>VMN_System Test Case_v1.0</v>
      </c>
      <c r="D6" s="284"/>
      <c r="E6" s="284"/>
      <c r="F6" s="9" t="s">
        <v>6</v>
      </c>
      <c r="G6" s="72">
        <v>42422</v>
      </c>
    </row>
    <row r="7" spans="1:7" ht="13.5" customHeight="1">
      <c r="B7" s="283"/>
      <c r="C7" s="284"/>
      <c r="D7" s="284"/>
      <c r="E7" s="284"/>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9"/>
  <sheetViews>
    <sheetView topLeftCell="A61" workbookViewId="0">
      <selection activeCell="D89" sqref="D89"/>
    </sheetView>
  </sheetViews>
  <sheetFormatPr defaultRowHeight="12.75"/>
  <cols>
    <col min="1" max="1" width="16" style="90" customWidth="1"/>
    <col min="2" max="2" width="30.125" style="90" customWidth="1"/>
    <col min="3" max="3" width="28.5" style="90" customWidth="1"/>
    <col min="4" max="4" width="27"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93" t="s">
        <v>547</v>
      </c>
      <c r="C2" s="294"/>
      <c r="D2" s="294"/>
      <c r="E2" s="294"/>
      <c r="F2" s="294"/>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96" t="s">
        <v>548</v>
      </c>
      <c r="C3" s="297"/>
      <c r="D3" s="297"/>
      <c r="E3" s="297"/>
      <c r="F3" s="297"/>
      <c r="G3" s="29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96" t="s">
        <v>613</v>
      </c>
      <c r="C4" s="297"/>
      <c r="D4" s="297"/>
      <c r="E4" s="297"/>
      <c r="F4" s="297"/>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99" t="s">
        <v>28</v>
      </c>
      <c r="F5" s="300"/>
      <c r="G5" s="30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COUNTIF(F12:G103,"Pass")</f>
        <v>0</v>
      </c>
      <c r="B6" s="87">
        <f>COUNTIF(F12:G103,"Fail")</f>
        <v>0</v>
      </c>
      <c r="C6" s="87">
        <f>E6-D6-B6-A6</f>
        <v>74</v>
      </c>
      <c r="D6" s="88">
        <f>COUNTIF(F12:G103,"N/A")</f>
        <v>0</v>
      </c>
      <c r="E6" s="302">
        <f>COUNTA(A12:A103)</f>
        <v>74</v>
      </c>
      <c r="F6" s="303"/>
      <c r="G6" s="30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28"/>
      <c r="B11" s="228" t="s">
        <v>512</v>
      </c>
      <c r="C11" s="229"/>
      <c r="D11" s="229"/>
      <c r="E11" s="229"/>
      <c r="F11" s="229"/>
      <c r="G11" s="229"/>
      <c r="H11" s="229"/>
      <c r="I11" s="23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09" t="str">
        <f>IF(OR(B12&lt;&gt;"",D12&lt;&gt;""),"["&amp;TEXT($B$2,"##")&amp;"-"&amp;TEXT(ROW()-10,"##")&amp;"]","")</f>
        <v>[Authentication-2]</v>
      </c>
      <c r="B12" s="97" t="s">
        <v>614</v>
      </c>
      <c r="C12" s="109" t="s">
        <v>615</v>
      </c>
      <c r="D12" s="109" t="s">
        <v>736</v>
      </c>
      <c r="E12" s="54" t="s">
        <v>618</v>
      </c>
      <c r="F12" s="109"/>
      <c r="G12" s="109"/>
      <c r="H12" s="104"/>
      <c r="I12" s="91"/>
      <c r="J12" s="90"/>
    </row>
    <row r="13" spans="1:257" ht="14.25" customHeight="1">
      <c r="A13" s="109" t="str">
        <f>IF(OR(B13&lt;&gt;"",D13&lt;&gt;""),"["&amp;TEXT($B$2,"##")&amp;"-"&amp;TEXT(ROW()-10,"##")&amp;"]","")</f>
        <v>[Authentication-3]</v>
      </c>
      <c r="B13" s="97" t="s">
        <v>617</v>
      </c>
      <c r="C13" s="109" t="s">
        <v>615</v>
      </c>
      <c r="D13" s="109" t="s">
        <v>736</v>
      </c>
      <c r="E13" s="54" t="s">
        <v>619</v>
      </c>
      <c r="F13" s="109"/>
      <c r="G13" s="109"/>
      <c r="H13" s="104"/>
      <c r="I13" s="91"/>
      <c r="J13" s="90"/>
    </row>
    <row r="14" spans="1:257" ht="14.25" customHeight="1">
      <c r="A14" s="109" t="str">
        <f>IF(OR(B14&lt;&gt;"",D14&lt;&gt;""),"["&amp;TEXT($B$2,"##")&amp;"-"&amp;TEXT(ROW()-10,"##")&amp;"]","")</f>
        <v>[Authentication-4]</v>
      </c>
      <c r="B14" s="97" t="s">
        <v>513</v>
      </c>
      <c r="C14" s="109" t="s">
        <v>739</v>
      </c>
      <c r="D14" s="109" t="s">
        <v>737</v>
      </c>
      <c r="E14" s="109"/>
      <c r="F14" s="109"/>
      <c r="G14" s="109"/>
      <c r="H14" s="104"/>
      <c r="I14" s="91"/>
      <c r="J14" s="90"/>
    </row>
    <row r="15" spans="1:257" ht="14.25" customHeight="1">
      <c r="A15" s="109" t="str">
        <f t="shared" ref="A15:A60" si="0">IF(OR(B15&lt;&gt;"",D15&lt;&gt;""),"["&amp;TEXT($B$2,"##")&amp;"-"&amp;TEXT(ROW()-10,"##")&amp;"]","")</f>
        <v>[Authentication-5]</v>
      </c>
      <c r="B15" s="97" t="s">
        <v>738</v>
      </c>
      <c r="C15" s="109" t="s">
        <v>740</v>
      </c>
      <c r="D15" s="109" t="s">
        <v>741</v>
      </c>
      <c r="E15" s="109"/>
      <c r="F15" s="109"/>
      <c r="G15" s="109"/>
      <c r="H15" s="104"/>
      <c r="I15" s="91"/>
      <c r="J15" s="90"/>
    </row>
    <row r="16" spans="1:257" ht="14.25" customHeight="1">
      <c r="A16" s="109" t="str">
        <f t="shared" si="0"/>
        <v>[Authentication-6]</v>
      </c>
      <c r="B16" s="97" t="s">
        <v>742</v>
      </c>
      <c r="C16" s="109" t="s">
        <v>743</v>
      </c>
      <c r="D16" s="109" t="s">
        <v>744</v>
      </c>
      <c r="E16" s="109"/>
      <c r="F16" s="109"/>
      <c r="G16" s="109"/>
      <c r="H16" s="104"/>
      <c r="I16" s="91"/>
      <c r="J16" s="90"/>
    </row>
    <row r="17" spans="1:10" ht="14.25" customHeight="1">
      <c r="A17" s="109" t="str">
        <f t="shared" si="0"/>
        <v>[Authentication-7]</v>
      </c>
      <c r="B17" s="97" t="s">
        <v>745</v>
      </c>
      <c r="C17" s="109" t="s">
        <v>746</v>
      </c>
      <c r="D17" s="109" t="s">
        <v>721</v>
      </c>
      <c r="E17" s="109"/>
      <c r="F17" s="109"/>
      <c r="G17" s="109"/>
      <c r="H17" s="104"/>
      <c r="I17" s="91"/>
      <c r="J17" s="90"/>
    </row>
    <row r="18" spans="1:10" ht="14.25" customHeight="1">
      <c r="A18" s="109" t="str">
        <f>IF(OR(B17&lt;&gt;"",D17&lt;&gt;""),"["&amp;TEXT($B$2,"##")&amp;"-"&amp;TEXT(ROW()-10,"##")&amp;"]","")</f>
        <v>[Authentication-8]</v>
      </c>
      <c r="B18" s="97" t="s">
        <v>735</v>
      </c>
      <c r="C18" s="109" t="s">
        <v>720</v>
      </c>
      <c r="D18" s="109" t="s">
        <v>763</v>
      </c>
      <c r="E18" s="109"/>
      <c r="F18" s="109"/>
      <c r="G18" s="109"/>
      <c r="H18" s="104"/>
      <c r="I18" s="91"/>
      <c r="J18" s="90"/>
    </row>
    <row r="19" spans="1:10" ht="14.25" customHeight="1">
      <c r="A19" s="109" t="str">
        <f t="shared" si="0"/>
        <v>[Authentication-9]</v>
      </c>
      <c r="B19" s="97" t="s">
        <v>747</v>
      </c>
      <c r="C19" s="109" t="s">
        <v>621</v>
      </c>
      <c r="D19" s="109" t="s">
        <v>748</v>
      </c>
      <c r="E19" s="109"/>
      <c r="F19" s="109"/>
      <c r="G19" s="109"/>
      <c r="H19" s="104"/>
      <c r="I19" s="91"/>
      <c r="J19" s="90"/>
    </row>
    <row r="20" spans="1:10" ht="14.25" customHeight="1">
      <c r="A20" s="109" t="str">
        <f t="shared" si="0"/>
        <v>[Authentication-10]</v>
      </c>
      <c r="B20" s="97" t="s">
        <v>749</v>
      </c>
      <c r="C20" s="109" t="s">
        <v>620</v>
      </c>
      <c r="D20" s="109" t="s">
        <v>750</v>
      </c>
      <c r="E20" s="109"/>
      <c r="F20" s="109"/>
      <c r="G20" s="109"/>
      <c r="H20" s="104"/>
      <c r="I20" s="91"/>
      <c r="J20" s="90"/>
    </row>
    <row r="21" spans="1:10" ht="14.25" customHeight="1">
      <c r="A21" s="109" t="str">
        <f t="shared" si="0"/>
        <v>[Authentication-11]</v>
      </c>
      <c r="B21" s="97" t="s">
        <v>752</v>
      </c>
      <c r="C21" s="109" t="s">
        <v>820</v>
      </c>
      <c r="D21" s="109" t="s">
        <v>753</v>
      </c>
      <c r="E21" s="109"/>
      <c r="F21" s="109"/>
      <c r="G21" s="109"/>
      <c r="H21" s="104"/>
      <c r="I21" s="91"/>
      <c r="J21" s="90"/>
    </row>
    <row r="22" spans="1:10" ht="14.25" customHeight="1">
      <c r="A22" s="109" t="str">
        <f t="shared" si="0"/>
        <v>[Authentication-12]</v>
      </c>
      <c r="B22" s="97" t="s">
        <v>751</v>
      </c>
      <c r="C22" s="109" t="s">
        <v>821</v>
      </c>
      <c r="D22" s="109" t="s">
        <v>754</v>
      </c>
      <c r="E22" s="109"/>
      <c r="F22" s="109"/>
      <c r="G22" s="109"/>
      <c r="H22" s="104"/>
      <c r="I22" s="91"/>
      <c r="J22" s="90"/>
    </row>
    <row r="23" spans="1:10" ht="14.25" customHeight="1">
      <c r="A23" s="109" t="str">
        <f t="shared" si="0"/>
        <v>[Authentication-13]</v>
      </c>
      <c r="B23" s="97" t="s">
        <v>758</v>
      </c>
      <c r="C23" s="109" t="s">
        <v>822</v>
      </c>
      <c r="D23" s="109" t="s">
        <v>755</v>
      </c>
      <c r="E23" s="109"/>
      <c r="F23" s="109"/>
      <c r="G23" s="109"/>
      <c r="H23" s="104"/>
      <c r="I23" s="91"/>
      <c r="J23" s="90"/>
    </row>
    <row r="24" spans="1:10" ht="14.25" customHeight="1">
      <c r="A24" s="109" t="str">
        <f t="shared" si="0"/>
        <v>[Authentication-14]</v>
      </c>
      <c r="B24" s="97" t="s">
        <v>759</v>
      </c>
      <c r="C24" s="109" t="s">
        <v>823</v>
      </c>
      <c r="D24" s="109" t="s">
        <v>756</v>
      </c>
      <c r="E24" s="109"/>
      <c r="F24" s="109"/>
      <c r="G24" s="109"/>
      <c r="H24" s="104"/>
      <c r="I24" s="91"/>
      <c r="J24" s="90"/>
    </row>
    <row r="25" spans="1:10" ht="14.25" customHeight="1">
      <c r="A25" s="109" t="str">
        <f>IF(OR(B25&lt;&gt;"",D25&lt;&gt;""),"["&amp;TEXT($B$2,"##")&amp;"-"&amp;TEXT(ROW()-10,"##")&amp;"]","")</f>
        <v>[Authentication-15]</v>
      </c>
      <c r="B25" s="97" t="s">
        <v>760</v>
      </c>
      <c r="C25" s="109" t="s">
        <v>824</v>
      </c>
      <c r="D25" s="109" t="s">
        <v>757</v>
      </c>
      <c r="E25" s="109"/>
      <c r="F25" s="109"/>
      <c r="G25" s="109"/>
      <c r="H25" s="104"/>
      <c r="I25" s="91"/>
      <c r="J25" s="90"/>
    </row>
    <row r="26" spans="1:10" ht="14.25" customHeight="1">
      <c r="A26" s="228"/>
      <c r="B26" s="228" t="s">
        <v>514</v>
      </c>
      <c r="C26" s="229"/>
      <c r="D26" s="229"/>
      <c r="E26" s="229"/>
      <c r="F26" s="229"/>
      <c r="G26" s="229"/>
      <c r="H26" s="229"/>
      <c r="I26" s="233"/>
      <c r="J26" s="90"/>
    </row>
    <row r="27" spans="1:10" ht="14.25" customHeight="1">
      <c r="A27" s="109" t="str">
        <f t="shared" si="0"/>
        <v>[Authentication-17]</v>
      </c>
      <c r="B27" s="109" t="s">
        <v>624</v>
      </c>
      <c r="C27" s="109" t="s">
        <v>761</v>
      </c>
      <c r="D27" s="109" t="s">
        <v>762</v>
      </c>
      <c r="E27" s="109" t="s">
        <v>623</v>
      </c>
      <c r="F27" s="109"/>
      <c r="G27" s="109"/>
      <c r="H27" s="234"/>
      <c r="I27" s="91"/>
      <c r="J27" s="90"/>
    </row>
    <row r="28" spans="1:10" ht="14.25" customHeight="1">
      <c r="A28" s="228"/>
      <c r="B28" s="228" t="s">
        <v>836</v>
      </c>
      <c r="C28" s="229"/>
      <c r="D28" s="229"/>
      <c r="E28" s="229"/>
      <c r="F28" s="229"/>
      <c r="G28" s="229"/>
      <c r="H28" s="229"/>
      <c r="I28" s="233"/>
      <c r="J28" s="90"/>
    </row>
    <row r="29" spans="1:10" ht="14.25" customHeight="1">
      <c r="A29" s="109" t="str">
        <f>IF(OR(B29&lt;&gt;"",D29&lt;&gt;""),"["&amp;TEXT($B$2,"##")&amp;"-"&amp;TEXT(ROW()-10,"##")&amp;"]","")</f>
        <v>[Authentication-19]</v>
      </c>
      <c r="B29" s="109" t="s">
        <v>626</v>
      </c>
      <c r="C29" s="109" t="s">
        <v>625</v>
      </c>
      <c r="D29" s="109" t="s">
        <v>631</v>
      </c>
      <c r="E29" s="109"/>
      <c r="F29" s="109"/>
      <c r="G29" s="109"/>
      <c r="H29" s="104"/>
      <c r="I29" s="91"/>
      <c r="J29" s="90"/>
    </row>
    <row r="30" spans="1:10" ht="14.25" customHeight="1">
      <c r="A30" s="109" t="str">
        <f>IF(OR(B30&lt;&gt;"",D30&lt;&gt;""),"["&amp;TEXT($B$2,"##")&amp;"-"&amp;TEXT(ROW()-10,"##")&amp;"]","")</f>
        <v>[Authentication-20]</v>
      </c>
      <c r="B30" s="109" t="s">
        <v>627</v>
      </c>
      <c r="C30" s="109" t="s">
        <v>625</v>
      </c>
      <c r="D30" s="109" t="s">
        <v>630</v>
      </c>
      <c r="E30" s="109"/>
      <c r="F30" s="109"/>
      <c r="G30" s="109"/>
      <c r="H30" s="104"/>
      <c r="I30" s="91"/>
      <c r="J30" s="90"/>
    </row>
    <row r="31" spans="1:10" ht="14.25" customHeight="1">
      <c r="A31" s="109" t="str">
        <f t="shared" ref="A31:A32" si="1">IF(OR(B31&lt;&gt;"",D31&lt;&gt;""),"["&amp;TEXT($B$2,"##")&amp;"-"&amp;TEXT(ROW()-10,"##")&amp;"]","")</f>
        <v>[Authentication-21]</v>
      </c>
      <c r="B31" s="109" t="s">
        <v>628</v>
      </c>
      <c r="C31" s="109" t="s">
        <v>600</v>
      </c>
      <c r="D31" s="109" t="s">
        <v>648</v>
      </c>
      <c r="E31" s="109"/>
      <c r="F31" s="109"/>
      <c r="G31" s="109"/>
      <c r="H31" s="104"/>
      <c r="I31" s="91"/>
      <c r="J31" s="90"/>
    </row>
    <row r="32" spans="1:10" ht="14.25" customHeight="1">
      <c r="A32" s="109" t="str">
        <f t="shared" si="1"/>
        <v>[Authentication-22]</v>
      </c>
      <c r="B32" s="109" t="s">
        <v>629</v>
      </c>
      <c r="C32" s="109" t="s">
        <v>600</v>
      </c>
      <c r="D32" s="109" t="s">
        <v>649</v>
      </c>
      <c r="E32" s="109"/>
      <c r="F32" s="109"/>
      <c r="G32" s="109"/>
      <c r="H32" s="104"/>
      <c r="I32" s="91"/>
      <c r="J32" s="90"/>
    </row>
    <row r="33" spans="1:10" ht="14.25" customHeight="1">
      <c r="A33" s="109" t="str">
        <f>IF(OR(B33&lt;&gt;"",D33&lt;&gt;""),"["&amp;TEXT($B$2,"##")&amp;"-"&amp;TEXT(ROW()-10,"##")&amp;"]","")</f>
        <v>[Authentication-23]</v>
      </c>
      <c r="B33" s="109" t="s">
        <v>513</v>
      </c>
      <c r="C33" s="109" t="s">
        <v>633</v>
      </c>
      <c r="D33" s="109" t="s">
        <v>515</v>
      </c>
      <c r="E33" s="109"/>
      <c r="F33" s="109"/>
      <c r="G33" s="109"/>
      <c r="H33" s="104"/>
      <c r="I33" s="91"/>
      <c r="J33" s="90"/>
    </row>
    <row r="34" spans="1:10" ht="14.25" customHeight="1">
      <c r="A34" s="109" t="str">
        <f>IF(OR(B34&lt;&gt;"",D34&lt;&gt;""),"["&amp;TEXT($B$2,"##")&amp;"-"&amp;TEXT(ROW()-10,"##")&amp;"]","")</f>
        <v>[Authentication-24]</v>
      </c>
      <c r="B34" s="109" t="s">
        <v>764</v>
      </c>
      <c r="C34" s="109" t="s">
        <v>825</v>
      </c>
      <c r="D34" s="109" t="s">
        <v>516</v>
      </c>
      <c r="E34" s="109"/>
      <c r="F34" s="109"/>
      <c r="G34" s="109"/>
      <c r="H34" s="104"/>
      <c r="I34" s="91"/>
      <c r="J34" s="90"/>
    </row>
    <row r="35" spans="1:10" ht="14.25" customHeight="1">
      <c r="A35" s="109" t="str">
        <f t="shared" si="0"/>
        <v>[Authentication-25]</v>
      </c>
      <c r="B35" s="109" t="s">
        <v>765</v>
      </c>
      <c r="C35" s="109" t="s">
        <v>634</v>
      </c>
      <c r="D35" s="109" t="s">
        <v>517</v>
      </c>
      <c r="E35" s="109"/>
      <c r="F35" s="109"/>
      <c r="G35" s="109"/>
      <c r="H35" s="104"/>
      <c r="I35" s="91"/>
      <c r="J35" s="90"/>
    </row>
    <row r="36" spans="1:10" ht="14.25" customHeight="1">
      <c r="A36" s="109" t="str">
        <f t="shared" si="0"/>
        <v>[Authentication-26]</v>
      </c>
      <c r="B36" s="109" t="s">
        <v>766</v>
      </c>
      <c r="C36" s="109" t="s">
        <v>635</v>
      </c>
      <c r="D36" s="109" t="s">
        <v>518</v>
      </c>
      <c r="E36" s="109"/>
      <c r="F36" s="109"/>
      <c r="G36" s="109"/>
      <c r="H36" s="104"/>
      <c r="I36" s="91"/>
      <c r="J36" s="90"/>
    </row>
    <row r="37" spans="1:10" ht="14.25" customHeight="1">
      <c r="A37" s="109" t="str">
        <f t="shared" si="0"/>
        <v>[Authentication-27]</v>
      </c>
      <c r="B37" s="109" t="s">
        <v>767</v>
      </c>
      <c r="C37" s="109" t="s">
        <v>636</v>
      </c>
      <c r="D37" s="109" t="s">
        <v>519</v>
      </c>
      <c r="E37" s="109"/>
      <c r="F37" s="109"/>
      <c r="G37" s="109"/>
      <c r="H37" s="104"/>
      <c r="I37" s="91"/>
      <c r="J37" s="90"/>
    </row>
    <row r="38" spans="1:10" ht="14.25" customHeight="1">
      <c r="A38" s="109" t="str">
        <f t="shared" si="0"/>
        <v>[Authentication-28]</v>
      </c>
      <c r="B38" s="109" t="s">
        <v>768</v>
      </c>
      <c r="C38" s="109" t="s">
        <v>637</v>
      </c>
      <c r="D38" s="109" t="s">
        <v>520</v>
      </c>
      <c r="E38" s="109"/>
      <c r="F38" s="109"/>
      <c r="G38" s="109"/>
      <c r="H38" s="104"/>
      <c r="I38" s="91"/>
      <c r="J38" s="90"/>
    </row>
    <row r="39" spans="1:10" ht="14.25" customHeight="1">
      <c r="A39" s="109" t="str">
        <f t="shared" si="0"/>
        <v>[Authentication-29]</v>
      </c>
      <c r="B39" s="109" t="s">
        <v>769</v>
      </c>
      <c r="C39" s="109" t="s">
        <v>638</v>
      </c>
      <c r="D39" s="109" t="s">
        <v>521</v>
      </c>
      <c r="E39" s="109"/>
      <c r="F39" s="109"/>
      <c r="G39" s="109"/>
      <c r="H39" s="104"/>
      <c r="I39" s="91"/>
      <c r="J39" s="90"/>
    </row>
    <row r="40" spans="1:10" ht="14.25" customHeight="1">
      <c r="A40" s="109" t="str">
        <f t="shared" si="0"/>
        <v>[Authentication-30]</v>
      </c>
      <c r="B40" s="109" t="s">
        <v>770</v>
      </c>
      <c r="C40" s="109" t="s">
        <v>639</v>
      </c>
      <c r="D40" s="109" t="s">
        <v>522</v>
      </c>
      <c r="E40" s="109"/>
      <c r="F40" s="109"/>
      <c r="G40" s="109"/>
      <c r="H40" s="104"/>
      <c r="I40" s="91"/>
      <c r="J40" s="90"/>
    </row>
    <row r="41" spans="1:10" ht="14.25" customHeight="1">
      <c r="A41" s="109" t="str">
        <f t="shared" si="0"/>
        <v>[Authentication-31]</v>
      </c>
      <c r="B41" s="109" t="s">
        <v>771</v>
      </c>
      <c r="C41" s="109" t="s">
        <v>640</v>
      </c>
      <c r="D41" s="109" t="s">
        <v>523</v>
      </c>
      <c r="E41" s="109"/>
      <c r="F41" s="109"/>
      <c r="G41" s="109"/>
      <c r="H41" s="104"/>
      <c r="I41" s="91"/>
      <c r="J41" s="90"/>
    </row>
    <row r="42" spans="1:10" ht="14.25" customHeight="1">
      <c r="A42" s="109" t="str">
        <f t="shared" si="0"/>
        <v>[Authentication-32]</v>
      </c>
      <c r="B42" s="109" t="s">
        <v>772</v>
      </c>
      <c r="C42" s="109" t="s">
        <v>641</v>
      </c>
      <c r="D42" s="109" t="s">
        <v>524</v>
      </c>
      <c r="E42" s="109"/>
      <c r="F42" s="109"/>
      <c r="G42" s="109"/>
      <c r="H42" s="104"/>
      <c r="I42" s="91"/>
      <c r="J42" s="90"/>
    </row>
    <row r="43" spans="1:10" ht="14.25" customHeight="1">
      <c r="A43" s="109" t="str">
        <f>IF(OR(B43&lt;&gt;"",D43&lt;&gt;""),"["&amp;TEXT($B$2,"##")&amp;"-"&amp;TEXT(ROW()-10,"##")&amp;"]","")</f>
        <v>[Authentication-33]</v>
      </c>
      <c r="B43" s="109" t="s">
        <v>773</v>
      </c>
      <c r="C43" s="109" t="s">
        <v>826</v>
      </c>
      <c r="D43" s="230" t="s">
        <v>525</v>
      </c>
      <c r="E43" s="109"/>
      <c r="F43" s="109"/>
      <c r="G43" s="109"/>
      <c r="H43" s="104"/>
      <c r="I43" s="91"/>
      <c r="J43" s="90"/>
    </row>
    <row r="44" spans="1:10" ht="14.25" customHeight="1">
      <c r="A44" s="109" t="str">
        <f>IF(OR(B44&lt;&gt;"",D44&lt;&gt;""),"["&amp;TEXT($B$2,"##")&amp;"-"&amp;TEXT(ROW()-10,"##")&amp;"]","")</f>
        <v>[Authentication-34]</v>
      </c>
      <c r="B44" s="109" t="s">
        <v>774</v>
      </c>
      <c r="C44" s="109" t="s">
        <v>827</v>
      </c>
      <c r="D44" s="230" t="s">
        <v>526</v>
      </c>
      <c r="E44" s="109"/>
      <c r="F44" s="109"/>
      <c r="G44" s="109"/>
      <c r="H44" s="104"/>
      <c r="I44" s="91"/>
      <c r="J44" s="90"/>
    </row>
    <row r="45" spans="1:10" ht="14.25" customHeight="1">
      <c r="A45" s="95" t="str">
        <f t="shared" ref="A45" si="2">IF(OR(B45&lt;&gt;"",D45&lt;&gt;""),"["&amp;TEXT($B$2,"##")&amp;"-"&amp;TEXT(ROW()-10,"##")&amp;"]","")</f>
        <v>[Authentication-35]</v>
      </c>
      <c r="B45" s="95" t="s">
        <v>775</v>
      </c>
      <c r="C45" s="95" t="s">
        <v>828</v>
      </c>
      <c r="D45" s="251" t="s">
        <v>632</v>
      </c>
      <c r="E45" s="95"/>
      <c r="F45" s="95"/>
      <c r="G45" s="95"/>
      <c r="H45" s="252"/>
      <c r="I45" s="91"/>
      <c r="J45" s="90"/>
    </row>
    <row r="46" spans="1:10" ht="14.25" customHeight="1">
      <c r="A46" s="97" t="str">
        <f t="shared" si="0"/>
        <v>[Authentication-36]</v>
      </c>
      <c r="B46" s="97" t="s">
        <v>776</v>
      </c>
      <c r="C46" s="97" t="s">
        <v>829</v>
      </c>
      <c r="D46" s="144" t="s">
        <v>527</v>
      </c>
      <c r="E46" s="97"/>
      <c r="F46" s="97"/>
      <c r="G46" s="97"/>
      <c r="H46" s="252"/>
      <c r="I46" s="254"/>
      <c r="J46" s="90"/>
    </row>
    <row r="47" spans="1:10" ht="14.25" customHeight="1">
      <c r="A47" s="97" t="str">
        <f t="shared" si="0"/>
        <v>[Authentication-37]</v>
      </c>
      <c r="B47" s="109" t="s">
        <v>513</v>
      </c>
      <c r="C47" s="109" t="s">
        <v>642</v>
      </c>
      <c r="D47" s="109" t="s">
        <v>650</v>
      </c>
      <c r="E47" s="97"/>
      <c r="F47" s="97"/>
      <c r="G47" s="97"/>
      <c r="H47" s="104"/>
      <c r="I47" s="105"/>
      <c r="J47" s="90"/>
    </row>
    <row r="48" spans="1:10" ht="14.25" customHeight="1">
      <c r="A48" s="97" t="str">
        <f t="shared" si="0"/>
        <v>[Authentication-38]</v>
      </c>
      <c r="B48" s="109" t="s">
        <v>764</v>
      </c>
      <c r="C48" s="109" t="s">
        <v>830</v>
      </c>
      <c r="D48" s="109" t="s">
        <v>651</v>
      </c>
      <c r="E48" s="97"/>
      <c r="F48" s="97"/>
      <c r="G48" s="97"/>
      <c r="H48" s="104"/>
      <c r="I48" s="105"/>
      <c r="J48" s="90"/>
    </row>
    <row r="49" spans="1:10" ht="14.25" customHeight="1">
      <c r="A49" s="97" t="str">
        <f t="shared" si="0"/>
        <v>[Authentication-39]</v>
      </c>
      <c r="B49" s="109" t="s">
        <v>765</v>
      </c>
      <c r="C49" s="109" t="s">
        <v>643</v>
      </c>
      <c r="D49" s="109" t="s">
        <v>652</v>
      </c>
      <c r="E49" s="97"/>
      <c r="F49" s="97"/>
      <c r="G49" s="97"/>
      <c r="H49" s="104"/>
      <c r="I49" s="105"/>
      <c r="J49" s="90"/>
    </row>
    <row r="50" spans="1:10" ht="14.25" customHeight="1">
      <c r="A50" s="97" t="str">
        <f t="shared" si="0"/>
        <v>[Authentication-40]</v>
      </c>
      <c r="B50" s="109" t="s">
        <v>766</v>
      </c>
      <c r="C50" s="109" t="s">
        <v>644</v>
      </c>
      <c r="D50" s="109" t="s">
        <v>653</v>
      </c>
      <c r="E50" s="97"/>
      <c r="F50" s="97"/>
      <c r="G50" s="97"/>
      <c r="H50" s="104"/>
      <c r="I50" s="105"/>
      <c r="J50" s="90"/>
    </row>
    <row r="51" spans="1:10" ht="14.25" customHeight="1">
      <c r="A51" s="97" t="str">
        <f t="shared" si="0"/>
        <v>[Authentication-41]</v>
      </c>
      <c r="B51" s="109" t="s">
        <v>767</v>
      </c>
      <c r="C51" s="109" t="s">
        <v>645</v>
      </c>
      <c r="D51" s="109" t="s">
        <v>654</v>
      </c>
      <c r="E51" s="97"/>
      <c r="F51" s="97"/>
      <c r="G51" s="97"/>
      <c r="H51" s="104"/>
      <c r="I51" s="105"/>
      <c r="J51" s="90"/>
    </row>
    <row r="52" spans="1:10" ht="14.25" customHeight="1">
      <c r="A52" s="97" t="str">
        <f t="shared" si="0"/>
        <v>[Authentication-42]</v>
      </c>
      <c r="B52" s="109" t="s">
        <v>768</v>
      </c>
      <c r="C52" s="109" t="s">
        <v>646</v>
      </c>
      <c r="D52" s="109" t="s">
        <v>655</v>
      </c>
      <c r="E52" s="97"/>
      <c r="F52" s="97"/>
      <c r="G52" s="97"/>
      <c r="H52" s="104"/>
      <c r="I52" s="105"/>
      <c r="J52" s="90"/>
    </row>
    <row r="53" spans="1:10" ht="14.25" customHeight="1">
      <c r="A53" s="97" t="str">
        <f t="shared" si="0"/>
        <v>[Authentication-43]</v>
      </c>
      <c r="B53" s="109" t="s">
        <v>769</v>
      </c>
      <c r="C53" s="109" t="s">
        <v>647</v>
      </c>
      <c r="D53" s="109" t="s">
        <v>656</v>
      </c>
      <c r="E53" s="97"/>
      <c r="F53" s="97"/>
      <c r="G53" s="97"/>
      <c r="H53" s="104"/>
      <c r="I53" s="105"/>
      <c r="J53" s="90"/>
    </row>
    <row r="54" spans="1:10" ht="14.25" customHeight="1">
      <c r="A54" s="97" t="str">
        <f t="shared" si="0"/>
        <v>[Authentication-44]</v>
      </c>
      <c r="B54" s="109" t="s">
        <v>777</v>
      </c>
      <c r="C54" s="109" t="s">
        <v>831</v>
      </c>
      <c r="D54" s="109" t="s">
        <v>660</v>
      </c>
      <c r="E54" s="97"/>
      <c r="F54" s="97"/>
      <c r="G54" s="97"/>
      <c r="H54" s="104"/>
      <c r="I54" s="105"/>
      <c r="J54" s="90"/>
    </row>
    <row r="55" spans="1:10" ht="14.25" customHeight="1">
      <c r="A55" s="97" t="str">
        <f t="shared" si="0"/>
        <v>[Authentication-45]</v>
      </c>
      <c r="B55" s="109" t="s">
        <v>771</v>
      </c>
      <c r="C55" s="109" t="s">
        <v>657</v>
      </c>
      <c r="D55" s="109" t="s">
        <v>661</v>
      </c>
      <c r="E55" s="97"/>
      <c r="F55" s="97"/>
      <c r="G55" s="97"/>
      <c r="H55" s="104"/>
      <c r="I55" s="105"/>
      <c r="J55" s="90"/>
    </row>
    <row r="56" spans="1:10" ht="14.25" customHeight="1">
      <c r="A56" s="97" t="str">
        <f t="shared" si="0"/>
        <v>[Authentication-46]</v>
      </c>
      <c r="B56" s="109" t="s">
        <v>772</v>
      </c>
      <c r="C56" s="109" t="s">
        <v>832</v>
      </c>
      <c r="D56" s="109" t="s">
        <v>662</v>
      </c>
      <c r="E56" s="97"/>
      <c r="F56" s="97"/>
      <c r="G56" s="97"/>
      <c r="H56" s="104"/>
      <c r="I56" s="105"/>
      <c r="J56" s="90"/>
    </row>
    <row r="57" spans="1:10" ht="14.25" customHeight="1">
      <c r="A57" s="97" t="str">
        <f t="shared" si="0"/>
        <v>[Authentication-47]</v>
      </c>
      <c r="B57" s="109" t="s">
        <v>773</v>
      </c>
      <c r="C57" s="109" t="s">
        <v>833</v>
      </c>
      <c r="D57" s="230" t="s">
        <v>658</v>
      </c>
      <c r="E57" s="97"/>
      <c r="F57" s="97"/>
      <c r="G57" s="97"/>
      <c r="H57" s="104"/>
      <c r="I57" s="105"/>
      <c r="J57" s="90"/>
    </row>
    <row r="58" spans="1:10" ht="14.25" customHeight="1">
      <c r="A58" s="97" t="str">
        <f t="shared" si="0"/>
        <v>[Authentication-48]</v>
      </c>
      <c r="B58" s="109" t="s">
        <v>774</v>
      </c>
      <c r="C58" s="109" t="s">
        <v>834</v>
      </c>
      <c r="D58" s="230" t="s">
        <v>663</v>
      </c>
      <c r="E58" s="97"/>
      <c r="F58" s="97"/>
      <c r="G58" s="97"/>
      <c r="H58" s="104"/>
      <c r="I58" s="105"/>
      <c r="J58" s="90"/>
    </row>
    <row r="59" spans="1:10" ht="14.25" customHeight="1">
      <c r="A59" s="97" t="str">
        <f t="shared" si="0"/>
        <v>[Authentication-49]</v>
      </c>
      <c r="B59" s="95" t="s">
        <v>775</v>
      </c>
      <c r="C59" s="95" t="s">
        <v>835</v>
      </c>
      <c r="D59" s="251" t="s">
        <v>659</v>
      </c>
      <c r="E59" s="97"/>
      <c r="F59" s="97"/>
      <c r="G59" s="97"/>
      <c r="H59" s="104"/>
      <c r="I59" s="105"/>
      <c r="J59" s="90"/>
    </row>
    <row r="60" spans="1:10" ht="14.25" customHeight="1">
      <c r="A60" s="97" t="str">
        <f t="shared" si="0"/>
        <v>[Authentication-50]</v>
      </c>
      <c r="B60" s="97" t="s">
        <v>776</v>
      </c>
      <c r="C60" s="97" t="s">
        <v>819</v>
      </c>
      <c r="D60" s="144" t="s">
        <v>664</v>
      </c>
      <c r="E60" s="97"/>
      <c r="F60" s="97"/>
      <c r="G60" s="97"/>
      <c r="H60" s="104"/>
      <c r="I60" s="105"/>
      <c r="J60" s="90"/>
    </row>
    <row r="61" spans="1:10" ht="14.25" customHeight="1">
      <c r="A61" s="228"/>
      <c r="B61" s="228" t="s">
        <v>546</v>
      </c>
      <c r="C61" s="229"/>
      <c r="D61" s="229"/>
      <c r="E61" s="229"/>
      <c r="F61" s="229"/>
      <c r="G61" s="229"/>
      <c r="H61" s="229"/>
      <c r="I61" s="235"/>
      <c r="J61" s="90"/>
    </row>
    <row r="62" spans="1:10" ht="14.25" customHeight="1">
      <c r="A62" s="109" t="str">
        <f t="shared" ref="A62:A89" si="3">IF(OR(B62&lt;&gt;"",D62&lt;&gt;""),"["&amp;TEXT($B$2,"##")&amp;"-"&amp;TEXT(ROW()-10,"##")&amp;"]","")</f>
        <v>[Authentication-52]</v>
      </c>
      <c r="B62" s="109" t="s">
        <v>701</v>
      </c>
      <c r="C62" s="109" t="s">
        <v>704</v>
      </c>
      <c r="D62" s="109" t="s">
        <v>708</v>
      </c>
      <c r="E62" s="109"/>
      <c r="F62" s="109"/>
      <c r="G62" s="109"/>
      <c r="H62" s="104"/>
      <c r="I62" s="91"/>
      <c r="J62" s="90"/>
    </row>
    <row r="63" spans="1:10" ht="14.25" customHeight="1">
      <c r="A63" s="109" t="str">
        <f t="shared" si="3"/>
        <v>[Authentication-53]</v>
      </c>
      <c r="B63" s="109" t="s">
        <v>702</v>
      </c>
      <c r="C63" s="109" t="s">
        <v>704</v>
      </c>
      <c r="D63" s="109" t="s">
        <v>708</v>
      </c>
      <c r="E63" s="109"/>
      <c r="F63" s="109"/>
      <c r="G63" s="109"/>
      <c r="H63" s="104"/>
      <c r="I63" s="91"/>
      <c r="J63" s="90"/>
    </row>
    <row r="64" spans="1:10" ht="14.25" customHeight="1">
      <c r="A64" s="109" t="str">
        <f t="shared" si="3"/>
        <v>[Authentication-54]</v>
      </c>
      <c r="B64" s="109" t="s">
        <v>703</v>
      </c>
      <c r="C64" s="109" t="s">
        <v>705</v>
      </c>
      <c r="D64" s="109" t="s">
        <v>708</v>
      </c>
      <c r="E64" s="109"/>
      <c r="F64" s="109"/>
      <c r="G64" s="109"/>
      <c r="H64" s="104"/>
      <c r="I64" s="91"/>
      <c r="J64" s="90"/>
    </row>
    <row r="65" spans="1:10" ht="14.25" customHeight="1">
      <c r="A65" s="109" t="str">
        <f t="shared" si="3"/>
        <v>[Authentication-55]</v>
      </c>
      <c r="B65" s="263" t="s">
        <v>706</v>
      </c>
      <c r="C65" s="95" t="s">
        <v>709</v>
      </c>
      <c r="D65" s="264" t="s">
        <v>710</v>
      </c>
      <c r="E65" s="109"/>
      <c r="F65" s="109"/>
      <c r="G65" s="109"/>
      <c r="H65" s="104"/>
      <c r="I65" s="91"/>
      <c r="J65" s="90"/>
    </row>
    <row r="66" spans="1:10" ht="14.25" customHeight="1">
      <c r="A66" s="143" t="str">
        <f t="shared" si="3"/>
        <v>[Authentication-56]</v>
      </c>
      <c r="B66" s="267" t="s">
        <v>707</v>
      </c>
      <c r="C66" s="268" t="s">
        <v>711</v>
      </c>
      <c r="D66" s="269" t="s">
        <v>712</v>
      </c>
      <c r="E66" s="175"/>
      <c r="F66" s="109"/>
      <c r="G66" s="109"/>
      <c r="H66" s="104"/>
      <c r="I66" s="91"/>
      <c r="J66" s="90"/>
    </row>
    <row r="67" spans="1:10" ht="14.25" customHeight="1">
      <c r="A67" s="142" t="str">
        <f t="shared" si="3"/>
        <v>[Authentication-57]</v>
      </c>
      <c r="B67" s="270" t="s">
        <v>713</v>
      </c>
      <c r="C67" s="271" t="s">
        <v>714</v>
      </c>
      <c r="D67" s="272" t="s">
        <v>715</v>
      </c>
      <c r="E67" s="175"/>
      <c r="F67" s="109"/>
      <c r="G67" s="109"/>
      <c r="H67" s="104"/>
      <c r="I67" s="91"/>
      <c r="J67" s="90"/>
    </row>
    <row r="68" spans="1:10">
      <c r="A68" s="228"/>
      <c r="B68" s="323" t="s">
        <v>836</v>
      </c>
      <c r="C68" s="324"/>
      <c r="D68" s="324"/>
      <c r="E68" s="324"/>
      <c r="F68" s="273"/>
      <c r="G68" s="273"/>
      <c r="H68" s="273"/>
      <c r="I68" s="274"/>
      <c r="J68" s="90"/>
    </row>
    <row r="69" spans="1:10" ht="13.5" customHeight="1">
      <c r="A69" s="265" t="str">
        <f t="shared" si="3"/>
        <v>[Authentication-59]</v>
      </c>
      <c r="B69" s="265" t="s">
        <v>837</v>
      </c>
      <c r="C69" s="265" t="s">
        <v>838</v>
      </c>
      <c r="D69" s="265" t="s">
        <v>839</v>
      </c>
      <c r="E69" s="146"/>
      <c r="F69" s="146"/>
      <c r="G69" s="146"/>
      <c r="H69" s="147"/>
      <c r="I69" s="146"/>
    </row>
    <row r="70" spans="1:10" ht="13.5" customHeight="1">
      <c r="A70" s="265" t="str">
        <f t="shared" si="3"/>
        <v>[Authentication-60]</v>
      </c>
      <c r="B70" s="265" t="s">
        <v>837</v>
      </c>
      <c r="C70" s="265" t="s">
        <v>838</v>
      </c>
      <c r="D70" s="265" t="s">
        <v>840</v>
      </c>
      <c r="E70" s="146"/>
      <c r="F70" s="146"/>
      <c r="G70" s="146"/>
      <c r="H70" s="147"/>
      <c r="I70" s="146"/>
    </row>
    <row r="71" spans="1:10" ht="13.5" customHeight="1">
      <c r="A71" s="265" t="str">
        <f t="shared" si="3"/>
        <v>[Authentication-61]</v>
      </c>
      <c r="B71" s="265" t="s">
        <v>841</v>
      </c>
      <c r="C71" s="265" t="s">
        <v>842</v>
      </c>
      <c r="D71" s="265" t="s">
        <v>845</v>
      </c>
      <c r="E71" s="146"/>
      <c r="F71" s="146"/>
      <c r="G71" s="146"/>
      <c r="H71" s="147"/>
      <c r="I71" s="146"/>
    </row>
    <row r="72" spans="1:10" ht="13.5" customHeight="1">
      <c r="A72" s="265" t="str">
        <f t="shared" si="3"/>
        <v>[Authentication-62]</v>
      </c>
      <c r="B72" s="109" t="s">
        <v>513</v>
      </c>
      <c r="C72" s="265" t="s">
        <v>843</v>
      </c>
      <c r="D72" s="265" t="s">
        <v>844</v>
      </c>
      <c r="E72" s="146"/>
      <c r="F72" s="146"/>
      <c r="G72" s="146"/>
      <c r="H72" s="147"/>
      <c r="I72" s="146"/>
    </row>
    <row r="73" spans="1:10" ht="13.5" customHeight="1">
      <c r="A73" s="265" t="str">
        <f t="shared" si="3"/>
        <v>[Authentication-63]</v>
      </c>
      <c r="B73" s="109" t="s">
        <v>846</v>
      </c>
      <c r="C73" s="265" t="s">
        <v>847</v>
      </c>
      <c r="D73" s="265" t="s">
        <v>848</v>
      </c>
      <c r="E73" s="146"/>
      <c r="F73" s="146"/>
      <c r="G73" s="146"/>
      <c r="H73" s="147"/>
      <c r="I73" s="146"/>
    </row>
    <row r="74" spans="1:10" ht="13.5" customHeight="1">
      <c r="A74" s="265" t="str">
        <f t="shared" si="3"/>
        <v>[Authentication-64]</v>
      </c>
      <c r="B74" s="109" t="s">
        <v>849</v>
      </c>
      <c r="C74" s="265" t="s">
        <v>850</v>
      </c>
      <c r="D74" s="265" t="s">
        <v>851</v>
      </c>
      <c r="E74" s="146"/>
      <c r="F74" s="146"/>
      <c r="G74" s="146"/>
      <c r="H74" s="147"/>
      <c r="I74" s="146"/>
    </row>
    <row r="75" spans="1:10" ht="13.5" customHeight="1">
      <c r="A75" s="265" t="str">
        <f t="shared" si="3"/>
        <v>[Authentication-65]</v>
      </c>
      <c r="B75" s="109" t="s">
        <v>852</v>
      </c>
      <c r="C75" s="265" t="s">
        <v>855</v>
      </c>
      <c r="D75" s="265" t="s">
        <v>853</v>
      </c>
      <c r="E75" s="146"/>
      <c r="F75" s="146"/>
      <c r="G75" s="146"/>
      <c r="H75" s="147"/>
      <c r="I75" s="146"/>
    </row>
    <row r="76" spans="1:10" ht="13.5" customHeight="1">
      <c r="A76" s="265" t="str">
        <f t="shared" si="3"/>
        <v>[Authentication-66]</v>
      </c>
      <c r="B76" s="109" t="s">
        <v>854</v>
      </c>
      <c r="C76" s="265" t="s">
        <v>858</v>
      </c>
      <c r="D76" s="265" t="s">
        <v>856</v>
      </c>
      <c r="E76" s="146"/>
      <c r="F76" s="146"/>
      <c r="G76" s="146"/>
      <c r="H76" s="147"/>
      <c r="I76" s="146"/>
    </row>
    <row r="77" spans="1:10" ht="13.5" customHeight="1">
      <c r="A77" s="265" t="str">
        <f t="shared" si="3"/>
        <v>[Authentication-67]</v>
      </c>
      <c r="B77" s="109" t="s">
        <v>857</v>
      </c>
      <c r="C77" s="265" t="s">
        <v>859</v>
      </c>
      <c r="D77" s="265" t="s">
        <v>860</v>
      </c>
      <c r="E77" s="146"/>
      <c r="F77" s="146"/>
      <c r="G77" s="146"/>
      <c r="H77" s="147"/>
      <c r="I77" s="146"/>
    </row>
    <row r="78" spans="1:10" ht="13.5" customHeight="1">
      <c r="A78" s="265" t="str">
        <f>IF(OR(B78&lt;&gt;"",D78&lt;&gt;""),"["&amp;TEXT($B$2,"##")&amp;"-"&amp;TEXT(ROW()-10,"##")&amp;"]","")</f>
        <v>[Authentication-68]</v>
      </c>
      <c r="B78" s="109" t="s">
        <v>861</v>
      </c>
      <c r="C78" s="265" t="s">
        <v>862</v>
      </c>
      <c r="D78" s="265" t="s">
        <v>863</v>
      </c>
      <c r="E78" s="146"/>
      <c r="F78" s="146"/>
      <c r="G78" s="146"/>
      <c r="H78" s="147"/>
      <c r="I78" s="146"/>
    </row>
    <row r="79" spans="1:10" ht="13.5" customHeight="1">
      <c r="A79" s="265" t="str">
        <f t="shared" si="3"/>
        <v>[Authentication-69]</v>
      </c>
      <c r="B79" s="109" t="s">
        <v>864</v>
      </c>
      <c r="C79" s="265" t="s">
        <v>865</v>
      </c>
      <c r="D79" s="265" t="s">
        <v>872</v>
      </c>
      <c r="E79" s="146"/>
      <c r="F79" s="146"/>
      <c r="G79" s="146"/>
      <c r="H79" s="147"/>
      <c r="I79" s="146"/>
    </row>
    <row r="80" spans="1:10" ht="13.5" customHeight="1">
      <c r="A80" s="265" t="str">
        <f t="shared" si="3"/>
        <v>[Authentication-70]</v>
      </c>
      <c r="B80" s="109" t="s">
        <v>866</v>
      </c>
      <c r="C80" s="265" t="s">
        <v>867</v>
      </c>
      <c r="D80" s="265" t="s">
        <v>871</v>
      </c>
      <c r="E80" s="146"/>
      <c r="F80" s="146"/>
      <c r="G80" s="146"/>
      <c r="H80" s="147"/>
      <c r="I80" s="146"/>
    </row>
    <row r="81" spans="1:9" ht="13.5" customHeight="1">
      <c r="A81" s="265" t="str">
        <f t="shared" si="3"/>
        <v>[Authentication-71]</v>
      </c>
      <c r="B81" s="109" t="s">
        <v>868</v>
      </c>
      <c r="C81" s="265" t="s">
        <v>869</v>
      </c>
      <c r="D81" s="265" t="s">
        <v>870</v>
      </c>
      <c r="E81" s="146"/>
      <c r="F81" s="146"/>
      <c r="G81" s="146"/>
      <c r="H81" s="147"/>
      <c r="I81" s="146"/>
    </row>
    <row r="82" spans="1:9" ht="13.5" customHeight="1">
      <c r="A82" s="265" t="str">
        <f t="shared" si="3"/>
        <v>[Authentication-72]</v>
      </c>
      <c r="B82" s="109" t="s">
        <v>873</v>
      </c>
      <c r="C82" s="265" t="s">
        <v>874</v>
      </c>
      <c r="D82" s="265" t="s">
        <v>875</v>
      </c>
      <c r="E82" s="146"/>
      <c r="F82" s="146"/>
      <c r="G82" s="146"/>
      <c r="H82" s="147"/>
      <c r="I82" s="146"/>
    </row>
    <row r="83" spans="1:9" ht="13.5" customHeight="1">
      <c r="A83" s="265" t="str">
        <f t="shared" si="3"/>
        <v>[Authentication-73]</v>
      </c>
      <c r="B83" s="109" t="s">
        <v>876</v>
      </c>
      <c r="C83" s="265" t="s">
        <v>874</v>
      </c>
      <c r="D83" s="265" t="s">
        <v>875</v>
      </c>
      <c r="E83" s="146"/>
      <c r="F83" s="146"/>
      <c r="G83" s="146"/>
      <c r="H83" s="147"/>
      <c r="I83" s="146"/>
    </row>
    <row r="84" spans="1:9" ht="13.5" customHeight="1">
      <c r="A84" s="265" t="str">
        <f t="shared" si="3"/>
        <v>[Authentication-74]</v>
      </c>
      <c r="B84" s="109" t="s">
        <v>877</v>
      </c>
      <c r="C84" s="265" t="s">
        <v>879</v>
      </c>
      <c r="D84" s="265" t="s">
        <v>882</v>
      </c>
      <c r="E84" s="146"/>
      <c r="F84" s="146"/>
      <c r="G84" s="146"/>
      <c r="H84" s="147"/>
      <c r="I84" s="146"/>
    </row>
    <row r="85" spans="1:9" ht="13.5" customHeight="1">
      <c r="A85" s="265" t="str">
        <f t="shared" si="3"/>
        <v>[Authentication-75]</v>
      </c>
      <c r="B85" s="109" t="s">
        <v>878</v>
      </c>
      <c r="C85" s="265" t="s">
        <v>881</v>
      </c>
      <c r="D85" s="265" t="s">
        <v>880</v>
      </c>
      <c r="E85" s="146"/>
      <c r="F85" s="146"/>
      <c r="G85" s="146"/>
      <c r="H85" s="147"/>
      <c r="I85" s="146"/>
    </row>
    <row r="86" spans="1:9" ht="13.5" customHeight="1">
      <c r="A86" s="265" t="str">
        <f t="shared" si="3"/>
        <v>[Authentication-76]</v>
      </c>
      <c r="B86" s="109" t="s">
        <v>883</v>
      </c>
      <c r="C86" s="265" t="s">
        <v>884</v>
      </c>
      <c r="D86" s="265" t="s">
        <v>885</v>
      </c>
      <c r="E86" s="146"/>
      <c r="F86" s="146"/>
      <c r="G86" s="146"/>
      <c r="H86" s="147"/>
      <c r="I86" s="146"/>
    </row>
    <row r="87" spans="1:9" ht="13.5" customHeight="1">
      <c r="A87" s="265" t="str">
        <f t="shared" si="3"/>
        <v>[Authentication-77]</v>
      </c>
      <c r="B87" s="95" t="s">
        <v>886</v>
      </c>
      <c r="C87" s="266" t="s">
        <v>887</v>
      </c>
      <c r="D87" s="265" t="s">
        <v>888</v>
      </c>
      <c r="E87" s="146"/>
      <c r="F87" s="146"/>
      <c r="G87" s="146"/>
      <c r="H87" s="147"/>
      <c r="I87" s="146"/>
    </row>
    <row r="88" spans="1:9" ht="13.5" customHeight="1">
      <c r="A88" s="265" t="str">
        <f t="shared" si="3"/>
        <v>[Authentication-78]</v>
      </c>
      <c r="B88" s="97" t="s">
        <v>889</v>
      </c>
      <c r="C88" s="265" t="s">
        <v>890</v>
      </c>
      <c r="D88" s="265" t="s">
        <v>891</v>
      </c>
      <c r="E88" s="146"/>
      <c r="F88" s="146"/>
      <c r="G88" s="146"/>
      <c r="H88" s="147"/>
      <c r="I88" s="146"/>
    </row>
    <row r="89" spans="1:9" ht="13.5" customHeight="1">
      <c r="A89" s="265" t="str">
        <f t="shared" si="3"/>
        <v>[Authentication-79]</v>
      </c>
      <c r="B89" s="97" t="s">
        <v>892</v>
      </c>
      <c r="C89" s="265" t="s">
        <v>893</v>
      </c>
      <c r="D89" s="265" t="s">
        <v>894</v>
      </c>
      <c r="E89" s="146"/>
      <c r="F89" s="146"/>
      <c r="G89" s="146"/>
      <c r="H89" s="147"/>
      <c r="I89" s="146"/>
    </row>
  </sheetData>
  <mergeCells count="6">
    <mergeCell ref="B68:E68"/>
    <mergeCell ref="B2:G2"/>
    <mergeCell ref="B3:G3"/>
    <mergeCell ref="B4:G4"/>
    <mergeCell ref="E5:G5"/>
    <mergeCell ref="E6:G6"/>
  </mergeCells>
  <dataValidations count="1">
    <dataValidation type="list" allowBlank="1" showErrorMessage="1" sqref="F12:G25 F27:G27 F62:G67 F29:G60">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1"/>
  <sheetViews>
    <sheetView tabSelected="1" topLeftCell="A22" workbookViewId="0">
      <selection activeCell="D26" sqref="D26"/>
    </sheetView>
  </sheetViews>
  <sheetFormatPr defaultRowHeight="12.75"/>
  <cols>
    <col min="1" max="1" width="19.25" style="90" customWidth="1"/>
    <col min="2" max="2" width="30.625" style="90" customWidth="1"/>
    <col min="3" max="3" width="30.5" style="90" customWidth="1"/>
    <col min="4" max="4" width="35.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93" t="s">
        <v>587</v>
      </c>
      <c r="C2" s="294"/>
      <c r="D2" s="294"/>
      <c r="E2" s="294"/>
      <c r="F2" s="294"/>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96" t="s">
        <v>585</v>
      </c>
      <c r="C3" s="297"/>
      <c r="D3" s="297"/>
      <c r="E3" s="297"/>
      <c r="F3" s="297"/>
      <c r="G3" s="29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96" t="s">
        <v>549</v>
      </c>
      <c r="C4" s="297"/>
      <c r="D4" s="297"/>
      <c r="E4" s="297"/>
      <c r="F4" s="297"/>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99" t="s">
        <v>28</v>
      </c>
      <c r="F5" s="300"/>
      <c r="G5" s="30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COUNTIF(F12:G143,"Pass")</f>
        <v>0</v>
      </c>
      <c r="B6" s="87">
        <f>COUNTIF(F12:G143,"Fail")</f>
        <v>0</v>
      </c>
      <c r="C6" s="87">
        <f>E6-D6-B6-A6</f>
        <v>41</v>
      </c>
      <c r="D6" s="88">
        <f>COUNTIF(F12:G143,"N/A")</f>
        <v>0</v>
      </c>
      <c r="E6" s="302">
        <f>COUNTA(A12:A143)</f>
        <v>41</v>
      </c>
      <c r="F6" s="303"/>
      <c r="G6" s="30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76"/>
      <c r="B11" s="276" t="s">
        <v>512</v>
      </c>
      <c r="C11" s="276"/>
      <c r="D11" s="276"/>
      <c r="E11" s="276"/>
      <c r="F11" s="276"/>
      <c r="G11" s="276"/>
      <c r="H11" s="276"/>
      <c r="I11" s="27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3" si="0">IF(OR(B12&lt;&gt;"",D12&lt;&gt;""),"["&amp;TEXT($B$2,"##")&amp;"-"&amp;TEXT(ROW()-10,"##")&amp;"]","")</f>
        <v>[Mod Module-2]</v>
      </c>
      <c r="B12" s="97" t="s">
        <v>716</v>
      </c>
      <c r="C12" s="97" t="s">
        <v>985</v>
      </c>
      <c r="D12" s="97" t="s">
        <v>904</v>
      </c>
      <c r="E12" s="236"/>
      <c r="F12" s="97"/>
      <c r="G12" s="97"/>
      <c r="H12" s="104"/>
      <c r="I12" s="237"/>
      <c r="J12" s="90"/>
    </row>
    <row r="13" spans="1:257" ht="14.25" customHeight="1">
      <c r="A13" s="143" t="str">
        <f t="shared" si="0"/>
        <v>[Mod Module-3]</v>
      </c>
      <c r="B13" s="97" t="s">
        <v>896</v>
      </c>
      <c r="C13" s="97" t="s">
        <v>985</v>
      </c>
      <c r="D13" s="97" t="s">
        <v>904</v>
      </c>
      <c r="E13" s="236"/>
      <c r="F13" s="97"/>
      <c r="G13" s="97"/>
      <c r="H13" s="104"/>
      <c r="I13" s="237"/>
      <c r="J13" s="90"/>
    </row>
    <row r="14" spans="1:257" ht="14.25" customHeight="1">
      <c r="A14" s="143" t="str">
        <f t="shared" si="0"/>
        <v>[Mod Module-4]</v>
      </c>
      <c r="B14" s="97" t="s">
        <v>986</v>
      </c>
      <c r="C14" s="97" t="s">
        <v>987</v>
      </c>
      <c r="D14" s="97" t="s">
        <v>988</v>
      </c>
      <c r="E14" s="238"/>
      <c r="F14" s="97"/>
      <c r="G14" s="97"/>
      <c r="H14" s="104"/>
      <c r="I14" s="239"/>
      <c r="J14" s="90"/>
    </row>
    <row r="15" spans="1:257" ht="14.25" customHeight="1">
      <c r="A15" s="143" t="str">
        <f t="shared" si="0"/>
        <v>[Mod Module-5]</v>
      </c>
      <c r="B15" s="97" t="s">
        <v>550</v>
      </c>
      <c r="C15" s="97" t="s">
        <v>989</v>
      </c>
      <c r="D15" s="97" t="s">
        <v>906</v>
      </c>
      <c r="E15" s="238"/>
      <c r="F15" s="97"/>
      <c r="G15" s="97"/>
      <c r="H15" s="104"/>
      <c r="I15" s="239"/>
      <c r="J15" s="90"/>
    </row>
    <row r="16" spans="1:257" ht="14.25" customHeight="1">
      <c r="A16" s="143" t="str">
        <f t="shared" si="0"/>
        <v>[Mod Module-6]</v>
      </c>
      <c r="B16" s="97" t="s">
        <v>551</v>
      </c>
      <c r="C16" s="97" t="s">
        <v>990</v>
      </c>
      <c r="D16" s="97" t="s">
        <v>907</v>
      </c>
      <c r="E16" s="238"/>
      <c r="F16" s="97"/>
      <c r="G16" s="97"/>
      <c r="H16" s="104"/>
      <c r="I16" s="239"/>
      <c r="J16" s="90"/>
    </row>
    <row r="17" spans="1:10" ht="14.25" customHeight="1">
      <c r="A17" s="143" t="str">
        <f t="shared" si="0"/>
        <v>[Mod Module-7]</v>
      </c>
      <c r="B17" s="97" t="s">
        <v>513</v>
      </c>
      <c r="C17" s="97" t="s">
        <v>991</v>
      </c>
      <c r="D17" s="97" t="s">
        <v>908</v>
      </c>
      <c r="E17" s="238"/>
      <c r="F17" s="97"/>
      <c r="G17" s="97"/>
      <c r="H17" s="104"/>
      <c r="I17" s="239"/>
      <c r="J17" s="90"/>
    </row>
    <row r="18" spans="1:10" ht="14.25" customHeight="1">
      <c r="A18" s="143" t="str">
        <f t="shared" si="0"/>
        <v>[Mod Module-8]</v>
      </c>
      <c r="B18" s="97" t="s">
        <v>992</v>
      </c>
      <c r="C18" s="97" t="s">
        <v>993</v>
      </c>
      <c r="D18" s="97" t="s">
        <v>994</v>
      </c>
      <c r="E18" s="238"/>
      <c r="F18" s="97"/>
      <c r="G18" s="97"/>
      <c r="H18" s="104"/>
      <c r="I18" s="239"/>
      <c r="J18" s="90"/>
    </row>
    <row r="19" spans="1:10" ht="14.25" customHeight="1">
      <c r="A19" s="143" t="str">
        <f t="shared" si="0"/>
        <v>[Mod Module-9]</v>
      </c>
      <c r="B19" s="97" t="s">
        <v>995</v>
      </c>
      <c r="C19" s="97" t="s">
        <v>996</v>
      </c>
      <c r="D19" s="97" t="s">
        <v>911</v>
      </c>
      <c r="E19" s="238"/>
      <c r="F19" s="97"/>
      <c r="G19" s="97"/>
      <c r="H19" s="104"/>
      <c r="I19" s="239"/>
      <c r="J19" s="90"/>
    </row>
    <row r="20" spans="1:10" ht="14.25" customHeight="1">
      <c r="A20" s="143" t="str">
        <f t="shared" si="0"/>
        <v>[Mod Module-10]</v>
      </c>
      <c r="B20" s="97" t="s">
        <v>912</v>
      </c>
      <c r="C20" s="97" t="s">
        <v>997</v>
      </c>
      <c r="D20" s="97" t="s">
        <v>915</v>
      </c>
      <c r="E20" s="238"/>
      <c r="F20" s="97"/>
      <c r="G20" s="97"/>
      <c r="H20" s="104"/>
      <c r="I20" s="239"/>
      <c r="J20" s="90"/>
    </row>
    <row r="21" spans="1:10" ht="14.25" customHeight="1">
      <c r="A21" s="143" t="str">
        <f t="shared" si="0"/>
        <v>[Mod Module-11]</v>
      </c>
      <c r="B21" s="97" t="s">
        <v>916</v>
      </c>
      <c r="C21" s="97" t="s">
        <v>998</v>
      </c>
      <c r="D21" s="97" t="s">
        <v>918</v>
      </c>
      <c r="E21" s="238"/>
      <c r="F21" s="97"/>
      <c r="G21" s="97"/>
      <c r="H21" s="104"/>
      <c r="I21" s="239"/>
      <c r="J21" s="90"/>
    </row>
    <row r="22" spans="1:10" ht="14.25" customHeight="1">
      <c r="A22" s="143" t="str">
        <f t="shared" si="0"/>
        <v>[Mod Module-12]</v>
      </c>
      <c r="B22" s="97" t="s">
        <v>919</v>
      </c>
      <c r="C22" s="97" t="s">
        <v>999</v>
      </c>
      <c r="D22" s="97" t="s">
        <v>734</v>
      </c>
      <c r="E22" s="238"/>
      <c r="F22" s="97"/>
      <c r="G22" s="97"/>
      <c r="H22" s="104"/>
      <c r="I22" s="239"/>
      <c r="J22" s="90"/>
    </row>
    <row r="23" spans="1:10" ht="14.25" customHeight="1">
      <c r="A23" s="143" t="str">
        <f t="shared" si="0"/>
        <v>[Mod Module-13]</v>
      </c>
      <c r="B23" s="97" t="s">
        <v>921</v>
      </c>
      <c r="C23" s="97" t="s">
        <v>1000</v>
      </c>
      <c r="D23" s="97" t="s">
        <v>918</v>
      </c>
      <c r="E23" s="238"/>
      <c r="F23" s="97"/>
      <c r="G23" s="97"/>
      <c r="H23" s="104"/>
      <c r="I23" s="240"/>
      <c r="J23" s="90"/>
    </row>
    <row r="24" spans="1:10" ht="14.25" customHeight="1">
      <c r="A24" s="217"/>
      <c r="B24" s="216" t="s">
        <v>1002</v>
      </c>
      <c r="C24" s="217"/>
      <c r="D24" s="217"/>
      <c r="E24" s="217"/>
      <c r="F24" s="217"/>
      <c r="G24" s="217"/>
      <c r="H24" s="217"/>
      <c r="I24" s="218"/>
      <c r="J24" s="90"/>
    </row>
    <row r="25" spans="1:10" ht="14.25" customHeight="1">
      <c r="A25" s="143" t="str">
        <f>IF(OR(B25&lt;&gt;"",D25&lt;&gt;""),"["&amp;TEXT($B$2,"##")&amp;"-"&amp;TEXT(ROW()-10,"##")&amp;"]","")</f>
        <v>[Mod Module-15]</v>
      </c>
      <c r="B25" s="97" t="s">
        <v>797</v>
      </c>
      <c r="C25" s="97" t="s">
        <v>795</v>
      </c>
      <c r="D25" s="208" t="s">
        <v>796</v>
      </c>
      <c r="E25" s="241"/>
      <c r="F25" s="97"/>
      <c r="G25" s="97"/>
      <c r="H25" s="104"/>
      <c r="I25" s="240"/>
      <c r="J25" s="90"/>
    </row>
    <row r="26" spans="1:10" ht="14.25" customHeight="1">
      <c r="A26" s="143" t="str">
        <f>IF(OR(B26&lt;&gt;"",D26&lt;&gt;""),"["&amp;TEXT($B$2,"##")&amp;"-"&amp;TEXT(ROW()-10,"##")&amp;"]","")</f>
        <v>[Mod Module-16]</v>
      </c>
      <c r="B26" s="97" t="s">
        <v>798</v>
      </c>
      <c r="C26" s="97" t="s">
        <v>795</v>
      </c>
      <c r="D26" s="208" t="s">
        <v>799</v>
      </c>
      <c r="E26" s="241"/>
      <c r="F26" s="97"/>
      <c r="G26" s="97"/>
      <c r="H26" s="104"/>
      <c r="I26" s="240"/>
      <c r="J26" s="90"/>
    </row>
    <row r="27" spans="1:10" ht="14.25" customHeight="1">
      <c r="A27" s="256"/>
      <c r="B27" s="255" t="s">
        <v>717</v>
      </c>
      <c r="C27" s="256"/>
      <c r="D27" s="256"/>
      <c r="E27" s="256"/>
      <c r="F27" s="256"/>
      <c r="G27" s="256"/>
      <c r="H27" s="256"/>
      <c r="I27" s="257"/>
      <c r="J27" s="90"/>
    </row>
    <row r="28" spans="1:10" ht="14.25" customHeight="1">
      <c r="A28" s="143" t="str">
        <f>IF(OR(B28&lt;&gt;"",D28&lt;&gt;""),"["&amp;TEXT($B$2,"##")&amp;"-"&amp;TEXT(ROW()-10,"##")&amp;"]","")</f>
        <v>[Mod Module-18]</v>
      </c>
      <c r="B28" s="97" t="s">
        <v>778</v>
      </c>
      <c r="C28" s="97" t="s">
        <v>779</v>
      </c>
      <c r="D28" s="242" t="s">
        <v>552</v>
      </c>
      <c r="E28" s="241"/>
      <c r="F28" s="97"/>
      <c r="G28" s="97"/>
      <c r="H28" s="104"/>
      <c r="I28" s="240"/>
      <c r="J28" s="90"/>
    </row>
    <row r="29" spans="1:10" ht="14.25" customHeight="1">
      <c r="A29" s="217"/>
      <c r="B29" s="216" t="s">
        <v>719</v>
      </c>
      <c r="C29" s="217"/>
      <c r="D29" s="217"/>
      <c r="E29" s="217"/>
      <c r="F29" s="217"/>
      <c r="G29" s="217"/>
      <c r="H29" s="217"/>
      <c r="I29" s="218"/>
      <c r="J29" s="90"/>
    </row>
    <row r="30" spans="1:10" ht="14.25" customHeight="1">
      <c r="A30" s="143" t="str">
        <f>IF(OR(B30&lt;&gt;"",D30&lt;&gt;""),"["&amp;TEXT($B$2,"##")&amp;"-"&amp;TEXT(ROW()-10,"##")&amp;"]","")</f>
        <v>[Mod Module-20]</v>
      </c>
      <c r="B30" s="97" t="s">
        <v>800</v>
      </c>
      <c r="C30" s="97" t="s">
        <v>801</v>
      </c>
      <c r="D30" s="260" t="s">
        <v>803</v>
      </c>
      <c r="E30" s="241"/>
      <c r="F30" s="97"/>
      <c r="G30" s="97"/>
      <c r="H30" s="104"/>
      <c r="I30" s="240"/>
      <c r="J30" s="90"/>
    </row>
    <row r="31" spans="1:10" ht="14.25" customHeight="1">
      <c r="A31" s="143" t="str">
        <f>IF(OR(B31&lt;&gt;"",D31&lt;&gt;""),"["&amp;TEXT($B$2,"##")&amp;"-"&amp;TEXT(ROW()-10,"##")&amp;"]","")</f>
        <v>[Mod Module-21]</v>
      </c>
      <c r="B31" s="97" t="s">
        <v>804</v>
      </c>
      <c r="C31" s="97" t="s">
        <v>808</v>
      </c>
      <c r="D31" s="242" t="s">
        <v>802</v>
      </c>
      <c r="E31" s="241"/>
      <c r="F31" s="97"/>
      <c r="G31" s="97"/>
      <c r="H31" s="104"/>
      <c r="I31" s="240"/>
      <c r="J31" s="90"/>
    </row>
    <row r="32" spans="1:10" ht="14.25" customHeight="1">
      <c r="A32" s="143" t="str">
        <f>IF(OR(B32&lt;&gt;"",D32&lt;&gt;""),"["&amp;TEXT($B$2,"##")&amp;"-"&amp;TEXT(ROW()-10,"##")&amp;"]","")</f>
        <v>[Mod Module-22]</v>
      </c>
      <c r="B32" s="97" t="s">
        <v>805</v>
      </c>
      <c r="C32" s="97" t="s">
        <v>807</v>
      </c>
      <c r="D32" s="242" t="s">
        <v>553</v>
      </c>
      <c r="E32" s="241"/>
      <c r="F32" s="97"/>
      <c r="G32" s="97"/>
      <c r="H32" s="104"/>
      <c r="I32" s="240"/>
      <c r="J32" s="90"/>
    </row>
    <row r="33" spans="1:10" ht="14.25" customHeight="1">
      <c r="A33" s="143" t="str">
        <f>IF(OR(B33&lt;&gt;"",D33&lt;&gt;""),"["&amp;TEXT($B$2,"##")&amp;"-"&amp;TEXT(ROW()-10,"##")&amp;"]","")</f>
        <v>[Mod Module-23]</v>
      </c>
      <c r="B33" s="97" t="s">
        <v>806</v>
      </c>
      <c r="C33" s="97" t="s">
        <v>809</v>
      </c>
      <c r="D33" s="242"/>
      <c r="E33" s="241"/>
      <c r="F33" s="97"/>
      <c r="G33" s="97"/>
      <c r="H33" s="104"/>
      <c r="I33" s="240"/>
      <c r="J33" s="90"/>
    </row>
    <row r="34" spans="1:10" ht="14.25" customHeight="1">
      <c r="A34" s="217"/>
      <c r="B34" s="216" t="s">
        <v>810</v>
      </c>
      <c r="C34" s="217"/>
      <c r="D34" s="217"/>
      <c r="E34" s="217"/>
      <c r="F34" s="217"/>
      <c r="G34" s="217"/>
      <c r="H34" s="217"/>
      <c r="I34" s="218"/>
      <c r="J34" s="90"/>
    </row>
    <row r="35" spans="1:10" ht="14.25" customHeight="1">
      <c r="A35" s="143" t="str">
        <f t="shared" ref="A35:A42" si="1">IF(OR(B35&lt;&gt;"",D35&lt;&gt;""),"["&amp;TEXT($B$2,"##")&amp;"-"&amp;TEXT(ROW()-10,"##")&amp;"]","")</f>
        <v>[Mod Module-25]</v>
      </c>
      <c r="B35" s="97" t="s">
        <v>811</v>
      </c>
      <c r="C35" s="97" t="s">
        <v>812</v>
      </c>
      <c r="D35" s="242" t="s">
        <v>554</v>
      </c>
      <c r="E35" s="241"/>
      <c r="F35" s="97"/>
      <c r="G35" s="97"/>
      <c r="H35" s="104"/>
      <c r="I35" s="240"/>
      <c r="J35" s="90"/>
    </row>
    <row r="36" spans="1:10" ht="14.25" customHeight="1">
      <c r="A36" s="143" t="str">
        <f t="shared" si="1"/>
        <v>[Mod Module-26]</v>
      </c>
      <c r="B36" s="97" t="s">
        <v>555</v>
      </c>
      <c r="C36" s="97" t="s">
        <v>780</v>
      </c>
      <c r="D36" s="242" t="s">
        <v>556</v>
      </c>
      <c r="E36" s="241"/>
      <c r="F36" s="97"/>
      <c r="G36" s="97"/>
      <c r="H36" s="104"/>
      <c r="I36" s="240"/>
      <c r="J36" s="90"/>
    </row>
    <row r="37" spans="1:10" ht="14.25" customHeight="1">
      <c r="A37" s="143" t="str">
        <f t="shared" si="1"/>
        <v>[Mod Module-27]</v>
      </c>
      <c r="B37" s="97" t="s">
        <v>557</v>
      </c>
      <c r="C37" s="97" t="s">
        <v>781</v>
      </c>
      <c r="D37" s="242" t="s">
        <v>556</v>
      </c>
      <c r="E37" s="241"/>
      <c r="F37" s="97"/>
      <c r="G37" s="97"/>
      <c r="H37" s="104"/>
      <c r="I37" s="240"/>
      <c r="J37" s="90"/>
    </row>
    <row r="38" spans="1:10" ht="14.25" customHeight="1">
      <c r="A38" s="143" t="str">
        <f t="shared" si="1"/>
        <v>[Mod Module-28]</v>
      </c>
      <c r="B38" s="97" t="s">
        <v>558</v>
      </c>
      <c r="C38" s="97" t="s">
        <v>782</v>
      </c>
      <c r="D38" s="242" t="s">
        <v>559</v>
      </c>
      <c r="E38" s="241"/>
      <c r="F38" s="97"/>
      <c r="G38" s="97"/>
      <c r="H38" s="104"/>
      <c r="I38" s="240"/>
      <c r="J38" s="90"/>
    </row>
    <row r="39" spans="1:10" ht="14.25" customHeight="1">
      <c r="A39" s="143" t="str">
        <f t="shared" si="1"/>
        <v>[Mod Module-29]</v>
      </c>
      <c r="B39" s="97" t="s">
        <v>560</v>
      </c>
      <c r="C39" s="97" t="s">
        <v>783</v>
      </c>
      <c r="D39" s="242" t="s">
        <v>561</v>
      </c>
      <c r="E39" s="241" t="s">
        <v>562</v>
      </c>
      <c r="F39" s="97"/>
      <c r="G39" s="97"/>
      <c r="H39" s="104"/>
      <c r="I39" s="240"/>
      <c r="J39" s="90"/>
    </row>
    <row r="40" spans="1:10" ht="14.25" customHeight="1">
      <c r="A40" s="143" t="str">
        <f t="shared" si="1"/>
        <v>[Mod Module-30]</v>
      </c>
      <c r="B40" s="97" t="s">
        <v>563</v>
      </c>
      <c r="C40" s="97" t="s">
        <v>784</v>
      </c>
      <c r="D40" s="242" t="s">
        <v>564</v>
      </c>
      <c r="E40" s="241"/>
      <c r="F40" s="97"/>
      <c r="G40" s="97"/>
      <c r="H40" s="104"/>
      <c r="I40" s="240"/>
      <c r="J40" s="90"/>
    </row>
    <row r="41" spans="1:10" ht="14.25" customHeight="1">
      <c r="A41" s="143" t="str">
        <f t="shared" si="1"/>
        <v>[Mod Module-31]</v>
      </c>
      <c r="B41" s="243" t="s">
        <v>1001</v>
      </c>
      <c r="C41" s="219" t="s">
        <v>785</v>
      </c>
      <c r="D41" s="244" t="s">
        <v>565</v>
      </c>
      <c r="E41" s="245"/>
      <c r="F41" s="219"/>
      <c r="G41" s="219"/>
      <c r="H41" s="246"/>
      <c r="I41" s="247"/>
      <c r="J41" s="90"/>
    </row>
    <row r="42" spans="1:10" ht="14.25" customHeight="1">
      <c r="A42" s="143" t="str">
        <f t="shared" si="1"/>
        <v>[Mod Module-32]</v>
      </c>
      <c r="B42" s="243" t="s">
        <v>566</v>
      </c>
      <c r="C42" s="219" t="s">
        <v>786</v>
      </c>
      <c r="D42" s="244" t="s">
        <v>567</v>
      </c>
      <c r="E42" s="245"/>
      <c r="F42" s="219"/>
      <c r="G42" s="219"/>
      <c r="H42" s="246"/>
      <c r="I42" s="247"/>
      <c r="J42" s="90"/>
    </row>
    <row r="43" spans="1:10" ht="14.25" customHeight="1">
      <c r="A43" s="217"/>
      <c r="B43" s="216" t="s">
        <v>568</v>
      </c>
      <c r="C43" s="217"/>
      <c r="D43" s="217"/>
      <c r="E43" s="217"/>
      <c r="F43" s="217"/>
      <c r="G43" s="217"/>
      <c r="H43" s="217"/>
      <c r="I43" s="218"/>
      <c r="J43" s="90"/>
    </row>
    <row r="44" spans="1:10" ht="14.25" customHeight="1">
      <c r="A44" s="143" t="str">
        <f t="shared" ref="A44:A51" si="2">IF(OR(B44&lt;&gt;"",D44&lt;&gt;""),"["&amp;TEXT($B$2,"##")&amp;"-"&amp;TEXT(ROW()-10,"##")&amp;"]","")</f>
        <v>[Mod Module-34]</v>
      </c>
      <c r="B44" s="97" t="s">
        <v>569</v>
      </c>
      <c r="C44" s="97" t="s">
        <v>787</v>
      </c>
      <c r="D44" s="242" t="s">
        <v>570</v>
      </c>
      <c r="E44" s="241"/>
      <c r="F44" s="97"/>
      <c r="G44" s="97"/>
      <c r="H44" s="104"/>
      <c r="I44" s="240"/>
      <c r="J44" s="90"/>
    </row>
    <row r="45" spans="1:10" ht="14.25" customHeight="1">
      <c r="A45" s="143" t="str">
        <f t="shared" si="2"/>
        <v>[Mod Module-35]</v>
      </c>
      <c r="B45" s="97" t="s">
        <v>571</v>
      </c>
      <c r="C45" s="97" t="s">
        <v>788</v>
      </c>
      <c r="D45" s="242" t="s">
        <v>572</v>
      </c>
      <c r="E45" s="241"/>
      <c r="F45" s="97"/>
      <c r="G45" s="97"/>
      <c r="H45" s="104"/>
      <c r="I45" s="240"/>
      <c r="J45" s="90"/>
    </row>
    <row r="46" spans="1:10" ht="14.25" customHeight="1">
      <c r="A46" s="143" t="str">
        <f t="shared" si="2"/>
        <v>[Mod Module-36]</v>
      </c>
      <c r="B46" s="97" t="s">
        <v>573</v>
      </c>
      <c r="C46" s="97" t="s">
        <v>789</v>
      </c>
      <c r="D46" s="242" t="s">
        <v>574</v>
      </c>
      <c r="E46" s="241"/>
      <c r="F46" s="97"/>
      <c r="G46" s="97"/>
      <c r="H46" s="104"/>
      <c r="I46" s="240"/>
      <c r="J46" s="90"/>
    </row>
    <row r="47" spans="1:10" s="169" customFormat="1" ht="14.25" customHeight="1">
      <c r="A47" s="143" t="str">
        <f t="shared" si="2"/>
        <v>[Mod Module-37]</v>
      </c>
      <c r="B47" s="97" t="s">
        <v>575</v>
      </c>
      <c r="C47" s="97" t="s">
        <v>790</v>
      </c>
      <c r="D47" s="242" t="s">
        <v>576</v>
      </c>
      <c r="E47" s="241"/>
      <c r="F47" s="97"/>
      <c r="G47" s="97"/>
      <c r="H47" s="104"/>
      <c r="I47" s="240"/>
    </row>
    <row r="48" spans="1:10" s="169" customFormat="1" ht="14.25" customHeight="1">
      <c r="A48" s="143" t="str">
        <f t="shared" si="2"/>
        <v>[Mod Module-38]</v>
      </c>
      <c r="B48" s="97" t="s">
        <v>577</v>
      </c>
      <c r="C48" s="97" t="s">
        <v>791</v>
      </c>
      <c r="D48" s="242" t="s">
        <v>578</v>
      </c>
      <c r="E48" s="241" t="s">
        <v>562</v>
      </c>
      <c r="F48" s="97"/>
      <c r="G48" s="97"/>
      <c r="H48" s="104"/>
      <c r="I48" s="240"/>
    </row>
    <row r="49" spans="1:10" ht="14.25" customHeight="1">
      <c r="A49" s="143" t="str">
        <f t="shared" si="2"/>
        <v>[Mod Module-39]</v>
      </c>
      <c r="B49" s="97" t="s">
        <v>579</v>
      </c>
      <c r="C49" s="97" t="s">
        <v>792</v>
      </c>
      <c r="D49" s="242" t="s">
        <v>580</v>
      </c>
      <c r="E49" s="241"/>
      <c r="F49" s="97"/>
      <c r="G49" s="97"/>
      <c r="H49" s="104"/>
      <c r="I49" s="240"/>
      <c r="J49" s="90"/>
    </row>
    <row r="50" spans="1:10" ht="14.25" customHeight="1">
      <c r="A50" s="143" t="str">
        <f t="shared" si="2"/>
        <v>[Mod Module-40]</v>
      </c>
      <c r="B50" s="243" t="s">
        <v>1001</v>
      </c>
      <c r="C50" s="219" t="s">
        <v>793</v>
      </c>
      <c r="D50" s="244" t="s">
        <v>581</v>
      </c>
      <c r="E50" s="245"/>
      <c r="F50" s="219"/>
      <c r="G50" s="219"/>
      <c r="H50" s="246"/>
      <c r="I50" s="247"/>
      <c r="J50" s="90"/>
    </row>
    <row r="51" spans="1:10" ht="14.25" customHeight="1">
      <c r="A51" s="143" t="str">
        <f t="shared" si="2"/>
        <v>[Mod Module-41]</v>
      </c>
      <c r="B51" s="243" t="s">
        <v>582</v>
      </c>
      <c r="C51" s="219" t="s">
        <v>794</v>
      </c>
      <c r="D51" s="244" t="s">
        <v>583</v>
      </c>
      <c r="E51" s="245"/>
      <c r="F51" s="219"/>
      <c r="G51" s="219"/>
      <c r="H51" s="246"/>
      <c r="I51" s="247"/>
      <c r="J51" s="90"/>
    </row>
    <row r="52" spans="1:10" ht="14.25" customHeight="1">
      <c r="A52"/>
      <c r="B52"/>
      <c r="C52"/>
      <c r="D52"/>
      <c r="E52"/>
      <c r="F52"/>
      <c r="G52"/>
      <c r="H52"/>
      <c r="I52"/>
      <c r="J52" s="90"/>
    </row>
    <row r="53" spans="1:10" ht="14.25" customHeight="1">
      <c r="A53" s="54" t="str">
        <f t="shared" ref="A53:A58" si="3">IF(OR(B53&lt;&gt;"",D53&lt;&gt;""),"["&amp;TEXT($B$2,"##")&amp;"-"&amp;TEXT(ROW()-10,"##")&amp;"]","")</f>
        <v>[Mod Module-43]</v>
      </c>
      <c r="B53" s="109" t="s">
        <v>528</v>
      </c>
      <c r="C53" s="109" t="s">
        <v>529</v>
      </c>
      <c r="D53" s="109" t="s">
        <v>530</v>
      </c>
      <c r="E53" s="109"/>
      <c r="F53" s="109"/>
      <c r="G53" s="109"/>
      <c r="H53" s="104"/>
      <c r="I53" s="91"/>
      <c r="J53" s="90"/>
    </row>
    <row r="54" spans="1:10" ht="14.25" customHeight="1">
      <c r="A54" s="109" t="str">
        <f t="shared" si="3"/>
        <v>[Mod Module-44]</v>
      </c>
      <c r="B54" s="109" t="s">
        <v>531</v>
      </c>
      <c r="C54" s="109" t="s">
        <v>532</v>
      </c>
      <c r="D54" s="109" t="s">
        <v>533</v>
      </c>
      <c r="E54" s="109"/>
      <c r="F54" s="109"/>
      <c r="G54" s="109"/>
      <c r="H54" s="104"/>
      <c r="I54" s="91"/>
      <c r="J54" s="90"/>
    </row>
    <row r="55" spans="1:10" ht="14.25" customHeight="1">
      <c r="A55" s="109" t="str">
        <f t="shared" si="3"/>
        <v>[Mod Module-45]</v>
      </c>
      <c r="B55" s="109" t="s">
        <v>534</v>
      </c>
      <c r="C55" s="54" t="s">
        <v>535</v>
      </c>
      <c r="D55" s="109" t="s">
        <v>536</v>
      </c>
      <c r="E55" s="109"/>
      <c r="F55" s="109"/>
      <c r="G55" s="109"/>
      <c r="H55" s="104"/>
      <c r="I55" s="91"/>
      <c r="J55" s="90"/>
    </row>
    <row r="56" spans="1:10" ht="14.25" customHeight="1">
      <c r="A56" s="109" t="str">
        <f t="shared" si="3"/>
        <v>[Mod Module-46]</v>
      </c>
      <c r="B56" s="109" t="s">
        <v>537</v>
      </c>
      <c r="C56" s="54" t="s">
        <v>538</v>
      </c>
      <c r="D56" s="231" t="s">
        <v>539</v>
      </c>
      <c r="E56" s="109"/>
      <c r="F56" s="109"/>
      <c r="G56" s="109"/>
      <c r="H56" s="104"/>
      <c r="I56" s="91"/>
      <c r="J56" s="90"/>
    </row>
    <row r="57" spans="1:10" ht="14.25" customHeight="1">
      <c r="A57" s="109" t="str">
        <f t="shared" si="3"/>
        <v>[Mod Module-47]</v>
      </c>
      <c r="B57" s="54" t="s">
        <v>540</v>
      </c>
      <c r="C57" s="54" t="s">
        <v>541</v>
      </c>
      <c r="D57" s="231" t="s">
        <v>542</v>
      </c>
      <c r="E57" s="109"/>
      <c r="F57" s="109"/>
      <c r="G57" s="109"/>
      <c r="H57" s="104"/>
      <c r="I57" s="91"/>
      <c r="J57" s="90"/>
    </row>
    <row r="58" spans="1:10" ht="14.25" customHeight="1">
      <c r="A58" s="109" t="str">
        <f t="shared" si="3"/>
        <v>[Mod Module-48]</v>
      </c>
      <c r="B58" s="109" t="s">
        <v>543</v>
      </c>
      <c r="C58" s="54" t="s">
        <v>544</v>
      </c>
      <c r="D58" s="231" t="s">
        <v>545</v>
      </c>
      <c r="E58" s="109"/>
      <c r="F58" s="109"/>
      <c r="G58" s="109"/>
      <c r="H58" s="104"/>
      <c r="I58" s="91"/>
      <c r="J58" s="90"/>
    </row>
    <row r="59" spans="1:10" ht="14.25" customHeight="1">
      <c r="A59" s="228"/>
      <c r="B59" s="228"/>
      <c r="C59" s="229"/>
      <c r="D59" s="229"/>
      <c r="E59" s="229"/>
      <c r="F59" s="229"/>
      <c r="G59" s="229"/>
      <c r="H59" s="229"/>
      <c r="I59" s="235"/>
      <c r="J59" s="90"/>
    </row>
    <row r="60" spans="1:10" ht="14.25" customHeight="1">
      <c r="A60" s="109"/>
      <c r="B60" s="109"/>
      <c r="C60" s="109"/>
      <c r="D60" s="109"/>
      <c r="E60" s="109"/>
      <c r="F60" s="109"/>
      <c r="G60" s="109"/>
      <c r="H60" s="104"/>
      <c r="I60" s="91"/>
      <c r="J60" s="90"/>
    </row>
    <row r="61" spans="1:10" ht="14.25" customHeight="1">
      <c r="A61" s="109"/>
      <c r="B61" s="109"/>
      <c r="C61" s="109"/>
      <c r="D61" s="109"/>
      <c r="E61" s="109"/>
      <c r="F61" s="109"/>
      <c r="G61" s="109"/>
      <c r="H61" s="104"/>
      <c r="I61" s="91"/>
      <c r="J61" s="90"/>
    </row>
    <row r="62" spans="1:10" ht="14.25" customHeight="1">
      <c r="A62" s="109"/>
      <c r="B62" s="109"/>
      <c r="C62" s="109"/>
      <c r="D62" s="109"/>
      <c r="E62" s="109"/>
      <c r="F62" s="109"/>
      <c r="G62" s="109"/>
      <c r="H62" s="104"/>
      <c r="I62" s="91"/>
      <c r="J62" s="90"/>
    </row>
    <row r="63" spans="1:10" ht="14.25" customHeight="1">
      <c r="A63" s="109"/>
      <c r="B63" s="232"/>
      <c r="C63" s="109"/>
      <c r="D63" s="231"/>
      <c r="E63" s="109"/>
      <c r="F63" s="109"/>
      <c r="G63" s="109"/>
      <c r="H63" s="104"/>
      <c r="I63" s="91"/>
      <c r="J63" s="90"/>
    </row>
    <row r="64" spans="1:10" ht="14.25" customHeight="1">
      <c r="A64" s="109"/>
      <c r="B64" s="232"/>
      <c r="C64" s="109"/>
      <c r="D64" s="231"/>
      <c r="E64" s="109"/>
      <c r="F64" s="109"/>
      <c r="G64" s="109"/>
      <c r="H64" s="104"/>
      <c r="I64" s="91"/>
      <c r="J64" s="90"/>
    </row>
    <row r="65" spans="1:10" ht="14.25" customHeight="1">
      <c r="A65" s="109"/>
      <c r="B65" s="109"/>
      <c r="C65" s="109"/>
      <c r="D65" s="109"/>
      <c r="E65" s="109"/>
      <c r="F65" s="109"/>
      <c r="G65" s="109"/>
      <c r="H65" s="104"/>
      <c r="I65" s="91"/>
      <c r="J65" s="90"/>
    </row>
    <row r="66" spans="1:10" ht="14.25" customHeight="1">
      <c r="A66" s="96"/>
      <c r="B66" s="97"/>
      <c r="C66" s="97"/>
      <c r="D66" s="97"/>
      <c r="E66" s="146"/>
      <c r="F66" s="95"/>
      <c r="G66" s="97"/>
      <c r="H66" s="157"/>
      <c r="I66" s="146"/>
      <c r="J66" s="90"/>
    </row>
    <row r="67" spans="1:10" ht="14.25" customHeight="1">
      <c r="A67" s="96"/>
      <c r="B67" s="97"/>
      <c r="C67" s="97"/>
      <c r="D67" s="97"/>
      <c r="E67" s="146"/>
      <c r="F67" s="95"/>
      <c r="G67" s="97"/>
      <c r="H67" s="157"/>
      <c r="I67" s="146"/>
      <c r="J67" s="90"/>
    </row>
    <row r="68" spans="1:10" ht="14.25" customHeight="1">
      <c r="A68" s="96"/>
      <c r="B68" s="97"/>
      <c r="C68" s="97"/>
      <c r="D68" s="97"/>
      <c r="E68" s="146"/>
      <c r="F68" s="161"/>
      <c r="G68" s="97"/>
      <c r="H68" s="157"/>
      <c r="I68" s="146"/>
      <c r="J68" s="90"/>
    </row>
    <row r="69" spans="1:10" ht="14.25" customHeight="1">
      <c r="A69" s="96"/>
      <c r="B69" s="97"/>
      <c r="C69" s="97"/>
      <c r="D69" s="97"/>
      <c r="E69" s="146"/>
      <c r="F69" s="160"/>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109"/>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96"/>
      <c r="B74" s="97"/>
      <c r="C74" s="9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109"/>
      <c r="C76" s="137"/>
      <c r="D76" s="97"/>
      <c r="E76" s="146"/>
      <c r="F76" s="95"/>
      <c r="G76" s="97"/>
      <c r="H76" s="157"/>
      <c r="I76" s="146"/>
      <c r="J76" s="90"/>
    </row>
    <row r="77" spans="1:10" ht="14.25" customHeight="1">
      <c r="A77" s="138"/>
      <c r="B77" s="95"/>
      <c r="C77" s="136"/>
      <c r="D77" s="139"/>
      <c r="E77" s="146"/>
      <c r="F77" s="95"/>
      <c r="G77" s="97"/>
      <c r="H77" s="157"/>
      <c r="I77" s="146"/>
      <c r="J77" s="90"/>
    </row>
    <row r="78" spans="1:10" ht="14.25" customHeight="1">
      <c r="A78" s="96"/>
      <c r="B78" s="95"/>
      <c r="C78" s="136"/>
      <c r="D78" s="139"/>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5"/>
      <c r="C81" s="95"/>
      <c r="D81" s="95"/>
      <c r="E81" s="146"/>
      <c r="F81" s="95"/>
      <c r="G81" s="97"/>
      <c r="H81" s="157"/>
      <c r="I81" s="146"/>
      <c r="J81" s="90"/>
    </row>
    <row r="82" spans="1:10" ht="14.25" customHeight="1">
      <c r="A82" s="96"/>
      <c r="B82" s="97"/>
      <c r="C82" s="136"/>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97"/>
      <c r="C85" s="142"/>
      <c r="D85" s="139"/>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109"/>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97"/>
      <c r="D90" s="97"/>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97"/>
      <c r="C92" s="136"/>
      <c r="D92" s="139"/>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109"/>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7"/>
      <c r="H97" s="157"/>
      <c r="I97" s="146"/>
      <c r="J97" s="90"/>
    </row>
    <row r="98" spans="1:10" ht="14.25" customHeight="1">
      <c r="A98" s="96"/>
      <c r="B98" s="97"/>
      <c r="C98" s="97"/>
      <c r="D98" s="97"/>
      <c r="E98" s="146"/>
      <c r="F98" s="95"/>
      <c r="G98" s="95"/>
      <c r="H98" s="157"/>
      <c r="I98" s="146"/>
      <c r="J98" s="90"/>
    </row>
    <row r="99" spans="1:10" ht="14.25" customHeight="1">
      <c r="A99" s="96"/>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46"/>
      <c r="F105" s="95"/>
      <c r="G105" s="95"/>
      <c r="H105" s="157"/>
      <c r="I105" s="146"/>
      <c r="J105" s="90"/>
    </row>
    <row r="106" spans="1:10" ht="14.25" customHeight="1">
      <c r="A106" s="152"/>
      <c r="B106" s="97"/>
      <c r="C106" s="97"/>
      <c r="D106" s="97"/>
      <c r="E106" s="150"/>
      <c r="F106" s="95"/>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5"/>
      <c r="H109" s="157"/>
      <c r="I109" s="146"/>
      <c r="J109" s="90"/>
    </row>
    <row r="110" spans="1:10" ht="14.25" customHeight="1">
      <c r="A110" s="152"/>
      <c r="B110" s="97"/>
      <c r="C110" s="97"/>
      <c r="D110" s="97"/>
      <c r="E110" s="146"/>
      <c r="F110" s="97"/>
      <c r="G110" s="97"/>
      <c r="H110" s="157"/>
      <c r="I110" s="146"/>
      <c r="J110" s="90"/>
    </row>
    <row r="111" spans="1:10">
      <c r="J111" s="90"/>
    </row>
  </sheetData>
  <mergeCells count="5">
    <mergeCell ref="B2:G2"/>
    <mergeCell ref="B3:G3"/>
    <mergeCell ref="B4:G4"/>
    <mergeCell ref="E5:G5"/>
    <mergeCell ref="E6:G6"/>
  </mergeCells>
  <dataValidations count="3">
    <dataValidation type="list" allowBlank="1" showErrorMessage="1" sqref="F60:G65 F53:G58">
      <formula1>$J$2:$J$6</formula1>
      <formula2>0</formula2>
    </dataValidation>
    <dataValidation type="list" allowBlank="1" showErrorMessage="1" sqref="F66:G110">
      <formula1>$J$2:$J$6</formula1>
    </dataValidation>
    <dataValidation type="list" allowBlank="1" showErrorMessage="1" sqref="F28:G28 F44:G51 F30:G33 F35:G42 F25:G26 F12:G23">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07"/>
  <sheetViews>
    <sheetView topLeftCell="A50" workbookViewId="0">
      <selection activeCell="D30" sqref="D30"/>
    </sheetView>
  </sheetViews>
  <sheetFormatPr defaultRowHeight="12.75"/>
  <cols>
    <col min="1" max="1" width="19.2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93" t="s">
        <v>586</v>
      </c>
      <c r="C2" s="294"/>
      <c r="D2" s="294"/>
      <c r="E2" s="294"/>
      <c r="F2" s="294"/>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96" t="s">
        <v>895</v>
      </c>
      <c r="C3" s="297"/>
      <c r="D3" s="297"/>
      <c r="E3" s="297"/>
      <c r="F3" s="297"/>
      <c r="G3" s="29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96" t="s">
        <v>549</v>
      </c>
      <c r="C4" s="297"/>
      <c r="D4" s="297"/>
      <c r="E4" s="297"/>
      <c r="F4" s="297"/>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99" t="s">
        <v>28</v>
      </c>
      <c r="F5" s="300"/>
      <c r="G5" s="30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COUNTIF(F12:G139,"Pass")</f>
        <v>0</v>
      </c>
      <c r="B6" s="87">
        <f>COUNTIF(F12:G139,"Fail")</f>
        <v>0</v>
      </c>
      <c r="C6" s="87">
        <f>E6-D6-B6-A6</f>
        <v>33</v>
      </c>
      <c r="D6" s="88">
        <f>COUNTIF(F12:G139,"N/A")</f>
        <v>0</v>
      </c>
      <c r="E6" s="302">
        <f>COUNTA(A12:A139)</f>
        <v>33</v>
      </c>
      <c r="F6" s="303"/>
      <c r="G6" s="30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76"/>
      <c r="B11" s="276" t="s">
        <v>512</v>
      </c>
      <c r="C11" s="276"/>
      <c r="D11" s="276"/>
      <c r="E11" s="276"/>
      <c r="F11" s="276"/>
      <c r="G11" s="276"/>
      <c r="H11" s="276"/>
      <c r="I11" s="27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3" si="0">IF(OR(B12&lt;&gt;"",D12&lt;&gt;""),"["&amp;TEXT($B$2,"##")&amp;"-"&amp;TEXT(ROW()-10,"##")&amp;"]","")</f>
        <v>[Admin module-2]</v>
      </c>
      <c r="B12" s="97" t="s">
        <v>716</v>
      </c>
      <c r="C12" s="97" t="s">
        <v>897</v>
      </c>
      <c r="D12" s="97" t="s">
        <v>904</v>
      </c>
      <c r="E12" s="236"/>
      <c r="F12" s="97"/>
      <c r="G12" s="97"/>
      <c r="H12" s="104"/>
      <c r="I12" s="237"/>
      <c r="J12" s="90"/>
    </row>
    <row r="13" spans="1:257" ht="14.25" customHeight="1">
      <c r="A13" s="143" t="str">
        <f t="shared" si="0"/>
        <v>[Admin module-3]</v>
      </c>
      <c r="B13" s="97" t="s">
        <v>896</v>
      </c>
      <c r="C13" s="97" t="s">
        <v>897</v>
      </c>
      <c r="D13" s="97" t="s">
        <v>904</v>
      </c>
      <c r="E13" s="236"/>
      <c r="F13" s="97"/>
      <c r="G13" s="97"/>
      <c r="H13" s="104"/>
      <c r="I13" s="237"/>
      <c r="J13" s="90"/>
    </row>
    <row r="14" spans="1:257" ht="14.25" customHeight="1">
      <c r="A14" s="143" t="str">
        <f t="shared" si="0"/>
        <v>[Admin module-4]</v>
      </c>
      <c r="B14" s="97" t="s">
        <v>898</v>
      </c>
      <c r="C14" s="97" t="s">
        <v>899</v>
      </c>
      <c r="D14" s="97" t="s">
        <v>905</v>
      </c>
      <c r="E14" s="238"/>
      <c r="F14" s="97"/>
      <c r="G14" s="97"/>
      <c r="H14" s="104"/>
      <c r="I14" s="239"/>
      <c r="J14" s="90"/>
    </row>
    <row r="15" spans="1:257" ht="14.25" customHeight="1">
      <c r="A15" s="143" t="str">
        <f t="shared" si="0"/>
        <v>[Admin module-5]</v>
      </c>
      <c r="B15" s="97" t="s">
        <v>550</v>
      </c>
      <c r="C15" s="97" t="s">
        <v>900</v>
      </c>
      <c r="D15" s="97" t="s">
        <v>906</v>
      </c>
      <c r="E15" s="238"/>
      <c r="F15" s="97"/>
      <c r="G15" s="97"/>
      <c r="H15" s="104"/>
      <c r="I15" s="239"/>
      <c r="J15" s="90"/>
    </row>
    <row r="16" spans="1:257" ht="14.25" customHeight="1">
      <c r="A16" s="143" t="str">
        <f t="shared" si="0"/>
        <v>[Admin module-6]</v>
      </c>
      <c r="B16" s="97" t="s">
        <v>551</v>
      </c>
      <c r="C16" s="97" t="s">
        <v>901</v>
      </c>
      <c r="D16" s="97" t="s">
        <v>907</v>
      </c>
      <c r="E16" s="238"/>
      <c r="F16" s="97"/>
      <c r="G16" s="97"/>
      <c r="H16" s="104"/>
      <c r="I16" s="239"/>
      <c r="J16" s="90"/>
    </row>
    <row r="17" spans="1:10" ht="14.25" customHeight="1">
      <c r="A17" s="143" t="str">
        <f t="shared" si="0"/>
        <v>[Admin module-7]</v>
      </c>
      <c r="B17" s="97" t="s">
        <v>513</v>
      </c>
      <c r="C17" s="97" t="s">
        <v>902</v>
      </c>
      <c r="D17" s="97" t="s">
        <v>908</v>
      </c>
      <c r="E17" s="238"/>
      <c r="F17" s="97"/>
      <c r="G17" s="97"/>
      <c r="H17" s="104"/>
      <c r="I17" s="239"/>
      <c r="J17" s="90"/>
    </row>
    <row r="18" spans="1:10" ht="14.25" customHeight="1">
      <c r="A18" s="143" t="str">
        <f t="shared" si="0"/>
        <v>[Admin module-8]</v>
      </c>
      <c r="B18" s="97" t="s">
        <v>903</v>
      </c>
      <c r="C18" s="97" t="s">
        <v>910</v>
      </c>
      <c r="D18" s="97" t="s">
        <v>928</v>
      </c>
      <c r="E18" s="238"/>
      <c r="F18" s="97"/>
      <c r="G18" s="97"/>
      <c r="H18" s="104"/>
      <c r="I18" s="239"/>
      <c r="J18" s="90"/>
    </row>
    <row r="19" spans="1:10" ht="14.25" customHeight="1">
      <c r="A19" s="143" t="str">
        <f t="shared" si="0"/>
        <v>[Admin module-9]</v>
      </c>
      <c r="B19" s="97" t="s">
        <v>913</v>
      </c>
      <c r="C19" s="97" t="s">
        <v>909</v>
      </c>
      <c r="D19" s="97" t="s">
        <v>911</v>
      </c>
      <c r="E19" s="238"/>
      <c r="F19" s="97"/>
      <c r="G19" s="97"/>
      <c r="H19" s="104"/>
      <c r="I19" s="239"/>
      <c r="J19" s="90"/>
    </row>
    <row r="20" spans="1:10" ht="14.25" customHeight="1">
      <c r="A20" s="143" t="str">
        <f t="shared" si="0"/>
        <v>[Admin module-10]</v>
      </c>
      <c r="B20" s="97" t="s">
        <v>912</v>
      </c>
      <c r="C20" s="97" t="s">
        <v>914</v>
      </c>
      <c r="D20" s="97" t="s">
        <v>915</v>
      </c>
      <c r="E20" s="238"/>
      <c r="F20" s="97"/>
      <c r="G20" s="97"/>
      <c r="H20" s="104"/>
      <c r="I20" s="239"/>
      <c r="J20" s="90"/>
    </row>
    <row r="21" spans="1:10" ht="14.25" customHeight="1">
      <c r="A21" s="143" t="str">
        <f t="shared" si="0"/>
        <v>[Admin module-11]</v>
      </c>
      <c r="B21" s="97" t="s">
        <v>916</v>
      </c>
      <c r="C21" s="97" t="s">
        <v>917</v>
      </c>
      <c r="D21" s="97" t="s">
        <v>918</v>
      </c>
      <c r="E21" s="238"/>
      <c r="F21" s="97"/>
      <c r="G21" s="97"/>
      <c r="H21" s="104"/>
      <c r="I21" s="239"/>
      <c r="J21" s="90"/>
    </row>
    <row r="22" spans="1:10" ht="14.25" customHeight="1">
      <c r="A22" s="143" t="str">
        <f t="shared" si="0"/>
        <v>[Admin module-12]</v>
      </c>
      <c r="B22" s="97" t="s">
        <v>919</v>
      </c>
      <c r="C22" s="97" t="s">
        <v>920</v>
      </c>
      <c r="D22" s="97" t="s">
        <v>734</v>
      </c>
      <c r="E22" s="238"/>
      <c r="F22" s="97"/>
      <c r="G22" s="97"/>
      <c r="H22" s="104"/>
      <c r="I22" s="239"/>
      <c r="J22" s="90"/>
    </row>
    <row r="23" spans="1:10" ht="14.25" customHeight="1">
      <c r="A23" s="143" t="str">
        <f t="shared" si="0"/>
        <v>[Admin module-13]</v>
      </c>
      <c r="B23" s="97" t="s">
        <v>921</v>
      </c>
      <c r="C23" s="97" t="s">
        <v>922</v>
      </c>
      <c r="D23" s="97" t="s">
        <v>918</v>
      </c>
      <c r="E23" s="238"/>
      <c r="F23" s="97"/>
      <c r="G23" s="97"/>
      <c r="H23" s="104"/>
      <c r="I23" s="240"/>
      <c r="J23" s="90"/>
    </row>
    <row r="24" spans="1:10" ht="14.25" customHeight="1">
      <c r="A24" s="217"/>
      <c r="B24" s="216" t="s">
        <v>923</v>
      </c>
      <c r="C24" s="217"/>
      <c r="D24" s="217"/>
      <c r="E24" s="217"/>
      <c r="F24" s="217"/>
      <c r="G24" s="217"/>
      <c r="H24" s="217"/>
      <c r="I24" s="218"/>
      <c r="J24" s="90"/>
    </row>
    <row r="25" spans="1:10" ht="14.25" customHeight="1">
      <c r="A25" s="143" t="str">
        <f>IF(OR(B25&lt;&gt;"",D25&lt;&gt;""),"["&amp;TEXT($B$2,"##")&amp;"-"&amp;TEXT(ROW()-10,"##")&amp;"]","")</f>
        <v>[Admin module-15]</v>
      </c>
      <c r="B25" s="97" t="s">
        <v>924</v>
      </c>
      <c r="C25" s="97" t="s">
        <v>926</v>
      </c>
      <c r="D25" s="97" t="s">
        <v>927</v>
      </c>
      <c r="E25" s="241"/>
      <c r="F25" s="97"/>
      <c r="G25" s="97"/>
      <c r="H25" s="104"/>
      <c r="I25" s="240"/>
      <c r="J25" s="90"/>
    </row>
    <row r="26" spans="1:10" ht="14.25" customHeight="1">
      <c r="A26" s="143" t="str">
        <f>IF(OR(B26&lt;&gt;"",D26&lt;&gt;""),"["&amp;TEXT($B$2,"##")&amp;"-"&amp;TEXT(ROW()-10,"##")&amp;"]","")</f>
        <v>[Admin module-16]</v>
      </c>
      <c r="B26" s="97" t="s">
        <v>925</v>
      </c>
      <c r="C26" s="97" t="s">
        <v>926</v>
      </c>
      <c r="D26" s="97" t="s">
        <v>927</v>
      </c>
      <c r="E26" s="241"/>
      <c r="F26" s="97"/>
      <c r="G26" s="97"/>
      <c r="H26" s="104"/>
      <c r="I26" s="240"/>
      <c r="J26" s="90"/>
    </row>
    <row r="27" spans="1:10" ht="14.25" customHeight="1">
      <c r="A27" s="256"/>
      <c r="B27" s="255" t="s">
        <v>717</v>
      </c>
      <c r="C27" s="256"/>
      <c r="D27" s="256"/>
      <c r="E27" s="256"/>
      <c r="F27" s="256"/>
      <c r="G27" s="256"/>
      <c r="H27" s="256"/>
      <c r="I27" s="257"/>
      <c r="J27" s="90"/>
    </row>
    <row r="28" spans="1:10" ht="14.25" customHeight="1">
      <c r="A28" s="143" t="str">
        <f>IF(OR(B28&lt;&gt;"",D28&lt;&gt;""),"["&amp;TEXT($B$2,"##")&amp;"-"&amp;TEXT(ROW()-10,"##")&amp;"]","")</f>
        <v>[Admin module-18]</v>
      </c>
      <c r="B28" s="97" t="s">
        <v>929</v>
      </c>
      <c r="C28" s="97" t="s">
        <v>930</v>
      </c>
      <c r="D28" s="242" t="s">
        <v>931</v>
      </c>
      <c r="E28" s="241"/>
      <c r="F28" s="97"/>
      <c r="G28" s="97"/>
      <c r="H28" s="104"/>
      <c r="I28" s="240"/>
      <c r="J28" s="90"/>
    </row>
    <row r="29" spans="1:10" ht="14.25" customHeight="1">
      <c r="A29" s="217"/>
      <c r="B29" s="216" t="s">
        <v>719</v>
      </c>
      <c r="C29" s="217"/>
      <c r="D29" s="217"/>
      <c r="E29" s="217"/>
      <c r="F29" s="217"/>
      <c r="G29" s="217"/>
      <c r="H29" s="217"/>
      <c r="I29" s="218"/>
      <c r="J29" s="90"/>
    </row>
    <row r="30" spans="1:10" ht="14.25" customHeight="1">
      <c r="A30" s="142" t="str">
        <f>IF(OR(B30&lt;&gt;"",D30&lt;&gt;""),"["&amp;TEXT($B$2,"##")&amp;"-"&amp;TEXT(ROW()-10,"##")&amp;"]","")</f>
        <v>[Admin module-20]</v>
      </c>
      <c r="B30" s="277" t="s">
        <v>932</v>
      </c>
      <c r="C30" s="277" t="s">
        <v>934</v>
      </c>
      <c r="D30" s="277" t="s">
        <v>937</v>
      </c>
      <c r="E30" s="241"/>
      <c r="F30" s="97"/>
      <c r="G30" s="97"/>
      <c r="H30" s="104"/>
      <c r="I30" s="240"/>
      <c r="J30" s="90"/>
    </row>
    <row r="31" spans="1:10" ht="14.25" customHeight="1">
      <c r="A31" s="97" t="str">
        <f>IF(OR(B37&lt;&gt;"",D37&lt;&gt;""),"["&amp;TEXT($B$2,"##")&amp;"-"&amp;TEXT(ROW()-10,"##")&amp;"]","")</f>
        <v>[Admin module-21]</v>
      </c>
      <c r="B31" s="277" t="s">
        <v>945</v>
      </c>
      <c r="C31" s="277" t="s">
        <v>940</v>
      </c>
      <c r="D31" s="277" t="s">
        <v>941</v>
      </c>
      <c r="E31" s="241"/>
      <c r="F31" s="97"/>
      <c r="G31" s="97"/>
      <c r="H31" s="104"/>
      <c r="I31" s="240"/>
      <c r="J31" s="90"/>
    </row>
    <row r="32" spans="1:10" ht="14.25" customHeight="1">
      <c r="A32" s="97" t="str">
        <f>IF(OR(B45&lt;&gt;"",D45&lt;&gt;""),"["&amp;TEXT($B$2,"##")&amp;"-"&amp;TEXT(ROW()-10,"##")&amp;"]","")</f>
        <v>[Admin module-22]</v>
      </c>
      <c r="B32" s="277" t="s">
        <v>944</v>
      </c>
      <c r="C32" s="277" t="s">
        <v>942</v>
      </c>
      <c r="D32" s="277" t="s">
        <v>943</v>
      </c>
      <c r="E32" s="241"/>
      <c r="F32" s="97"/>
      <c r="G32" s="97"/>
      <c r="H32" s="104"/>
      <c r="I32" s="240"/>
      <c r="J32" s="90"/>
    </row>
    <row r="33" spans="1:10" ht="14.25" customHeight="1">
      <c r="A33" s="97" t="str">
        <f>IF(OR(B46&lt;&gt;"",D46&lt;&gt;""),"["&amp;TEXT($B$2,"##")&amp;"-"&amp;TEXT(ROW()-10,"##")&amp;"]","")</f>
        <v>[Admin module-23]</v>
      </c>
      <c r="B33" s="277" t="s">
        <v>946</v>
      </c>
      <c r="C33" s="277" t="s">
        <v>947</v>
      </c>
      <c r="D33" s="277" t="s">
        <v>948</v>
      </c>
      <c r="E33" s="241"/>
      <c r="F33" s="97"/>
      <c r="G33" s="97"/>
      <c r="H33" s="104"/>
      <c r="I33" s="240"/>
      <c r="J33" s="90"/>
    </row>
    <row r="34" spans="1:10" ht="14.25" customHeight="1">
      <c r="A34" s="97" t="str">
        <f>IF(OR(B47&lt;&gt;"",D47&lt;&gt;""),"["&amp;TEXT($B$2,"##")&amp;"-"&amp;TEXT(ROW()-10,"##")&amp;"]","")</f>
        <v>[Admin module-24]</v>
      </c>
      <c r="B34" s="277" t="s">
        <v>949</v>
      </c>
      <c r="C34" s="277" t="s">
        <v>950</v>
      </c>
      <c r="D34" s="277" t="s">
        <v>951</v>
      </c>
      <c r="E34" s="241"/>
      <c r="F34" s="97"/>
      <c r="G34" s="97"/>
      <c r="H34" s="104"/>
      <c r="I34" s="240"/>
      <c r="J34" s="90"/>
    </row>
    <row r="35" spans="1:10" ht="14.25" customHeight="1">
      <c r="A35" s="97" t="str">
        <f>IF(OR(B48&lt;&gt;"",D48&lt;&gt;""),"["&amp;TEXT($B$2,"##")&amp;"-"&amp;TEXT(ROW()-10,"##")&amp;"]","")</f>
        <v>[Admin module-25]</v>
      </c>
      <c r="B35" s="277" t="s">
        <v>954</v>
      </c>
      <c r="C35" s="277" t="s">
        <v>952</v>
      </c>
      <c r="D35" s="277" t="s">
        <v>953</v>
      </c>
      <c r="E35" s="241"/>
      <c r="F35" s="97"/>
      <c r="G35" s="97"/>
      <c r="H35" s="104"/>
      <c r="I35" s="240"/>
      <c r="J35" s="90"/>
    </row>
    <row r="36" spans="1:10" ht="14.25" customHeight="1">
      <c r="A36" s="275"/>
      <c r="B36" s="216" t="s">
        <v>718</v>
      </c>
      <c r="C36" s="217"/>
      <c r="D36" s="217"/>
      <c r="E36" s="217"/>
      <c r="F36" s="217"/>
      <c r="G36" s="217"/>
      <c r="H36" s="217"/>
      <c r="I36" s="218"/>
      <c r="J36" s="90"/>
    </row>
    <row r="37" spans="1:10" ht="14.25" customHeight="1">
      <c r="A37" s="279" t="str">
        <f t="shared" ref="A37" si="1">IF(OR(B37&lt;&gt;"",D37&lt;&gt;""),"["&amp;TEXT($B$2,"##")&amp;"-"&amp;TEXT(ROW()-10,"##")&amp;"]","")</f>
        <v>[Admin module-27]</v>
      </c>
      <c r="B37" s="243" t="s">
        <v>955</v>
      </c>
      <c r="C37" s="97" t="s">
        <v>935</v>
      </c>
      <c r="D37" s="242" t="s">
        <v>933</v>
      </c>
      <c r="E37" s="241"/>
      <c r="F37" s="97"/>
      <c r="G37" s="97"/>
      <c r="H37" s="104"/>
      <c r="I37" s="240"/>
      <c r="J37" s="90"/>
    </row>
    <row r="38" spans="1:10" ht="14.25" customHeight="1">
      <c r="A38" s="143" t="str">
        <f t="shared" ref="A38:A43" si="2">IF(OR(B38&lt;&gt;"",D38&lt;&gt;""),"["&amp;TEXT($B$2,"##")&amp;"-"&amp;TEXT(ROW()-10,"##")&amp;"]","")</f>
        <v>[Admin module-28]</v>
      </c>
      <c r="B38" s="97" t="s">
        <v>956</v>
      </c>
      <c r="C38" s="97" t="s">
        <v>957</v>
      </c>
      <c r="D38" s="242" t="s">
        <v>958</v>
      </c>
      <c r="E38" s="241"/>
      <c r="F38" s="97"/>
      <c r="G38" s="97"/>
      <c r="H38" s="104"/>
      <c r="I38" s="240"/>
      <c r="J38" s="90"/>
    </row>
    <row r="39" spans="1:10" ht="14.25" customHeight="1">
      <c r="A39" s="143" t="str">
        <f t="shared" si="2"/>
        <v>[Admin module-29]</v>
      </c>
      <c r="B39" s="97" t="s">
        <v>959</v>
      </c>
      <c r="C39" s="97" t="s">
        <v>960</v>
      </c>
      <c r="D39" s="242" t="s">
        <v>961</v>
      </c>
      <c r="E39" s="241"/>
      <c r="F39" s="97"/>
      <c r="G39" s="97"/>
      <c r="H39" s="104"/>
      <c r="I39" s="240"/>
      <c r="J39" s="90"/>
    </row>
    <row r="40" spans="1:10" ht="14.25" customHeight="1">
      <c r="A40" s="143" t="str">
        <f t="shared" si="2"/>
        <v>[Admin module-30]</v>
      </c>
      <c r="B40" s="97" t="s">
        <v>962</v>
      </c>
      <c r="C40" s="97" t="s">
        <v>963</v>
      </c>
      <c r="D40" s="242" t="s">
        <v>964</v>
      </c>
      <c r="E40" s="241"/>
      <c r="F40" s="97"/>
      <c r="G40" s="97"/>
      <c r="H40" s="104"/>
      <c r="I40" s="240"/>
      <c r="J40" s="90"/>
    </row>
    <row r="41" spans="1:10" ht="14.25" customHeight="1">
      <c r="A41" s="143" t="str">
        <f t="shared" si="2"/>
        <v>[Admin module-31]</v>
      </c>
      <c r="B41" s="97" t="s">
        <v>965</v>
      </c>
      <c r="C41" s="97" t="s">
        <v>966</v>
      </c>
      <c r="D41" s="242" t="s">
        <v>967</v>
      </c>
      <c r="E41" s="241"/>
      <c r="F41" s="97"/>
      <c r="G41" s="97"/>
      <c r="H41" s="104"/>
      <c r="I41" s="240"/>
      <c r="J41" s="90"/>
    </row>
    <row r="42" spans="1:10" ht="14.25" customHeight="1">
      <c r="A42" s="143" t="str">
        <f t="shared" si="2"/>
        <v>[Admin module-32]</v>
      </c>
      <c r="B42" s="97" t="s">
        <v>970</v>
      </c>
      <c r="C42" s="97" t="s">
        <v>971</v>
      </c>
      <c r="D42" s="242" t="s">
        <v>973</v>
      </c>
      <c r="E42" s="241"/>
      <c r="F42" s="97"/>
      <c r="G42" s="97"/>
      <c r="H42" s="104"/>
      <c r="I42" s="240"/>
      <c r="J42" s="90"/>
    </row>
    <row r="43" spans="1:10" ht="14.25" customHeight="1">
      <c r="A43" s="143" t="str">
        <f t="shared" si="2"/>
        <v>[Admin module-33]</v>
      </c>
      <c r="B43" s="97" t="s">
        <v>968</v>
      </c>
      <c r="C43" s="97" t="s">
        <v>972</v>
      </c>
      <c r="D43" s="242" t="s">
        <v>969</v>
      </c>
      <c r="E43" s="241"/>
      <c r="F43" s="97"/>
      <c r="G43" s="97"/>
      <c r="H43" s="104"/>
      <c r="I43" s="240"/>
      <c r="J43" s="90"/>
    </row>
    <row r="44" spans="1:10" ht="14.25" customHeight="1">
      <c r="A44" s="217"/>
      <c r="B44" s="216" t="s">
        <v>939</v>
      </c>
      <c r="C44" s="217"/>
      <c r="D44" s="217"/>
      <c r="E44" s="217"/>
      <c r="F44" s="217"/>
      <c r="G44" s="217"/>
      <c r="H44" s="217"/>
      <c r="I44" s="218"/>
      <c r="J44" s="90"/>
    </row>
    <row r="45" spans="1:10" ht="14.25" customHeight="1">
      <c r="A45" s="143" t="str">
        <f>IF(OR(B45&lt;&gt;"",D45&lt;&gt;""),"["&amp;TEXT($B$2,"##")&amp;"-"&amp;TEXT(ROW()-10,"##")&amp;"]","")</f>
        <v>[Admin module-35]</v>
      </c>
      <c r="B45" s="243" t="s">
        <v>975</v>
      </c>
      <c r="C45" s="97" t="s">
        <v>936</v>
      </c>
      <c r="D45" s="242" t="s">
        <v>938</v>
      </c>
      <c r="E45" s="241"/>
      <c r="F45" s="97"/>
      <c r="G45" s="97"/>
      <c r="H45" s="104"/>
      <c r="I45" s="248"/>
      <c r="J45" s="90"/>
    </row>
    <row r="46" spans="1:10" ht="14.25" customHeight="1">
      <c r="A46" s="143" t="str">
        <f>IF(OR(B46&lt;&gt;"",D46&lt;&gt;""),"["&amp;TEXT($B$2,"##")&amp;"-"&amp;TEXT(ROW()-10,"##")&amp;"]","")</f>
        <v>[Admin module-36]</v>
      </c>
      <c r="B46" s="97" t="s">
        <v>974</v>
      </c>
      <c r="C46" s="97" t="s">
        <v>976</v>
      </c>
      <c r="D46" s="242" t="s">
        <v>977</v>
      </c>
      <c r="E46" s="241"/>
      <c r="F46" s="97"/>
      <c r="G46" s="97"/>
      <c r="H46" s="104"/>
      <c r="I46" s="248"/>
      <c r="J46" s="90"/>
    </row>
    <row r="47" spans="1:10" ht="14.25" customHeight="1">
      <c r="A47" s="143" t="str">
        <f>IF(OR(B47&lt;&gt;"",D47&lt;&gt;""),"["&amp;TEXT($B$2,"##")&amp;"-"&amp;TEXT(ROW()-10,"##")&amp;"]","")</f>
        <v>[Admin module-37]</v>
      </c>
      <c r="B47" s="97" t="s">
        <v>959</v>
      </c>
      <c r="C47" s="97" t="s">
        <v>978</v>
      </c>
      <c r="D47" s="242" t="s">
        <v>981</v>
      </c>
      <c r="E47" s="241"/>
      <c r="F47" s="97"/>
      <c r="G47" s="97"/>
      <c r="H47" s="104"/>
      <c r="I47" s="248"/>
      <c r="J47" s="90"/>
    </row>
    <row r="48" spans="1:10" ht="14.25" customHeight="1">
      <c r="A48" s="143" t="str">
        <f>IF(OR(B48&lt;&gt;"",D48&lt;&gt;""),"["&amp;TEXT($B$2,"##")&amp;"-"&amp;TEXT(ROW()-10,"##")&amp;"]","")</f>
        <v>[Admin module-38]</v>
      </c>
      <c r="B48" s="97" t="s">
        <v>979</v>
      </c>
      <c r="C48" s="97" t="s">
        <v>980</v>
      </c>
      <c r="D48" s="242" t="s">
        <v>983</v>
      </c>
      <c r="E48" s="241"/>
      <c r="F48" s="97"/>
      <c r="G48" s="97"/>
      <c r="H48" s="104"/>
      <c r="I48" s="248"/>
      <c r="J48" s="90"/>
    </row>
    <row r="49" spans="1:10" ht="14.25" customHeight="1">
      <c r="A49" s="142" t="str">
        <f>IF(OR(B49&lt;&gt;"",D49&lt;&gt;""),"["&amp;TEXT($B$2,"##")&amp;"-"&amp;TEXT(ROW()-10,"##")&amp;"]","")</f>
        <v>[Admin module-39]</v>
      </c>
      <c r="B49" s="139" t="s">
        <v>982</v>
      </c>
      <c r="C49" s="139" t="s">
        <v>980</v>
      </c>
      <c r="D49" s="278" t="s">
        <v>984</v>
      </c>
      <c r="E49" s="241"/>
      <c r="F49" s="97"/>
      <c r="G49" s="97"/>
      <c r="H49" s="104"/>
      <c r="I49" s="248"/>
      <c r="J49" s="90"/>
    </row>
    <row r="50" spans="1:10" s="169" customFormat="1" ht="14.25" customHeight="1">
      <c r="A50" s="146"/>
      <c r="B50" s="146"/>
      <c r="C50" s="146"/>
      <c r="D50" s="146"/>
      <c r="E50" s="90"/>
      <c r="F50" s="90"/>
      <c r="G50" s="90"/>
      <c r="H50" s="93"/>
      <c r="I50" s="90"/>
    </row>
    <row r="51" spans="1:10" s="169" customFormat="1" ht="14.25" customHeight="1">
      <c r="A51" s="97"/>
      <c r="B51" s="97"/>
      <c r="C51" s="97"/>
      <c r="D51" s="242"/>
      <c r="E51" s="280"/>
      <c r="F51" s="97"/>
      <c r="G51" s="97"/>
      <c r="H51" s="104"/>
      <c r="I51" s="240"/>
    </row>
    <row r="52" spans="1:10" ht="14.25" customHeight="1">
      <c r="A52" s="97"/>
      <c r="B52" s="97"/>
      <c r="C52" s="97"/>
      <c r="D52" s="242"/>
      <c r="E52" s="280"/>
      <c r="F52" s="97"/>
      <c r="G52" s="97"/>
      <c r="H52" s="104"/>
      <c r="I52" s="240"/>
      <c r="J52" s="90"/>
    </row>
    <row r="53" spans="1:10" ht="14.25" customHeight="1">
      <c r="A53" s="97"/>
      <c r="B53" s="97"/>
      <c r="C53" s="97"/>
      <c r="D53" s="242"/>
      <c r="E53" s="245"/>
      <c r="F53" s="219"/>
      <c r="G53" s="219"/>
      <c r="H53" s="246"/>
      <c r="I53" s="247"/>
      <c r="J53" s="90"/>
    </row>
    <row r="54" spans="1:10" ht="14.25" customHeight="1">
      <c r="A54" s="97"/>
      <c r="B54" s="97"/>
      <c r="C54" s="97"/>
      <c r="D54" s="242"/>
      <c r="E54" s="245"/>
      <c r="F54" s="219"/>
      <c r="G54" s="219"/>
      <c r="H54" s="246"/>
      <c r="I54" s="247"/>
      <c r="J54" s="90"/>
    </row>
    <row r="55" spans="1:10" ht="14.25" customHeight="1">
      <c r="A55" s="127"/>
      <c r="B55" s="127"/>
      <c r="C55" s="127"/>
      <c r="D55" s="127"/>
      <c r="E55"/>
      <c r="F55"/>
      <c r="G55"/>
      <c r="H55"/>
      <c r="I55"/>
      <c r="J55" s="90"/>
    </row>
    <row r="56" spans="1:10" ht="14.25" customHeight="1">
      <c r="A56" s="96"/>
      <c r="B56" s="97"/>
      <c r="C56" s="97"/>
      <c r="D56" s="97"/>
      <c r="E56" s="175"/>
      <c r="F56" s="109"/>
      <c r="G56" s="109"/>
      <c r="H56" s="104"/>
      <c r="I56" s="91"/>
      <c r="J56" s="90"/>
    </row>
    <row r="57" spans="1:10" ht="14.25" customHeight="1">
      <c r="A57" s="197"/>
      <c r="B57" s="197"/>
      <c r="C57" s="197"/>
      <c r="D57" s="197"/>
      <c r="E57" s="109"/>
      <c r="F57" s="109"/>
      <c r="G57" s="109"/>
      <c r="H57" s="104"/>
      <c r="I57" s="91"/>
      <c r="J57" s="90"/>
    </row>
    <row r="58" spans="1:10" ht="14.25" customHeight="1">
      <c r="A58" s="109"/>
      <c r="B58" s="109"/>
      <c r="C58" s="54"/>
      <c r="D58" s="109"/>
      <c r="E58" s="109"/>
      <c r="F58" s="109"/>
      <c r="G58" s="109"/>
      <c r="H58" s="104"/>
      <c r="I58" s="91"/>
      <c r="J58" s="90"/>
    </row>
    <row r="59" spans="1:10" ht="14.25" customHeight="1">
      <c r="A59" s="109"/>
      <c r="B59" s="109"/>
      <c r="C59" s="54"/>
      <c r="D59" s="231"/>
      <c r="E59" s="109"/>
      <c r="F59" s="109"/>
      <c r="G59" s="109"/>
      <c r="H59" s="104"/>
      <c r="I59" s="91"/>
      <c r="J59" s="90"/>
    </row>
    <row r="60" spans="1:10" ht="14.25" customHeight="1">
      <c r="A60" s="109"/>
      <c r="B60" s="54"/>
      <c r="C60" s="54"/>
      <c r="D60" s="231"/>
      <c r="E60" s="109"/>
      <c r="F60" s="109"/>
      <c r="G60" s="109"/>
      <c r="H60" s="104"/>
      <c r="I60" s="91"/>
      <c r="J60" s="90"/>
    </row>
    <row r="61" spans="1:10" ht="14.25" customHeight="1">
      <c r="A61" s="109"/>
      <c r="B61" s="109"/>
      <c r="C61" s="54"/>
      <c r="D61" s="231"/>
      <c r="E61" s="109"/>
      <c r="F61" s="109"/>
      <c r="G61" s="109"/>
      <c r="H61" s="104"/>
      <c r="I61" s="91"/>
      <c r="J61" s="90"/>
    </row>
    <row r="62" spans="1:10" ht="14.25" customHeight="1">
      <c r="A62" s="96"/>
      <c r="B62" s="97"/>
      <c r="C62" s="97"/>
      <c r="D62" s="97"/>
      <c r="E62" s="146"/>
      <c r="F62" s="95"/>
      <c r="G62" s="97"/>
      <c r="H62" s="157"/>
      <c r="I62" s="146"/>
      <c r="J62" s="90"/>
    </row>
    <row r="63" spans="1:10" ht="14.25" customHeight="1">
      <c r="A63" s="96"/>
      <c r="B63" s="97"/>
      <c r="C63" s="97"/>
      <c r="D63" s="97"/>
      <c r="E63" s="146"/>
      <c r="F63" s="95"/>
      <c r="G63" s="97"/>
      <c r="H63" s="157"/>
      <c r="I63" s="146"/>
      <c r="J63" s="90"/>
    </row>
    <row r="64" spans="1:10" ht="14.25" customHeight="1">
      <c r="A64" s="96"/>
      <c r="B64" s="97"/>
      <c r="C64" s="97"/>
      <c r="D64" s="97"/>
      <c r="E64" s="146"/>
      <c r="F64" s="161"/>
      <c r="G64" s="97"/>
      <c r="H64" s="157"/>
      <c r="I64" s="146"/>
      <c r="J64" s="90"/>
    </row>
    <row r="65" spans="1:10" ht="14.25" customHeight="1">
      <c r="A65" s="96"/>
      <c r="B65" s="97"/>
      <c r="C65" s="97"/>
      <c r="D65" s="97"/>
      <c r="E65" s="146"/>
      <c r="F65" s="160"/>
      <c r="G65" s="97"/>
      <c r="H65" s="157"/>
      <c r="I65" s="146"/>
      <c r="J65" s="90"/>
    </row>
    <row r="66" spans="1:10" ht="14.25" customHeight="1">
      <c r="A66" s="96"/>
      <c r="B66" s="109"/>
      <c r="C66" s="97"/>
      <c r="D66" s="97"/>
      <c r="E66" s="146"/>
      <c r="F66" s="95"/>
      <c r="G66" s="97"/>
      <c r="H66" s="157"/>
      <c r="I66" s="146"/>
      <c r="J66" s="90"/>
    </row>
    <row r="67" spans="1:10" ht="14.25" customHeight="1">
      <c r="A67" s="96"/>
      <c r="B67" s="109"/>
      <c r="C67" s="97"/>
      <c r="D67" s="97"/>
      <c r="E67" s="146"/>
      <c r="F67" s="95"/>
      <c r="G67" s="97"/>
      <c r="H67" s="157"/>
      <c r="I67" s="146"/>
      <c r="J67" s="90"/>
    </row>
    <row r="68" spans="1:10" ht="14.25" customHeight="1">
      <c r="A68" s="96"/>
      <c r="B68" s="109"/>
      <c r="C68" s="97"/>
      <c r="D68" s="97"/>
      <c r="E68" s="146"/>
      <c r="F68" s="95"/>
      <c r="G68" s="97"/>
      <c r="H68" s="157"/>
      <c r="I68" s="146"/>
      <c r="J68" s="90"/>
    </row>
    <row r="69" spans="1:10" ht="14.25" customHeight="1">
      <c r="A69" s="96"/>
      <c r="B69" s="97"/>
      <c r="C69" s="97"/>
      <c r="D69" s="97"/>
      <c r="E69" s="146"/>
      <c r="F69" s="95"/>
      <c r="G69" s="97"/>
      <c r="H69" s="157"/>
      <c r="I69" s="146"/>
      <c r="J69" s="90"/>
    </row>
    <row r="70" spans="1:10" ht="14.25" customHeight="1">
      <c r="A70" s="96"/>
      <c r="B70" s="97"/>
      <c r="C70" s="97"/>
      <c r="D70" s="97"/>
      <c r="E70" s="146"/>
      <c r="F70" s="95"/>
      <c r="G70" s="97"/>
      <c r="H70" s="157"/>
      <c r="I70" s="146"/>
      <c r="J70" s="90"/>
    </row>
    <row r="71" spans="1:10" ht="14.25" customHeight="1">
      <c r="A71" s="138"/>
      <c r="B71" s="109"/>
      <c r="C71" s="137"/>
      <c r="D71" s="97"/>
      <c r="E71" s="146"/>
      <c r="F71" s="95"/>
      <c r="G71" s="97"/>
      <c r="H71" s="157"/>
      <c r="I71" s="146"/>
      <c r="J71" s="90"/>
    </row>
    <row r="72" spans="1:10" ht="14.25" customHeight="1">
      <c r="A72" s="138"/>
      <c r="B72" s="109"/>
      <c r="C72" s="137"/>
      <c r="D72" s="97"/>
      <c r="E72" s="146"/>
      <c r="F72" s="95"/>
      <c r="G72" s="97"/>
      <c r="H72" s="157"/>
      <c r="I72" s="146"/>
      <c r="J72" s="90"/>
    </row>
    <row r="73" spans="1:10" ht="14.25" customHeight="1">
      <c r="A73" s="138"/>
      <c r="B73" s="95"/>
      <c r="C73" s="136"/>
      <c r="D73" s="139"/>
      <c r="E73" s="146"/>
      <c r="F73" s="95"/>
      <c r="G73" s="97"/>
      <c r="H73" s="157"/>
      <c r="I73" s="146"/>
      <c r="J73" s="90"/>
    </row>
    <row r="74" spans="1:10" ht="14.25" customHeight="1">
      <c r="A74" s="96"/>
      <c r="B74" s="95"/>
      <c r="C74" s="136"/>
      <c r="D74" s="139"/>
      <c r="E74" s="146"/>
      <c r="F74" s="95"/>
      <c r="G74" s="97"/>
      <c r="H74" s="157"/>
      <c r="I74" s="146"/>
      <c r="J74" s="90"/>
    </row>
    <row r="75" spans="1:10" ht="14.25" customHeight="1">
      <c r="A75" s="96"/>
      <c r="B75" s="95"/>
      <c r="C75" s="95"/>
      <c r="D75" s="95"/>
      <c r="E75" s="146"/>
      <c r="F75" s="95"/>
      <c r="G75" s="97"/>
      <c r="H75" s="157"/>
      <c r="I75" s="146"/>
      <c r="J75" s="90"/>
    </row>
    <row r="76" spans="1:10" ht="14.25" customHeight="1">
      <c r="A76" s="96"/>
      <c r="B76" s="95"/>
      <c r="C76" s="95"/>
      <c r="D76" s="95"/>
      <c r="E76" s="146"/>
      <c r="F76" s="95"/>
      <c r="G76" s="97"/>
      <c r="H76" s="157"/>
      <c r="I76" s="146"/>
      <c r="J76" s="90"/>
    </row>
    <row r="77" spans="1:10" ht="14.25" customHeight="1">
      <c r="A77" s="96"/>
      <c r="B77" s="95"/>
      <c r="C77" s="95"/>
      <c r="D77" s="95"/>
      <c r="E77" s="146"/>
      <c r="F77" s="95"/>
      <c r="G77" s="97"/>
      <c r="H77" s="157"/>
      <c r="I77" s="146"/>
      <c r="J77" s="90"/>
    </row>
    <row r="78" spans="1:10" ht="14.25" customHeight="1">
      <c r="A78" s="96"/>
      <c r="B78" s="97"/>
      <c r="C78" s="136"/>
      <c r="D78" s="139"/>
      <c r="E78" s="146"/>
      <c r="F78" s="95"/>
      <c r="G78" s="97"/>
      <c r="H78" s="157"/>
      <c r="I78" s="146"/>
      <c r="J78" s="90"/>
    </row>
    <row r="79" spans="1:10" ht="14.25" customHeight="1">
      <c r="A79" s="96"/>
      <c r="B79" s="97"/>
      <c r="C79" s="142"/>
      <c r="D79" s="139"/>
      <c r="E79" s="146"/>
      <c r="F79" s="95"/>
      <c r="G79" s="97"/>
      <c r="H79" s="157"/>
      <c r="I79" s="146"/>
      <c r="J79" s="90"/>
    </row>
    <row r="80" spans="1:10" ht="14.25" customHeight="1">
      <c r="A80" s="96"/>
      <c r="B80" s="97"/>
      <c r="C80" s="142"/>
      <c r="D80" s="139"/>
      <c r="E80" s="146"/>
      <c r="F80" s="95"/>
      <c r="G80" s="97"/>
      <c r="H80" s="157"/>
      <c r="I80" s="146"/>
      <c r="J80" s="90"/>
    </row>
    <row r="81" spans="1:10" ht="14.25" customHeight="1">
      <c r="A81" s="96"/>
      <c r="B81" s="97"/>
      <c r="C81" s="142"/>
      <c r="D81" s="139"/>
      <c r="E81" s="146"/>
      <c r="F81" s="95"/>
      <c r="G81" s="97"/>
      <c r="H81" s="157"/>
      <c r="I81" s="146"/>
      <c r="J81" s="90"/>
    </row>
    <row r="82" spans="1:10" ht="14.25" customHeight="1">
      <c r="A82" s="96"/>
      <c r="B82" s="109"/>
      <c r="C82" s="97"/>
      <c r="D82" s="97"/>
      <c r="E82" s="146"/>
      <c r="F82" s="95"/>
      <c r="G82" s="97"/>
      <c r="H82" s="157"/>
      <c r="I82" s="146"/>
      <c r="J82" s="90"/>
    </row>
    <row r="83" spans="1:10" ht="14.25" customHeight="1">
      <c r="A83" s="96"/>
      <c r="B83" s="109"/>
      <c r="C83" s="97"/>
      <c r="D83" s="97"/>
      <c r="E83" s="146"/>
      <c r="F83" s="95"/>
      <c r="G83" s="97"/>
      <c r="H83" s="157"/>
      <c r="I83" s="146"/>
      <c r="J83" s="90"/>
    </row>
    <row r="84" spans="1:10" ht="14.25" customHeight="1">
      <c r="A84" s="96"/>
      <c r="B84" s="109"/>
      <c r="C84" s="97"/>
      <c r="D84" s="97"/>
      <c r="E84" s="146"/>
      <c r="F84" s="95"/>
      <c r="G84" s="97"/>
      <c r="H84" s="157"/>
      <c r="I84" s="146"/>
      <c r="J84" s="90"/>
    </row>
    <row r="85" spans="1:10" ht="14.25" customHeight="1">
      <c r="A85" s="96"/>
      <c r="B85" s="97"/>
      <c r="C85" s="97"/>
      <c r="D85" s="97"/>
      <c r="E85" s="146"/>
      <c r="F85" s="95"/>
      <c r="G85" s="97"/>
      <c r="H85" s="157"/>
      <c r="I85" s="146"/>
      <c r="J85" s="90"/>
    </row>
    <row r="86" spans="1:10" ht="14.25" customHeight="1">
      <c r="A86" s="96"/>
      <c r="B86" s="97"/>
      <c r="C86" s="97"/>
      <c r="D86" s="97"/>
      <c r="E86" s="146"/>
      <c r="F86" s="95"/>
      <c r="G86" s="97"/>
      <c r="H86" s="157"/>
      <c r="I86" s="146"/>
      <c r="J86" s="90"/>
    </row>
    <row r="87" spans="1:10" ht="14.25" customHeight="1">
      <c r="A87" s="96"/>
      <c r="B87" s="97"/>
      <c r="C87" s="136"/>
      <c r="D87" s="139"/>
      <c r="E87" s="146"/>
      <c r="F87" s="95"/>
      <c r="G87" s="97"/>
      <c r="H87" s="157"/>
      <c r="I87" s="146"/>
      <c r="J87" s="90"/>
    </row>
    <row r="88" spans="1:10" ht="14.25" customHeight="1">
      <c r="A88" s="96"/>
      <c r="B88" s="97"/>
      <c r="C88" s="136"/>
      <c r="D88" s="139"/>
      <c r="E88" s="146"/>
      <c r="F88" s="95"/>
      <c r="G88" s="97"/>
      <c r="H88" s="157"/>
      <c r="I88" s="146"/>
      <c r="J88" s="90"/>
    </row>
    <row r="89" spans="1:10" ht="14.25" customHeight="1">
      <c r="A89" s="96"/>
      <c r="B89" s="109"/>
      <c r="C89" s="97"/>
      <c r="D89" s="97"/>
      <c r="E89" s="146"/>
      <c r="F89" s="95"/>
      <c r="G89" s="97"/>
      <c r="H89" s="157"/>
      <c r="I89" s="146"/>
      <c r="J89" s="90"/>
    </row>
    <row r="90" spans="1:10" ht="14.25" customHeight="1">
      <c r="A90" s="96"/>
      <c r="B90" s="109"/>
      <c r="C90" s="97"/>
      <c r="D90" s="97"/>
      <c r="E90" s="146"/>
      <c r="F90" s="95"/>
      <c r="G90" s="97"/>
      <c r="H90" s="157"/>
      <c r="I90" s="146"/>
      <c r="J90" s="90"/>
    </row>
    <row r="91" spans="1:10" ht="14.25" customHeight="1">
      <c r="A91" s="96"/>
      <c r="B91" s="109"/>
      <c r="C91" s="97"/>
      <c r="D91" s="97"/>
      <c r="E91" s="146"/>
      <c r="F91" s="95"/>
      <c r="G91" s="97"/>
      <c r="H91" s="157"/>
      <c r="I91" s="146"/>
      <c r="J91" s="90"/>
    </row>
    <row r="92" spans="1:10" ht="14.25" customHeight="1">
      <c r="A92" s="96"/>
      <c r="B92" s="97"/>
      <c r="C92" s="97"/>
      <c r="D92" s="97"/>
      <c r="E92" s="146"/>
      <c r="F92" s="95"/>
      <c r="G92" s="97"/>
      <c r="H92" s="157"/>
      <c r="I92" s="146"/>
      <c r="J92" s="90"/>
    </row>
    <row r="93" spans="1:10" ht="14.25" customHeight="1">
      <c r="A93" s="96"/>
      <c r="B93" s="97"/>
      <c r="C93" s="97"/>
      <c r="D93" s="97"/>
      <c r="E93" s="146"/>
      <c r="F93" s="95"/>
      <c r="G93" s="97"/>
      <c r="H93" s="157"/>
      <c r="I93" s="146"/>
      <c r="J93" s="90"/>
    </row>
    <row r="94" spans="1:10" ht="14.25" customHeight="1">
      <c r="A94" s="96"/>
      <c r="B94" s="97"/>
      <c r="C94" s="97"/>
      <c r="D94" s="97"/>
      <c r="E94" s="146"/>
      <c r="F94" s="95"/>
      <c r="G94" s="95"/>
      <c r="H94" s="157"/>
      <c r="I94" s="146"/>
      <c r="J94" s="90"/>
    </row>
    <row r="95" spans="1:10" ht="14.25" customHeight="1">
      <c r="A95" s="96"/>
      <c r="B95" s="97"/>
      <c r="C95" s="97"/>
      <c r="D95" s="97"/>
      <c r="E95" s="146"/>
      <c r="F95" s="95"/>
      <c r="G95" s="95"/>
      <c r="H95" s="157"/>
      <c r="I95" s="146"/>
      <c r="J95" s="90"/>
    </row>
    <row r="96" spans="1:10" ht="14.25" customHeight="1">
      <c r="A96" s="152"/>
      <c r="B96" s="97"/>
      <c r="C96" s="97"/>
      <c r="D96" s="97"/>
      <c r="E96" s="146"/>
      <c r="F96" s="95"/>
      <c r="G96" s="95"/>
      <c r="H96" s="157"/>
      <c r="I96" s="146"/>
      <c r="J96" s="90"/>
    </row>
    <row r="97" spans="1:10" ht="14.25" customHeight="1">
      <c r="A97" s="152"/>
      <c r="B97" s="97"/>
      <c r="C97" s="97"/>
      <c r="D97" s="97"/>
      <c r="E97" s="146"/>
      <c r="F97" s="95"/>
      <c r="G97" s="95"/>
      <c r="H97" s="157"/>
      <c r="I97" s="146"/>
      <c r="J97" s="90"/>
    </row>
    <row r="98" spans="1:10" ht="14.25" customHeight="1">
      <c r="A98" s="152"/>
      <c r="B98" s="97"/>
      <c r="C98" s="97"/>
      <c r="D98" s="97"/>
      <c r="E98" s="146"/>
      <c r="F98" s="95"/>
      <c r="G98" s="95"/>
      <c r="H98" s="157"/>
      <c r="I98" s="146"/>
      <c r="J98" s="90"/>
    </row>
    <row r="99" spans="1:10" ht="14.25" customHeight="1">
      <c r="A99" s="152"/>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50"/>
      <c r="F102" s="95"/>
      <c r="G102" s="95"/>
      <c r="H102" s="157"/>
      <c r="I102" s="146"/>
      <c r="J102" s="90"/>
    </row>
    <row r="103" spans="1:10" ht="14.25" customHeight="1">
      <c r="A103" s="152"/>
      <c r="B103" s="97"/>
      <c r="C103" s="97"/>
      <c r="D103" s="97"/>
      <c r="E103" s="146"/>
      <c r="F103" s="97"/>
      <c r="G103" s="95"/>
      <c r="H103" s="157"/>
      <c r="I103" s="146"/>
      <c r="J103" s="90"/>
    </row>
    <row r="104" spans="1:10" ht="14.25" customHeight="1">
      <c r="A104" s="152"/>
      <c r="B104" s="97"/>
      <c r="C104" s="97"/>
      <c r="D104" s="97"/>
      <c r="E104" s="146"/>
      <c r="F104" s="97"/>
      <c r="G104" s="95"/>
      <c r="H104" s="157"/>
      <c r="I104" s="146"/>
      <c r="J104" s="90"/>
    </row>
    <row r="105" spans="1:10" ht="14.25" customHeight="1">
      <c r="A105" s="152"/>
      <c r="B105" s="97"/>
      <c r="C105" s="97"/>
      <c r="D105" s="97"/>
      <c r="E105" s="146"/>
      <c r="F105" s="97"/>
      <c r="G105" s="95"/>
      <c r="H105" s="157"/>
      <c r="I105" s="146"/>
      <c r="J105" s="90"/>
    </row>
    <row r="106" spans="1:10" ht="14.25" customHeight="1">
      <c r="A106" s="152"/>
      <c r="B106" s="97"/>
      <c r="C106" s="97"/>
      <c r="D106" s="97"/>
      <c r="E106" s="146"/>
      <c r="F106" s="97"/>
      <c r="G106" s="97"/>
      <c r="H106" s="157"/>
      <c r="I106" s="146"/>
      <c r="J106" s="90"/>
    </row>
    <row r="107" spans="1:10">
      <c r="J107" s="90"/>
    </row>
  </sheetData>
  <mergeCells count="5">
    <mergeCell ref="B2:G2"/>
    <mergeCell ref="B3:G3"/>
    <mergeCell ref="B4:G4"/>
    <mergeCell ref="E5:G5"/>
    <mergeCell ref="E6:G6"/>
  </mergeCells>
  <dataValidations count="3">
    <dataValidation type="list" allowBlank="1" showErrorMessage="1" sqref="F51:G54 F12:G23 F37:G43 F30:G35 F45:G49 F25:G26 F28:G28">
      <formula1>$J$1:$J$5</formula1>
    </dataValidation>
    <dataValidation type="list" allowBlank="1" showErrorMessage="1" sqref="F62:G106">
      <formula1>$J$2:$J$6</formula1>
    </dataValidation>
    <dataValidation type="list" allowBlank="1" showErrorMessage="1" sqref="F56:G61">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9" workbookViewId="0">
      <selection activeCell="G16" sqref="G16"/>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88" t="s">
        <v>37</v>
      </c>
      <c r="C1" s="288"/>
      <c r="D1" s="288"/>
      <c r="E1" s="288"/>
      <c r="F1" s="288"/>
      <c r="G1" s="288"/>
      <c r="H1" s="288"/>
    </row>
    <row r="2" spans="1:8" ht="14.25" customHeight="1">
      <c r="A2" s="55"/>
      <c r="B2" s="55"/>
      <c r="C2" s="56"/>
      <c r="D2" s="56"/>
      <c r="E2" s="56"/>
      <c r="F2" s="56"/>
      <c r="G2" s="56"/>
      <c r="H2" s="57"/>
    </row>
    <row r="3" spans="1:8" ht="12" customHeight="1">
      <c r="B3" s="11" t="s">
        <v>1</v>
      </c>
      <c r="C3" s="285" t="str">
        <f>Cover!C4</f>
        <v>Vietnamese Medicinal Plants Network</v>
      </c>
      <c r="D3" s="285"/>
      <c r="E3" s="286" t="s">
        <v>2</v>
      </c>
      <c r="F3" s="286"/>
      <c r="G3" s="58" t="s">
        <v>117</v>
      </c>
      <c r="H3" s="59"/>
    </row>
    <row r="4" spans="1:8" ht="12" customHeight="1">
      <c r="B4" s="11" t="s">
        <v>3</v>
      </c>
      <c r="C4" s="285" t="str">
        <f>Cover!C5</f>
        <v>VMN</v>
      </c>
      <c r="D4" s="285"/>
      <c r="E4" s="286" t="s">
        <v>4</v>
      </c>
      <c r="F4" s="286"/>
      <c r="G4" s="58" t="s">
        <v>118</v>
      </c>
      <c r="H4" s="59"/>
    </row>
    <row r="5" spans="1:8" ht="12" customHeight="1">
      <c r="B5" s="60" t="s">
        <v>5</v>
      </c>
      <c r="C5" s="285" t="str">
        <f>C4&amp;"_"&amp;"System Test Report"&amp;"_"&amp;"v1.0"</f>
        <v>VMN_System Test Report_v1.0</v>
      </c>
      <c r="D5" s="285"/>
      <c r="E5" s="286" t="s">
        <v>6</v>
      </c>
      <c r="F5" s="286"/>
      <c r="G5" s="94" t="s">
        <v>349</v>
      </c>
      <c r="H5" s="61"/>
    </row>
    <row r="6" spans="1:8" ht="21.75" customHeight="1">
      <c r="A6" s="55"/>
      <c r="B6" s="60" t="s">
        <v>38</v>
      </c>
      <c r="C6" s="287"/>
      <c r="D6" s="287"/>
      <c r="E6" s="287"/>
      <c r="F6" s="287"/>
      <c r="G6" s="287"/>
      <c r="H6" s="287"/>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0" t="s">
        <v>16</v>
      </c>
      <c r="C10" s="111" t="s">
        <v>39</v>
      </c>
      <c r="D10" s="112" t="s">
        <v>22</v>
      </c>
      <c r="E10" s="111" t="s">
        <v>24</v>
      </c>
      <c r="F10" s="111" t="s">
        <v>26</v>
      </c>
      <c r="G10" s="113" t="s">
        <v>27</v>
      </c>
      <c r="H10" s="114" t="s">
        <v>40</v>
      </c>
    </row>
    <row r="11" spans="1:8" ht="14.45" customHeight="1">
      <c r="A11" s="64"/>
      <c r="B11" s="119">
        <v>1</v>
      </c>
      <c r="C11" s="122" t="s">
        <v>128</v>
      </c>
      <c r="D11" s="130">
        <f>'Medicinal plants Article'!A6</f>
        <v>0</v>
      </c>
      <c r="E11" s="130">
        <f>'Medicinal plants Article'!B6</f>
        <v>0</v>
      </c>
      <c r="F11" s="130">
        <f>'Medicinal plants Article'!C6</f>
        <v>57</v>
      </c>
      <c r="G11" s="130">
        <f>'Medicinal plants Article'!D6</f>
        <v>0</v>
      </c>
      <c r="H11" s="130">
        <f>'Medicinal plants Article'!E6</f>
        <v>57</v>
      </c>
    </row>
    <row r="12" spans="1:8" ht="14.45" customHeight="1">
      <c r="A12" s="64"/>
      <c r="B12" s="119">
        <v>2</v>
      </c>
      <c r="C12" s="122" t="s">
        <v>150</v>
      </c>
      <c r="D12" s="130">
        <f>'Remedy Article'!A6</f>
        <v>0</v>
      </c>
      <c r="E12" s="130">
        <f>'Remedy Article'!B6</f>
        <v>0</v>
      </c>
      <c r="F12" s="130">
        <f>'Remedy Article'!C6</f>
        <v>55</v>
      </c>
      <c r="G12" s="130">
        <f>'Remedy Article'!D6</f>
        <v>0</v>
      </c>
      <c r="H12" s="130">
        <f>'Remedy Article'!E6</f>
        <v>55</v>
      </c>
    </row>
    <row r="13" spans="1:8" ht="14.45" customHeight="1">
      <c r="A13" s="64"/>
      <c r="B13" s="119">
        <v>3</v>
      </c>
      <c r="C13" s="120" t="s">
        <v>366</v>
      </c>
      <c r="D13" s="130">
        <f>'Herbal medicine store'!A6</f>
        <v>0</v>
      </c>
      <c r="E13" s="130">
        <f>'Herbal medicine store'!B7</f>
        <v>0</v>
      </c>
      <c r="F13" s="130">
        <f>'Herbal medicine store'!C6</f>
        <v>12</v>
      </c>
      <c r="G13" s="130">
        <f>'Herbal medicine store'!D6</f>
        <v>0</v>
      </c>
      <c r="H13" s="130">
        <f>'Herbal medicine store'!E6</f>
        <v>12</v>
      </c>
    </row>
    <row r="14" spans="1:8" ht="14.45" customHeight="1">
      <c r="A14" s="64"/>
      <c r="B14" s="119">
        <v>4</v>
      </c>
      <c r="C14" s="120" t="s">
        <v>396</v>
      </c>
      <c r="D14" s="130">
        <f>'Personal Page'!A6</f>
        <v>0</v>
      </c>
      <c r="E14" s="130">
        <f>'Personal Page'!B7</f>
        <v>0</v>
      </c>
      <c r="F14" s="130">
        <f>'Personal Page'!C6</f>
        <v>30</v>
      </c>
      <c r="G14" s="130">
        <f>'Personal Page'!D6</f>
        <v>0</v>
      </c>
      <c r="H14" s="130">
        <f>'Personal Page'!E6</f>
        <v>30</v>
      </c>
    </row>
    <row r="15" spans="1:8" ht="14.45" customHeight="1">
      <c r="A15" s="64"/>
      <c r="B15" s="119">
        <v>5</v>
      </c>
      <c r="C15" s="120" t="s">
        <v>547</v>
      </c>
      <c r="D15" s="130">
        <f>Authentication!A6</f>
        <v>0</v>
      </c>
      <c r="E15" s="130">
        <f>Authentication!B7</f>
        <v>0</v>
      </c>
      <c r="F15" s="130">
        <f>Authentication!C6</f>
        <v>74</v>
      </c>
      <c r="G15" s="130">
        <f>Authentication!D6</f>
        <v>0</v>
      </c>
      <c r="H15" s="130">
        <f>Authentication!E6</f>
        <v>74</v>
      </c>
    </row>
    <row r="16" spans="1:8" ht="14.45" customHeight="1">
      <c r="A16" s="64"/>
      <c r="B16" s="119">
        <v>6</v>
      </c>
      <c r="C16" s="120" t="s">
        <v>587</v>
      </c>
      <c r="D16" s="130">
        <f>'Mod Module'!A6</f>
        <v>0</v>
      </c>
      <c r="E16" s="130">
        <f>'Mod Module'!B7</f>
        <v>0</v>
      </c>
      <c r="F16" s="130">
        <f>'Mod Module'!C6</f>
        <v>41</v>
      </c>
      <c r="G16" s="130">
        <f>'Mod Module'!D6</f>
        <v>0</v>
      </c>
      <c r="H16" s="130">
        <f>'Mod Module'!E6</f>
        <v>41</v>
      </c>
    </row>
    <row r="17" spans="1:8" ht="14.45" customHeight="1">
      <c r="A17" s="64"/>
      <c r="B17" s="119">
        <v>7</v>
      </c>
      <c r="C17" s="120" t="s">
        <v>588</v>
      </c>
      <c r="D17" s="130">
        <f>'Admin Module'!A6</f>
        <v>0</v>
      </c>
      <c r="E17" s="130">
        <f>'Admin Module'!B7</f>
        <v>0</v>
      </c>
      <c r="F17" s="130">
        <f>'Admin Module'!C6</f>
        <v>33</v>
      </c>
      <c r="G17" s="130">
        <f>'Admin Module'!D6</f>
        <v>0</v>
      </c>
      <c r="H17" s="130">
        <f>'Admin Module'!E6</f>
        <v>33</v>
      </c>
    </row>
    <row r="18" spans="1:8" ht="14.45" customHeight="1">
      <c r="A18" s="64"/>
      <c r="B18" s="119"/>
      <c r="C18" s="121"/>
      <c r="D18" s="119"/>
      <c r="E18" s="119"/>
      <c r="F18" s="119"/>
      <c r="G18" s="119"/>
      <c r="H18" s="119"/>
    </row>
    <row r="19" spans="1:8" ht="14.45" customHeight="1">
      <c r="A19" s="64"/>
      <c r="B19" s="119"/>
      <c r="C19" s="131"/>
      <c r="D19" s="119"/>
      <c r="E19" s="119"/>
      <c r="F19" s="119"/>
      <c r="G19" s="119"/>
      <c r="H19" s="119"/>
    </row>
    <row r="20" spans="1:8" ht="14.45" customHeight="1">
      <c r="A20" s="64"/>
      <c r="B20" s="119"/>
      <c r="C20" s="122"/>
      <c r="D20" s="119"/>
      <c r="E20" s="119"/>
      <c r="F20" s="119"/>
      <c r="G20" s="119"/>
      <c r="H20" s="119"/>
    </row>
    <row r="21" spans="1:8" ht="14.45" customHeight="1">
      <c r="A21" s="64"/>
      <c r="B21" s="154"/>
      <c r="C21" s="122"/>
      <c r="D21" s="119"/>
      <c r="E21" s="119"/>
      <c r="F21" s="119"/>
      <c r="G21" s="119"/>
      <c r="H21" s="119"/>
    </row>
    <row r="22" spans="1:8">
      <c r="A22" s="66"/>
      <c r="B22" s="115"/>
      <c r="C22" s="116" t="s">
        <v>41</v>
      </c>
      <c r="D22" s="117">
        <f>SUM(D9:D20)</f>
        <v>0</v>
      </c>
      <c r="E22" s="117">
        <f>SUM(E9:E20)</f>
        <v>0</v>
      </c>
      <c r="F22" s="117">
        <f>SUM(F11:F21)</f>
        <v>302</v>
      </c>
      <c r="G22" s="117">
        <f>SUM(G11:G21)</f>
        <v>0</v>
      </c>
      <c r="H22" s="118">
        <f>SUM(H11:H21)</f>
        <v>302</v>
      </c>
    </row>
    <row r="23" spans="1:8">
      <c r="A23" s="64"/>
      <c r="B23" s="67"/>
      <c r="C23" s="64"/>
      <c r="D23" s="68"/>
      <c r="E23" s="69"/>
      <c r="F23" s="69"/>
      <c r="G23" s="69"/>
      <c r="H23" s="69"/>
    </row>
    <row r="24" spans="1:8">
      <c r="A24" s="64"/>
      <c r="B24" s="64"/>
      <c r="C24" s="70" t="s">
        <v>42</v>
      </c>
      <c r="D24" s="64"/>
      <c r="E24" s="71">
        <f>(D22+E22)*100/(H22-G22)</f>
        <v>0</v>
      </c>
      <c r="F24" s="64" t="s">
        <v>43</v>
      </c>
      <c r="G24" s="64"/>
      <c r="H24" s="48"/>
    </row>
    <row r="25" spans="1:8">
      <c r="A25" s="64"/>
      <c r="B25" s="64"/>
      <c r="C25" s="70" t="s">
        <v>44</v>
      </c>
      <c r="D25" s="64"/>
      <c r="E25" s="71">
        <f>D22*100/(H22-G22)</f>
        <v>0</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7" workbookViewId="0">
      <selection activeCell="G20" sqref="G20"/>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91" t="s">
        <v>1</v>
      </c>
      <c r="C3" s="291"/>
      <c r="D3" s="285" t="str">
        <f>Cover!C4</f>
        <v>Vietnamese Medicinal Plants Network</v>
      </c>
      <c r="E3" s="285"/>
      <c r="F3" s="285"/>
    </row>
    <row r="4" spans="2:6">
      <c r="B4" s="291" t="s">
        <v>3</v>
      </c>
      <c r="C4" s="291"/>
      <c r="D4" s="285" t="str">
        <f>Cover!C5</f>
        <v>VMN</v>
      </c>
      <c r="E4" s="285"/>
      <c r="F4" s="285"/>
    </row>
    <row r="5" spans="2:6" s="39" customFormat="1" ht="84.75" customHeight="1">
      <c r="B5" s="289" t="s">
        <v>15</v>
      </c>
      <c r="C5" s="289"/>
      <c r="D5" s="290" t="s">
        <v>48</v>
      </c>
      <c r="E5" s="290"/>
      <c r="F5" s="290"/>
    </row>
    <row r="6" spans="2:6">
      <c r="B6" s="40"/>
      <c r="C6" s="41"/>
      <c r="D6" s="41"/>
      <c r="E6" s="41"/>
      <c r="F6" s="41"/>
    </row>
    <row r="7" spans="2:6" s="42" customFormat="1">
      <c r="B7" s="43"/>
      <c r="C7" s="44"/>
      <c r="D7" s="44"/>
      <c r="E7" s="44"/>
      <c r="F7" s="44"/>
    </row>
    <row r="8" spans="2:6" s="45" customFormat="1" ht="21" customHeight="1">
      <c r="B8" s="123" t="s">
        <v>16</v>
      </c>
      <c r="C8" s="124" t="s">
        <v>17</v>
      </c>
      <c r="D8" s="124" t="s">
        <v>18</v>
      </c>
      <c r="E8" s="125" t="s">
        <v>19</v>
      </c>
      <c r="F8" s="126" t="s">
        <v>20</v>
      </c>
    </row>
    <row r="9" spans="2:6" ht="14.25">
      <c r="B9" s="119">
        <v>1</v>
      </c>
      <c r="C9" s="127" t="s">
        <v>345</v>
      </c>
      <c r="D9" s="122" t="s">
        <v>347</v>
      </c>
      <c r="E9" s="128"/>
      <c r="F9" s="129"/>
    </row>
    <row r="10" spans="2:6" ht="14.25">
      <c r="B10" s="119">
        <v>2</v>
      </c>
      <c r="C10" s="127" t="s">
        <v>346</v>
      </c>
      <c r="D10" s="165" t="s">
        <v>348</v>
      </c>
      <c r="E10" s="128"/>
      <c r="F10" s="129"/>
    </row>
    <row r="11" spans="2:6" ht="14.25">
      <c r="B11" s="119">
        <v>3</v>
      </c>
      <c r="C11" s="127" t="s">
        <v>366</v>
      </c>
      <c r="D11" s="165" t="s">
        <v>366</v>
      </c>
      <c r="E11" s="129"/>
      <c r="F11" s="129"/>
    </row>
    <row r="12" spans="2:6" ht="14.25">
      <c r="B12" s="119">
        <v>4</v>
      </c>
      <c r="C12" s="127" t="s">
        <v>396</v>
      </c>
      <c r="D12" s="165" t="s">
        <v>396</v>
      </c>
      <c r="E12" s="129"/>
      <c r="F12" s="129"/>
    </row>
    <row r="13" spans="2:6" ht="14.25">
      <c r="B13" s="119">
        <v>5</v>
      </c>
      <c r="C13" s="127" t="s">
        <v>547</v>
      </c>
      <c r="D13" s="165" t="s">
        <v>547</v>
      </c>
      <c r="E13" s="129"/>
      <c r="F13" s="129"/>
    </row>
    <row r="14" spans="2:6" ht="14.25">
      <c r="B14" s="119">
        <v>6</v>
      </c>
      <c r="C14" s="127" t="s">
        <v>584</v>
      </c>
      <c r="D14" s="165" t="s">
        <v>584</v>
      </c>
      <c r="E14" s="129"/>
      <c r="F14" s="129"/>
    </row>
    <row r="15" spans="2:6" ht="14.25">
      <c r="B15" s="119">
        <v>7</v>
      </c>
      <c r="C15" s="127" t="s">
        <v>586</v>
      </c>
      <c r="D15" s="165" t="s">
        <v>586</v>
      </c>
      <c r="E15" s="129"/>
      <c r="F15"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9" workbookViewId="0">
      <selection activeCell="B17" sqref="B17"/>
    </sheetView>
  </sheetViews>
  <sheetFormatPr defaultRowHeight="14.25" customHeight="1"/>
  <cols>
    <col min="1" max="1" width="14.25" style="132" customWidth="1"/>
    <col min="2" max="2" width="52.875" style="132" customWidth="1"/>
    <col min="3" max="3" width="37.5" style="132" customWidth="1"/>
    <col min="4" max="16384" width="9" style="132"/>
  </cols>
  <sheetData>
    <row r="1" spans="1:3" ht="14.25" customHeight="1">
      <c r="A1" s="292" t="s">
        <v>51</v>
      </c>
      <c r="B1" s="292"/>
      <c r="C1" s="292"/>
    </row>
    <row r="2" spans="1:3" ht="14.25" customHeight="1" thickBot="1"/>
    <row r="3" spans="1:3" ht="15">
      <c r="A3" s="162" t="s">
        <v>16</v>
      </c>
      <c r="B3" s="163" t="s">
        <v>50</v>
      </c>
      <c r="C3" s="164" t="s">
        <v>49</v>
      </c>
    </row>
    <row r="4" spans="1:3" ht="15">
      <c r="A4" s="135" t="s">
        <v>69</v>
      </c>
      <c r="B4" s="133" t="s">
        <v>58</v>
      </c>
      <c r="C4" s="133"/>
    </row>
    <row r="5" spans="1:3" ht="15">
      <c r="A5" s="135" t="s">
        <v>70</v>
      </c>
      <c r="B5" s="133" t="s">
        <v>114</v>
      </c>
      <c r="C5" s="133"/>
    </row>
    <row r="6" spans="1:3" ht="15">
      <c r="A6" s="135" t="s">
        <v>71</v>
      </c>
      <c r="B6" s="133" t="s">
        <v>52</v>
      </c>
      <c r="C6" s="133"/>
    </row>
    <row r="7" spans="1:3" ht="15">
      <c r="A7" s="135" t="s">
        <v>72</v>
      </c>
      <c r="B7" s="133" t="s">
        <v>53</v>
      </c>
      <c r="C7" s="133"/>
    </row>
    <row r="8" spans="1:3" ht="15">
      <c r="A8" s="135" t="s">
        <v>73</v>
      </c>
      <c r="B8" s="133" t="s">
        <v>57</v>
      </c>
      <c r="C8" s="133"/>
    </row>
    <row r="9" spans="1:3" ht="15">
      <c r="A9" s="135" t="s">
        <v>74</v>
      </c>
      <c r="B9" s="133" t="s">
        <v>54</v>
      </c>
      <c r="C9" s="133"/>
    </row>
    <row r="10" spans="1:3" ht="15">
      <c r="A10" s="135" t="s">
        <v>75</v>
      </c>
      <c r="B10" s="133" t="s">
        <v>108</v>
      </c>
      <c r="C10" s="133"/>
    </row>
    <row r="11" spans="1:3" ht="15">
      <c r="A11" s="135" t="s">
        <v>76</v>
      </c>
      <c r="B11" s="133" t="s">
        <v>55</v>
      </c>
      <c r="C11" s="133"/>
    </row>
    <row r="12" spans="1:3" ht="15">
      <c r="A12" s="135" t="s">
        <v>77</v>
      </c>
      <c r="B12" s="133" t="s">
        <v>56</v>
      </c>
      <c r="C12" s="133"/>
    </row>
    <row r="13" spans="1:3" ht="15">
      <c r="A13" s="135" t="s">
        <v>60</v>
      </c>
      <c r="B13" s="133" t="s">
        <v>59</v>
      </c>
      <c r="C13" s="133"/>
    </row>
    <row r="14" spans="1:3" ht="15">
      <c r="A14" s="135" t="s">
        <v>61</v>
      </c>
      <c r="B14" s="134" t="s">
        <v>78</v>
      </c>
      <c r="C14" s="133"/>
    </row>
    <row r="15" spans="1:3" ht="15">
      <c r="A15" s="135" t="s">
        <v>62</v>
      </c>
      <c r="B15" s="133" t="s">
        <v>109</v>
      </c>
      <c r="C15" s="133"/>
    </row>
    <row r="16" spans="1:3" ht="15">
      <c r="A16" s="135" t="s">
        <v>63</v>
      </c>
      <c r="B16" s="133" t="s">
        <v>111</v>
      </c>
      <c r="C16" s="133"/>
    </row>
    <row r="17" spans="1:3" ht="15">
      <c r="A17" s="135" t="s">
        <v>64</v>
      </c>
      <c r="B17" s="133" t="s">
        <v>79</v>
      </c>
      <c r="C17" s="133"/>
    </row>
    <row r="18" spans="1:3" ht="15">
      <c r="A18" s="135" t="s">
        <v>65</v>
      </c>
      <c r="B18" s="133" t="s">
        <v>80</v>
      </c>
      <c r="C18" s="133"/>
    </row>
    <row r="19" spans="1:3" ht="15">
      <c r="A19" s="135" t="s">
        <v>66</v>
      </c>
      <c r="B19" s="134" t="s">
        <v>81</v>
      </c>
      <c r="C19" s="133"/>
    </row>
    <row r="20" spans="1:3" ht="15">
      <c r="A20" s="135" t="s">
        <v>67</v>
      </c>
      <c r="B20" s="134" t="s">
        <v>83</v>
      </c>
      <c r="C20" s="133"/>
    </row>
    <row r="21" spans="1:3" ht="15">
      <c r="A21" s="135" t="s">
        <v>68</v>
      </c>
      <c r="B21" s="134" t="s">
        <v>82</v>
      </c>
      <c r="C21" s="133"/>
    </row>
    <row r="22" spans="1:3" ht="60">
      <c r="A22" s="135" t="s">
        <v>85</v>
      </c>
      <c r="B22" s="148" t="s">
        <v>84</v>
      </c>
      <c r="C22" s="133"/>
    </row>
    <row r="23" spans="1:3" ht="15">
      <c r="A23" s="135" t="s">
        <v>86</v>
      </c>
      <c r="B23" s="133" t="s">
        <v>90</v>
      </c>
      <c r="C23" s="133"/>
    </row>
    <row r="24" spans="1:3" ht="15">
      <c r="A24" s="135" t="s">
        <v>87</v>
      </c>
      <c r="B24" s="133" t="s">
        <v>91</v>
      </c>
      <c r="C24" s="133"/>
    </row>
    <row r="25" spans="1:3" ht="15">
      <c r="A25" s="135" t="s">
        <v>88</v>
      </c>
      <c r="B25" s="133" t="s">
        <v>92</v>
      </c>
      <c r="C25" s="133"/>
    </row>
    <row r="26" spans="1:3" ht="15">
      <c r="A26" s="151" t="s">
        <v>89</v>
      </c>
      <c r="B26" s="133" t="s">
        <v>93</v>
      </c>
      <c r="C26" s="133"/>
    </row>
    <row r="27" spans="1:3" ht="15">
      <c r="A27" s="151" t="s">
        <v>94</v>
      </c>
      <c r="B27" s="133" t="s">
        <v>95</v>
      </c>
      <c r="C27" s="133"/>
    </row>
    <row r="28" spans="1:3" ht="15">
      <c r="A28" s="151" t="s">
        <v>96</v>
      </c>
      <c r="B28" s="133" t="s">
        <v>103</v>
      </c>
      <c r="C28" s="133"/>
    </row>
    <row r="29" spans="1:3" ht="15">
      <c r="A29" s="151" t="s">
        <v>97</v>
      </c>
      <c r="B29" s="133" t="s">
        <v>104</v>
      </c>
      <c r="C29" s="133"/>
    </row>
    <row r="30" spans="1:3" ht="15">
      <c r="A30" s="151" t="s">
        <v>98</v>
      </c>
      <c r="B30" s="133" t="s">
        <v>107</v>
      </c>
      <c r="C30" s="133"/>
    </row>
    <row r="31" spans="1:3" ht="15">
      <c r="A31" s="151" t="s">
        <v>99</v>
      </c>
      <c r="B31" s="133" t="s">
        <v>110</v>
      </c>
      <c r="C31" s="133"/>
    </row>
    <row r="32" spans="1:3" ht="15">
      <c r="A32" s="151" t="s">
        <v>100</v>
      </c>
      <c r="B32" s="133" t="s">
        <v>112</v>
      </c>
      <c r="C32" s="133"/>
    </row>
    <row r="33" spans="1:3" ht="15">
      <c r="A33" s="151" t="s">
        <v>101</v>
      </c>
      <c r="B33" s="133" t="s">
        <v>113</v>
      </c>
      <c r="C33" s="133"/>
    </row>
    <row r="34" spans="1:3" ht="15">
      <c r="A34" s="151" t="s">
        <v>102</v>
      </c>
      <c r="B34" s="133"/>
      <c r="C34" s="133"/>
    </row>
  </sheetData>
  <sheetProtection selectLockedCells="1" selectUnlockedCells="1"/>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topLeftCell="A16" workbookViewId="0">
      <selection activeCell="B25" sqref="B25"/>
    </sheetView>
  </sheetViews>
  <sheetFormatPr defaultRowHeight="12.75"/>
  <cols>
    <col min="1" max="1" width="17" style="90" customWidth="1"/>
    <col min="2" max="2" width="30.625" style="90" customWidth="1"/>
    <col min="3" max="3" width="3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93" t="s">
        <v>508</v>
      </c>
      <c r="C2" s="294"/>
      <c r="D2" s="294"/>
      <c r="E2" s="294"/>
      <c r="F2" s="294"/>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96" t="s">
        <v>509</v>
      </c>
      <c r="C3" s="297"/>
      <c r="D3" s="297"/>
      <c r="E3" s="297"/>
      <c r="F3" s="297"/>
      <c r="G3" s="29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96" t="s">
        <v>613</v>
      </c>
      <c r="C4" s="297"/>
      <c r="D4" s="297"/>
      <c r="E4" s="297"/>
      <c r="F4" s="297"/>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99" t="s">
        <v>28</v>
      </c>
      <c r="F5" s="300"/>
      <c r="G5" s="30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COUNTIF(F12:G70,"Pass")</f>
        <v>0</v>
      </c>
      <c r="B6" s="87">
        <f>COUNTIF(F12:G70,"Fail")</f>
        <v>0</v>
      </c>
      <c r="C6" s="87">
        <f>E6-D6-B6-A6</f>
        <v>15</v>
      </c>
      <c r="D6" s="88">
        <f>COUNTIF(F12:G70,"N/A")</f>
        <v>0</v>
      </c>
      <c r="E6" s="302">
        <f>COUNTA(A12:A70)</f>
        <v>15</v>
      </c>
      <c r="F6" s="303"/>
      <c r="G6" s="30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510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[Homepage-2]</v>
      </c>
      <c r="B12" s="97" t="s">
        <v>591</v>
      </c>
      <c r="C12" s="97" t="s">
        <v>511</v>
      </c>
      <c r="D12" s="97" t="s">
        <v>723</v>
      </c>
      <c r="E12" s="100"/>
      <c r="F12" s="95"/>
      <c r="G12" s="95"/>
      <c r="H12" s="101"/>
      <c r="I12" s="102"/>
      <c r="J12" s="90"/>
    </row>
    <row r="13" spans="1:257" ht="14.25" customHeight="1">
      <c r="A13" s="138" t="str">
        <f t="shared" ref="A13:A15" si="0">IF(OR(B13&lt;&gt;"",D13&lt;E12&gt;""),"["&amp;TEXT($B$2,"##")&amp;"-"&amp;TEXT(ROW()-10,"##")&amp;"]","")</f>
        <v>[Homepage-3]</v>
      </c>
      <c r="B13" s="97" t="s">
        <v>592</v>
      </c>
      <c r="C13" s="97" t="s">
        <v>511</v>
      </c>
      <c r="D13" s="97" t="s">
        <v>723</v>
      </c>
      <c r="E13" s="103"/>
      <c r="F13" s="95"/>
      <c r="G13" s="95"/>
      <c r="H13" s="101"/>
      <c r="I13" s="102"/>
      <c r="J13" s="90"/>
    </row>
    <row r="14" spans="1:257" ht="14.25" customHeight="1">
      <c r="A14" s="138" t="str">
        <f t="shared" si="0"/>
        <v>[Homepage-4]</v>
      </c>
      <c r="B14" s="97" t="s">
        <v>593</v>
      </c>
      <c r="C14" s="97" t="s">
        <v>595</v>
      </c>
      <c r="D14" s="97" t="s">
        <v>722</v>
      </c>
      <c r="E14" s="103"/>
      <c r="F14" s="95"/>
      <c r="G14" s="95"/>
      <c r="H14" s="101"/>
      <c r="I14" s="249"/>
      <c r="J14" s="90"/>
    </row>
    <row r="15" spans="1:257" ht="14.25" customHeight="1">
      <c r="A15" s="138" t="str">
        <f t="shared" si="0"/>
        <v>[Homepage-5]</v>
      </c>
      <c r="B15" s="97" t="s">
        <v>594</v>
      </c>
      <c r="C15" s="97" t="s">
        <v>595</v>
      </c>
      <c r="D15" s="97" t="s">
        <v>722</v>
      </c>
      <c r="E15" s="103"/>
      <c r="F15" s="95"/>
      <c r="G15" s="95"/>
      <c r="H15" s="101"/>
      <c r="I15" s="249"/>
      <c r="J15" s="90"/>
    </row>
    <row r="16" spans="1:257" ht="14.25" customHeight="1">
      <c r="A16" s="96" t="str">
        <f>IF(OR(B16&lt;&gt;"",D16&lt;E13&gt;""),"["&amp;TEXT($B$2,"##")&amp;"-"&amp;TEXT(ROW()-10,"##")&amp;"]","")</f>
        <v>[Homepage-6]</v>
      </c>
      <c r="B16" s="227" t="s">
        <v>609</v>
      </c>
      <c r="C16" s="106" t="s">
        <v>596</v>
      </c>
      <c r="D16" s="227" t="s">
        <v>612</v>
      </c>
      <c r="E16" s="103"/>
      <c r="F16" s="95"/>
      <c r="G16" s="95"/>
      <c r="H16" s="101"/>
      <c r="I16" s="105"/>
      <c r="J16" s="90"/>
    </row>
    <row r="17" spans="1:10" ht="14.25" customHeight="1">
      <c r="A17" s="96" t="str">
        <f>IF(OR(B17&lt;&gt;"",D17&lt;E14&gt;""),"["&amp;TEXT($B$2,"##")&amp;"-"&amp;TEXT(ROW()-10,"##")&amp;"]","")</f>
        <v>[Homepage-7]</v>
      </c>
      <c r="B17" s="227" t="s">
        <v>610</v>
      </c>
      <c r="C17" s="106" t="s">
        <v>611</v>
      </c>
      <c r="D17" s="227" t="s">
        <v>612</v>
      </c>
      <c r="E17" s="103"/>
      <c r="F17" s="95"/>
      <c r="G17" s="95"/>
      <c r="H17" s="101"/>
      <c r="I17" s="105"/>
      <c r="J17" s="90"/>
    </row>
    <row r="18" spans="1:10" ht="14.25" customHeight="1">
      <c r="A18" s="96" t="str">
        <f>IF(OR(B18&lt;&gt;"",D18&lt;E14&gt;""),"["&amp;TEXT($B$2,"##")&amp;"-"&amp;TEXT(ROW()-10,"##")&amp;"]","")</f>
        <v>[Homepage-8]</v>
      </c>
      <c r="B18" s="227" t="s">
        <v>724</v>
      </c>
      <c r="C18" s="106" t="s">
        <v>590</v>
      </c>
      <c r="D18" s="227" t="s">
        <v>816</v>
      </c>
      <c r="E18" s="103"/>
      <c r="F18" s="95"/>
      <c r="G18" s="95"/>
      <c r="H18" s="101"/>
      <c r="I18" s="105"/>
      <c r="J18" s="90"/>
    </row>
    <row r="19" spans="1:10" ht="14.25" customHeight="1">
      <c r="A19" s="96" t="str">
        <f>IF(OR(B19&lt;&gt;"",D19&lt;E15&gt;""),"["&amp;TEXT($B$2,"##")&amp;"-"&amp;TEXT(ROW()-10,"##")&amp;"]","")</f>
        <v>[Homepage-9]</v>
      </c>
      <c r="B19" s="227" t="s">
        <v>725</v>
      </c>
      <c r="C19" s="106" t="s">
        <v>727</v>
      </c>
      <c r="D19" s="227" t="s">
        <v>732</v>
      </c>
      <c r="E19" s="103"/>
      <c r="F19" s="95"/>
      <c r="G19" s="95"/>
      <c r="H19" s="101"/>
      <c r="I19" s="105"/>
      <c r="J19" s="90"/>
    </row>
    <row r="20" spans="1:10" ht="14.25" customHeight="1">
      <c r="A20" s="96" t="str">
        <f>IF(OR(B20&lt;&gt;"",D20&lt;E18&gt;""),"["&amp;TEXT($B$2,"##")&amp;"-"&amp;TEXT(ROW()-10,"##")&amp;"]","")</f>
        <v>[Homepage-10]</v>
      </c>
      <c r="B20" s="227" t="s">
        <v>729</v>
      </c>
      <c r="C20" s="106" t="s">
        <v>589</v>
      </c>
      <c r="D20" s="227" t="s">
        <v>731</v>
      </c>
      <c r="E20" s="103"/>
      <c r="F20" s="95"/>
      <c r="G20" s="95"/>
      <c r="H20" s="101"/>
      <c r="I20" s="105"/>
      <c r="J20" s="90"/>
    </row>
    <row r="21" spans="1:10" ht="14.25" customHeight="1">
      <c r="A21" s="96" t="str">
        <f>IF(OR(B21&lt;&gt;"",D21&lt;E19&gt;""),"["&amp;TEXT($B$2,"##")&amp;"-"&amp;TEXT(ROW()-10,"##")&amp;"]","")</f>
        <v>[Homepage-11]</v>
      </c>
      <c r="B21" s="227" t="s">
        <v>726</v>
      </c>
      <c r="C21" s="106" t="s">
        <v>728</v>
      </c>
      <c r="D21" s="227" t="s">
        <v>730</v>
      </c>
      <c r="E21" s="103"/>
      <c r="F21" s="95"/>
      <c r="G21" s="95"/>
      <c r="H21" s="101"/>
      <c r="I21" s="105"/>
      <c r="J21" s="90"/>
    </row>
    <row r="22" spans="1:10" ht="14.25" customHeight="1">
      <c r="A22" s="96" t="str">
        <f>IF(OR(B22&lt;&gt;"",D22&lt;E20&gt;""),"["&amp;TEXT($B$2,"##")&amp;"-"&amp;TEXT(ROW()-10,"##")&amp;"]","")</f>
        <v>[Homepage-12]</v>
      </c>
      <c r="B22" s="227" t="s">
        <v>597</v>
      </c>
      <c r="C22" s="106" t="s">
        <v>598</v>
      </c>
      <c r="D22" s="227" t="s">
        <v>817</v>
      </c>
      <c r="E22" s="103"/>
      <c r="F22" s="95"/>
      <c r="G22" s="95"/>
      <c r="H22" s="101"/>
      <c r="I22" s="105"/>
      <c r="J22" s="90"/>
    </row>
    <row r="23" spans="1:10" ht="14.25" customHeight="1">
      <c r="A23" s="96" t="str">
        <f>IF(OR(B23&lt;&gt;"",D23&lt;E20&gt;""),"["&amp;TEXT($B$2,"##")&amp;"-"&amp;TEXT(ROW()-10,"##")&amp;"]","")</f>
        <v>[Homepage-13]</v>
      </c>
      <c r="B23" s="109" t="s">
        <v>616</v>
      </c>
      <c r="C23" s="109" t="s">
        <v>601</v>
      </c>
      <c r="D23" s="109" t="s">
        <v>604</v>
      </c>
      <c r="E23" s="103"/>
      <c r="F23" s="95"/>
      <c r="G23" s="95"/>
      <c r="H23" s="101"/>
      <c r="I23" s="105"/>
      <c r="J23" s="90"/>
    </row>
    <row r="24" spans="1:10" ht="14.25" customHeight="1">
      <c r="A24" s="96" t="str">
        <f t="shared" ref="A24:A26" si="1">IF(OR(B24&lt;&gt;"",D24&lt;E22&gt;""),"["&amp;TEXT($B$2,"##")&amp;"-"&amp;TEXT(ROW()-10,"##")&amp;"]","")</f>
        <v>[Homepage-14]</v>
      </c>
      <c r="B24" s="109" t="s">
        <v>599</v>
      </c>
      <c r="C24" s="109" t="s">
        <v>600</v>
      </c>
      <c r="D24" s="109" t="s">
        <v>602</v>
      </c>
      <c r="E24" s="103"/>
      <c r="F24" s="95"/>
      <c r="G24" s="95"/>
      <c r="H24" s="101"/>
      <c r="I24" s="105"/>
      <c r="J24" s="90"/>
    </row>
    <row r="25" spans="1:10" ht="14.25" customHeight="1">
      <c r="A25" s="96" t="str">
        <f t="shared" si="1"/>
        <v>[Homepage-15]</v>
      </c>
      <c r="B25" s="250" t="s">
        <v>622</v>
      </c>
      <c r="C25" s="227" t="s">
        <v>603</v>
      </c>
      <c r="D25" s="227" t="s">
        <v>605</v>
      </c>
      <c r="E25" s="226"/>
      <c r="F25" s="95"/>
      <c r="G25" s="95"/>
      <c r="H25" s="101"/>
      <c r="I25" s="105"/>
      <c r="J25" s="90"/>
    </row>
    <row r="26" spans="1:10" ht="14.25" customHeight="1">
      <c r="A26" s="96" t="str">
        <f t="shared" si="1"/>
        <v>[Homepage-16]</v>
      </c>
      <c r="B26" s="227" t="s">
        <v>608</v>
      </c>
      <c r="C26" s="227" t="s">
        <v>606</v>
      </c>
      <c r="D26" s="227" t="s">
        <v>607</v>
      </c>
      <c r="E26" s="103"/>
      <c r="F26" s="97"/>
      <c r="G26" s="97"/>
      <c r="H26" s="104"/>
      <c r="I26" s="105"/>
      <c r="J26" s="90"/>
    </row>
    <row r="27" spans="1:10" ht="14.25" customHeight="1">
      <c r="A27" s="152"/>
      <c r="B27" s="97"/>
      <c r="C27" s="97"/>
      <c r="D27" s="97"/>
      <c r="E27" s="146"/>
      <c r="F27" s="95"/>
      <c r="G27" s="95"/>
      <c r="H27" s="157"/>
      <c r="I27" s="146"/>
      <c r="J27" s="90"/>
    </row>
    <row r="28" spans="1:10" ht="14.25" customHeight="1">
      <c r="A28" s="152"/>
      <c r="B28" s="97"/>
      <c r="C28" s="97"/>
      <c r="D28" s="97"/>
      <c r="E28" s="146"/>
      <c r="F28" s="95"/>
      <c r="G28" s="95"/>
      <c r="H28" s="157"/>
      <c r="I28" s="146"/>
      <c r="J28" s="90"/>
    </row>
    <row r="29" spans="1:10" ht="14.25" customHeight="1">
      <c r="A29" s="152"/>
      <c r="B29" s="97"/>
      <c r="C29" s="97"/>
      <c r="D29" s="97"/>
      <c r="E29" s="146"/>
      <c r="F29" s="95"/>
      <c r="G29" s="95"/>
      <c r="H29" s="157"/>
      <c r="I29" s="146"/>
      <c r="J29" s="90"/>
    </row>
    <row r="30" spans="1:10" ht="14.25" customHeight="1">
      <c r="A30" s="152"/>
      <c r="B30" s="97"/>
      <c r="C30" s="97"/>
      <c r="D30" s="97"/>
      <c r="E30" s="146"/>
      <c r="F30" s="95"/>
      <c r="G30" s="95"/>
      <c r="H30" s="157"/>
      <c r="I30" s="146"/>
      <c r="J30" s="90"/>
    </row>
    <row r="31" spans="1:10" ht="14.25" customHeight="1">
      <c r="A31" s="152"/>
      <c r="B31" s="97"/>
      <c r="C31" s="97"/>
      <c r="D31" s="97"/>
      <c r="E31" s="146"/>
      <c r="F31" s="95"/>
      <c r="G31" s="95"/>
      <c r="H31" s="157"/>
      <c r="I31" s="146"/>
      <c r="J31" s="90"/>
    </row>
    <row r="32" spans="1:10" ht="14.25" customHeight="1">
      <c r="A32" s="152"/>
      <c r="B32" s="97"/>
      <c r="C32" s="97"/>
      <c r="D32" s="97"/>
      <c r="E32" s="146"/>
      <c r="F32" s="95"/>
      <c r="G32" s="95"/>
      <c r="H32" s="157"/>
      <c r="I32" s="146"/>
      <c r="J32" s="90"/>
    </row>
    <row r="33" spans="1:10" ht="14.25" customHeight="1">
      <c r="A33" s="152"/>
      <c r="B33" s="97"/>
      <c r="C33" s="97"/>
      <c r="D33" s="97"/>
      <c r="E33" s="150"/>
      <c r="F33" s="95"/>
      <c r="G33" s="95"/>
      <c r="H33" s="157"/>
      <c r="I33" s="146"/>
      <c r="J33" s="90"/>
    </row>
    <row r="34" spans="1:10" ht="14.25" customHeight="1">
      <c r="A34" s="152"/>
      <c r="B34" s="97"/>
      <c r="C34" s="97"/>
      <c r="D34" s="97"/>
      <c r="E34" s="146"/>
      <c r="F34" s="97"/>
      <c r="G34" s="95"/>
      <c r="H34" s="157"/>
      <c r="I34" s="146"/>
      <c r="J34" s="90"/>
    </row>
    <row r="35" spans="1:10" ht="14.25" customHeight="1">
      <c r="A35" s="152"/>
      <c r="B35" s="97"/>
      <c r="C35" s="97"/>
      <c r="D35" s="97"/>
      <c r="E35" s="146"/>
      <c r="F35" s="97"/>
      <c r="G35" s="95"/>
      <c r="H35" s="157"/>
      <c r="I35" s="146"/>
      <c r="J35" s="90"/>
    </row>
    <row r="36" spans="1:10" ht="14.25" customHeight="1">
      <c r="A36" s="152"/>
      <c r="B36" s="97"/>
      <c r="C36" s="97"/>
      <c r="D36" s="97"/>
      <c r="E36" s="146"/>
      <c r="F36" s="97"/>
      <c r="G36" s="95"/>
      <c r="H36" s="157"/>
      <c r="I36" s="146"/>
      <c r="J36" s="90"/>
    </row>
    <row r="37" spans="1:10" ht="14.25" customHeight="1">
      <c r="A37" s="152"/>
      <c r="B37" s="97"/>
      <c r="C37" s="97"/>
      <c r="D37" s="97"/>
      <c r="E37" s="146"/>
      <c r="F37" s="97"/>
      <c r="G37" s="97"/>
      <c r="H37" s="157"/>
      <c r="I37" s="146"/>
      <c r="J37" s="90"/>
    </row>
    <row r="38" spans="1:10">
      <c r="J38" s="90"/>
    </row>
  </sheetData>
  <mergeCells count="5">
    <mergeCell ref="B2:G2"/>
    <mergeCell ref="B3:G3"/>
    <mergeCell ref="B4:G4"/>
    <mergeCell ref="E5:G5"/>
    <mergeCell ref="E6:G6"/>
  </mergeCells>
  <dataValidations count="1">
    <dataValidation type="list" allowBlank="1" showErrorMessage="1" sqref="F12:G37">
      <formula1>$J$2:$J$6</formula1>
    </dataValidation>
  </dataValidations>
  <hyperlinks>
    <hyperlink ref="A1" location="'Test Report'!A1" display="Back to Test Report"/>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8"/>
  <sheetViews>
    <sheetView topLeftCell="A26" zoomScaleNormal="100" workbookViewId="0">
      <selection activeCell="D33" sqref="D33"/>
    </sheetView>
  </sheetViews>
  <sheetFormatPr defaultRowHeight="12.75"/>
  <cols>
    <col min="1" max="1" width="21.125" style="90" customWidth="1"/>
    <col min="2" max="2" width="30.625" style="90" customWidth="1"/>
    <col min="3" max="3" width="34.375" style="90" customWidth="1"/>
    <col min="4" max="4" width="24.7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93" t="s">
        <v>128</v>
      </c>
      <c r="C2" s="294"/>
      <c r="D2" s="294"/>
      <c r="E2" s="294"/>
      <c r="F2" s="294"/>
      <c r="G2" s="29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96" t="s">
        <v>129</v>
      </c>
      <c r="C3" s="297"/>
      <c r="D3" s="297"/>
      <c r="E3" s="297"/>
      <c r="F3" s="297"/>
      <c r="G3" s="298"/>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96" t="s">
        <v>117</v>
      </c>
      <c r="C4" s="297"/>
      <c r="D4" s="297"/>
      <c r="E4" s="297"/>
      <c r="F4" s="297"/>
      <c r="G4" s="298"/>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99" t="s">
        <v>28</v>
      </c>
      <c r="F5" s="300"/>
      <c r="G5" s="301"/>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COUNTIF(F12:G110,"Pass")</f>
        <v>0</v>
      </c>
      <c r="B6" s="87">
        <f>COUNTIF(F12:G110,"Fail")</f>
        <v>0</v>
      </c>
      <c r="C6" s="87">
        <f>E6-D6-B6-A6</f>
        <v>57</v>
      </c>
      <c r="D6" s="88">
        <f>COUNTIF(F12:G110,"N/A")</f>
        <v>0</v>
      </c>
      <c r="E6" s="302">
        <f>COUNTA(A12:A110)</f>
        <v>57</v>
      </c>
      <c r="F6" s="303"/>
      <c r="G6" s="304"/>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7" t="s">
        <v>125</v>
      </c>
      <c r="C12" s="109" t="s">
        <v>122</v>
      </c>
      <c r="D12" s="95" t="s">
        <v>119</v>
      </c>
      <c r="E12" s="100"/>
      <c r="F12" s="95"/>
      <c r="G12" s="95"/>
      <c r="H12" s="101"/>
      <c r="I12" s="102"/>
      <c r="J12" s="90"/>
    </row>
    <row r="13" spans="1:257" ht="14.25" customHeight="1">
      <c r="A13" s="138" t="str">
        <f t="shared" ref="A13:A17" si="0">IF(OR(B13&lt;&gt;"",D13&lt;E12&gt;""),"["&amp;TEXT($B$2,"##")&amp;"-"&amp;TEXT(ROW()-10,"##")&amp;"]","")</f>
        <v>[Medicinal plants Article-3]</v>
      </c>
      <c r="B13" s="139" t="s">
        <v>126</v>
      </c>
      <c r="C13" s="142" t="s">
        <v>123</v>
      </c>
      <c r="D13" s="97" t="s">
        <v>119</v>
      </c>
      <c r="E13" s="103"/>
      <c r="F13" s="95"/>
      <c r="G13" s="95"/>
      <c r="H13" s="101"/>
      <c r="I13" s="102"/>
      <c r="J13" s="90"/>
    </row>
    <row r="14" spans="1:257" ht="14.25" customHeight="1">
      <c r="A14" s="96" t="str">
        <f t="shared" si="0"/>
        <v>[Medicinal plants Article-4]</v>
      </c>
      <c r="B14" s="97" t="s">
        <v>127</v>
      </c>
      <c r="C14" s="143" t="s">
        <v>120</v>
      </c>
      <c r="D14" s="166" t="s">
        <v>130</v>
      </c>
      <c r="E14" s="103"/>
      <c r="F14" s="95"/>
      <c r="G14" s="95"/>
      <c r="H14" s="101"/>
      <c r="I14" s="105"/>
      <c r="J14" s="90"/>
    </row>
    <row r="15" spans="1:257" ht="14.25" customHeight="1">
      <c r="A15" s="96" t="str">
        <f t="shared" si="0"/>
        <v>[Medicinal plants Article-5]</v>
      </c>
      <c r="B15" s="109" t="s">
        <v>237</v>
      </c>
      <c r="C15" s="143" t="s">
        <v>121</v>
      </c>
      <c r="D15" s="97" t="s">
        <v>131</v>
      </c>
      <c r="E15" s="103"/>
      <c r="F15" s="95"/>
      <c r="G15" s="95"/>
      <c r="H15" s="101"/>
      <c r="I15" s="105"/>
      <c r="J15" s="90"/>
    </row>
    <row r="16" spans="1:257" ht="14.25" customHeight="1">
      <c r="A16" s="96" t="str">
        <f t="shared" si="0"/>
        <v>[Medicinal plants Article-6]</v>
      </c>
      <c r="B16" s="109" t="s">
        <v>236</v>
      </c>
      <c r="C16" s="143" t="s">
        <v>132</v>
      </c>
      <c r="D16" s="97" t="s">
        <v>133</v>
      </c>
      <c r="E16" s="103"/>
      <c r="F16" s="95"/>
      <c r="G16" s="95"/>
      <c r="H16" s="101"/>
      <c r="I16" s="105"/>
      <c r="J16" s="90"/>
    </row>
    <row r="17" spans="1:10" ht="14.25" customHeight="1">
      <c r="A17" s="96" t="str">
        <f t="shared" si="0"/>
        <v>[Medicinal plants Article-7]</v>
      </c>
      <c r="B17" s="109" t="s">
        <v>238</v>
      </c>
      <c r="C17" s="143" t="s">
        <v>134</v>
      </c>
      <c r="D17" s="97" t="s">
        <v>135</v>
      </c>
      <c r="E17" s="103"/>
      <c r="F17" s="95"/>
      <c r="G17" s="95"/>
      <c r="H17" s="101"/>
      <c r="I17" s="105"/>
      <c r="J17" s="90"/>
    </row>
    <row r="18" spans="1:10" ht="14.25" customHeight="1">
      <c r="A18" s="96" t="str">
        <f t="shared" ref="A18:A31" si="1">IF(OR(B18&lt;&gt;"",D18&lt;E16&gt;""),"["&amp;TEXT($B$2,"##")&amp;"-"&amp;TEXT(ROW()-10,"##")&amp;"]","")</f>
        <v>[Medicinal plants Article-8]</v>
      </c>
      <c r="B18" s="109" t="s">
        <v>239</v>
      </c>
      <c r="C18" s="143" t="s">
        <v>136</v>
      </c>
      <c r="D18" s="97" t="s">
        <v>149</v>
      </c>
      <c r="E18" s="103"/>
      <c r="F18" s="95"/>
      <c r="G18" s="95"/>
      <c r="H18" s="101"/>
      <c r="I18" s="105"/>
      <c r="J18" s="90"/>
    </row>
    <row r="19" spans="1:10" ht="14.25" customHeight="1">
      <c r="A19" s="96" t="str">
        <f t="shared" si="1"/>
        <v>[Medicinal plants Article-9]</v>
      </c>
      <c r="B19" s="109" t="s">
        <v>487</v>
      </c>
      <c r="C19" s="143" t="s">
        <v>488</v>
      </c>
      <c r="D19" s="97" t="s">
        <v>489</v>
      </c>
      <c r="E19" s="103"/>
      <c r="F19" s="95"/>
      <c r="G19" s="95"/>
      <c r="H19" s="101"/>
      <c r="I19" s="105"/>
      <c r="J19" s="90"/>
    </row>
    <row r="20" spans="1:10" ht="14.25" customHeight="1">
      <c r="A20" s="96" t="str">
        <f t="shared" si="1"/>
        <v>[Medicinal plants Article-10]</v>
      </c>
      <c r="B20" s="95" t="s">
        <v>240</v>
      </c>
      <c r="C20" s="142" t="s">
        <v>137</v>
      </c>
      <c r="D20" s="139" t="s">
        <v>148</v>
      </c>
      <c r="E20" s="226"/>
      <c r="F20" s="95"/>
      <c r="G20" s="95"/>
      <c r="H20" s="101"/>
      <c r="I20" s="105"/>
      <c r="J20" s="90"/>
    </row>
    <row r="21" spans="1:10" ht="14.25" customHeight="1">
      <c r="A21" s="96" t="str">
        <f t="shared" si="1"/>
        <v>[Medicinal plants Article-11]</v>
      </c>
      <c r="B21" s="97" t="s">
        <v>490</v>
      </c>
      <c r="C21" s="97" t="s">
        <v>491</v>
      </c>
      <c r="D21" s="97" t="s">
        <v>492</v>
      </c>
      <c r="E21" s="103"/>
      <c r="F21" s="97"/>
      <c r="G21" s="97"/>
      <c r="H21" s="104"/>
      <c r="I21" s="105"/>
      <c r="J21" s="90"/>
    </row>
    <row r="22" spans="1:10" ht="14.25" customHeight="1">
      <c r="A22" s="96" t="str">
        <f t="shared" si="1"/>
        <v>[Medicinal plants Article-12]</v>
      </c>
      <c r="B22" s="97" t="s">
        <v>241</v>
      </c>
      <c r="C22" s="97" t="s">
        <v>138</v>
      </c>
      <c r="D22" s="97" t="s">
        <v>147</v>
      </c>
      <c r="E22" s="103"/>
      <c r="F22" s="97"/>
      <c r="G22" s="97"/>
      <c r="H22" s="104"/>
      <c r="I22" s="105"/>
      <c r="J22" s="90"/>
    </row>
    <row r="23" spans="1:10" ht="14.25" customHeight="1">
      <c r="A23" s="96" t="str">
        <f t="shared" si="1"/>
        <v>[Medicinal plants Article-13]</v>
      </c>
      <c r="B23" s="97" t="s">
        <v>493</v>
      </c>
      <c r="C23" s="97" t="s">
        <v>494</v>
      </c>
      <c r="D23" s="97" t="s">
        <v>495</v>
      </c>
      <c r="E23" s="103"/>
      <c r="F23" s="97"/>
      <c r="G23" s="97"/>
      <c r="H23" s="104"/>
      <c r="I23" s="105"/>
      <c r="J23" s="90"/>
    </row>
    <row r="24" spans="1:10" ht="14.25" customHeight="1">
      <c r="A24" s="96" t="str">
        <f t="shared" si="1"/>
        <v>[Medicinal plants Article-14]</v>
      </c>
      <c r="B24" s="97" t="s">
        <v>242</v>
      </c>
      <c r="C24" s="97" t="s">
        <v>139</v>
      </c>
      <c r="D24" s="97" t="s">
        <v>146</v>
      </c>
      <c r="E24" s="103"/>
      <c r="F24" s="97"/>
      <c r="G24" s="97"/>
      <c r="H24" s="104"/>
      <c r="I24" s="105"/>
      <c r="J24" s="90"/>
    </row>
    <row r="25" spans="1:10" ht="14.25" customHeight="1">
      <c r="A25" s="96" t="str">
        <f t="shared" si="1"/>
        <v>[Medicinal plants Article-15]</v>
      </c>
      <c r="B25" s="97" t="s">
        <v>496</v>
      </c>
      <c r="C25" s="97" t="s">
        <v>497</v>
      </c>
      <c r="D25" s="97" t="s">
        <v>498</v>
      </c>
      <c r="E25" s="103"/>
      <c r="F25" s="97"/>
      <c r="G25" s="97"/>
      <c r="H25" s="104"/>
      <c r="I25" s="105"/>
      <c r="J25" s="90"/>
    </row>
    <row r="26" spans="1:10" ht="14.25" customHeight="1">
      <c r="A26" s="96" t="str">
        <f t="shared" si="1"/>
        <v>[Medicinal plants Article-16]</v>
      </c>
      <c r="B26" s="97" t="s">
        <v>243</v>
      </c>
      <c r="C26" s="97" t="s">
        <v>140</v>
      </c>
      <c r="D26" s="97" t="s">
        <v>145</v>
      </c>
      <c r="E26" s="103"/>
      <c r="F26" s="97"/>
      <c r="G26" s="97"/>
      <c r="H26" s="104"/>
      <c r="I26" s="105"/>
      <c r="J26" s="90"/>
    </row>
    <row r="27" spans="1:10" ht="14.25" customHeight="1">
      <c r="A27" s="96" t="str">
        <f t="shared" si="1"/>
        <v>[Medicinal plants Article-17]</v>
      </c>
      <c r="B27" s="97" t="s">
        <v>499</v>
      </c>
      <c r="C27" s="97" t="s">
        <v>500</v>
      </c>
      <c r="D27" s="97" t="s">
        <v>501</v>
      </c>
      <c r="E27" s="103"/>
      <c r="F27" s="97"/>
      <c r="G27" s="97"/>
      <c r="H27" s="104"/>
      <c r="I27" s="105"/>
      <c r="J27" s="90"/>
    </row>
    <row r="28" spans="1:10" ht="14.25" customHeight="1">
      <c r="A28" s="96" t="str">
        <f t="shared" si="1"/>
        <v>[Medicinal plants Article-18]</v>
      </c>
      <c r="B28" s="97" t="s">
        <v>244</v>
      </c>
      <c r="C28" s="97" t="s">
        <v>141</v>
      </c>
      <c r="D28" s="97" t="s">
        <v>144</v>
      </c>
      <c r="E28" s="103"/>
      <c r="F28" s="97"/>
      <c r="G28" s="97"/>
      <c r="H28" s="104"/>
      <c r="I28" s="105"/>
      <c r="J28" s="90"/>
    </row>
    <row r="29" spans="1:10" ht="14.25" customHeight="1">
      <c r="A29" s="96" t="str">
        <f t="shared" si="1"/>
        <v>[Medicinal plants Article-19]</v>
      </c>
      <c r="B29" s="97" t="s">
        <v>502</v>
      </c>
      <c r="C29" s="97" t="s">
        <v>503</v>
      </c>
      <c r="D29" s="97" t="s">
        <v>504</v>
      </c>
      <c r="E29" s="103"/>
      <c r="F29" s="97"/>
      <c r="G29" s="97"/>
      <c r="H29" s="104"/>
      <c r="I29" s="105"/>
      <c r="J29" s="90"/>
    </row>
    <row r="30" spans="1:10" ht="14.25" customHeight="1">
      <c r="A30" s="96" t="str">
        <f t="shared" si="1"/>
        <v>[Medicinal plants Article-20]</v>
      </c>
      <c r="B30" s="97" t="s">
        <v>245</v>
      </c>
      <c r="C30" s="97" t="s">
        <v>142</v>
      </c>
      <c r="D30" s="144" t="s">
        <v>143</v>
      </c>
      <c r="E30" s="103"/>
      <c r="F30" s="97"/>
      <c r="G30" s="97"/>
      <c r="H30" s="104"/>
      <c r="I30" s="105"/>
      <c r="J30" s="90"/>
    </row>
    <row r="31" spans="1:10" ht="14.25" customHeight="1">
      <c r="A31" s="96" t="str">
        <f t="shared" si="1"/>
        <v>[Medicinal plants Article-21]</v>
      </c>
      <c r="B31" s="97" t="s">
        <v>505</v>
      </c>
      <c r="C31" s="97" t="s">
        <v>506</v>
      </c>
      <c r="D31" s="144" t="s">
        <v>507</v>
      </c>
      <c r="E31" s="103"/>
      <c r="F31" s="97"/>
      <c r="G31" s="97"/>
      <c r="H31" s="104"/>
      <c r="I31" s="105"/>
      <c r="J31" s="90"/>
    </row>
    <row r="32" spans="1:10" ht="14.25" customHeight="1">
      <c r="A32" s="140"/>
      <c r="B32" s="140" t="s">
        <v>186</v>
      </c>
      <c r="C32" s="305"/>
      <c r="D32" s="305"/>
      <c r="E32" s="305"/>
      <c r="F32" s="305"/>
      <c r="G32" s="305"/>
      <c r="H32" s="305"/>
      <c r="I32" s="306"/>
      <c r="J32" s="90"/>
    </row>
    <row r="33" spans="1:10" ht="14.25" customHeight="1">
      <c r="A33" s="54" t="str">
        <f>IF(OR(B33&lt;&gt;"",D33&lt;F32&gt;""),"["&amp;TEXT($B$2,"##")&amp;"-"&amp;TEXT(ROW()-10,"##")&amp;"]","")</f>
        <v>[Medicinal plants Article-23]</v>
      </c>
      <c r="B33" s="97" t="s">
        <v>153</v>
      </c>
      <c r="C33" s="143" t="s">
        <v>163</v>
      </c>
      <c r="D33" s="97" t="s">
        <v>164</v>
      </c>
      <c r="E33" s="103"/>
      <c r="F33" s="95"/>
      <c r="G33" s="95"/>
      <c r="H33" s="157"/>
      <c r="I33" s="146"/>
      <c r="J33" s="90"/>
    </row>
    <row r="34" spans="1:10" ht="14.25" customHeight="1">
      <c r="A34" s="138" t="str">
        <f t="shared" ref="A34" si="2">IF(OR(B34&lt;&gt;"",D34&lt;E33&gt;""),"["&amp;TEXT($B$2,"##")&amp;"-"&amp;TEXT(ROW()-10,"##")&amp;"]","")</f>
        <v>[Medicinal plants Article-24]</v>
      </c>
      <c r="B34" s="97" t="s">
        <v>152</v>
      </c>
      <c r="C34" s="143" t="s">
        <v>165</v>
      </c>
      <c r="D34" s="97" t="s">
        <v>176</v>
      </c>
      <c r="E34" s="146"/>
      <c r="F34" s="95"/>
      <c r="G34" s="95"/>
      <c r="H34" s="157"/>
      <c r="I34" s="146"/>
      <c r="J34" s="90"/>
    </row>
    <row r="35" spans="1:10" ht="14.25" customHeight="1">
      <c r="A35" s="167" t="str">
        <f>IF(OR(B35&lt;&gt;"",D35&lt;F32&gt;""),"["&amp;TEXT($B$2,"##")&amp;"-"&amp;TEXT(ROW()-10,"##")&amp;"]","")</f>
        <v>[Medicinal plants Article-25]</v>
      </c>
      <c r="B35" s="109" t="s">
        <v>151</v>
      </c>
      <c r="C35" s="143" t="s">
        <v>166</v>
      </c>
      <c r="D35" s="166" t="s">
        <v>131</v>
      </c>
      <c r="E35" s="146"/>
      <c r="F35" s="95"/>
      <c r="G35" s="95"/>
      <c r="H35" s="157"/>
      <c r="I35" s="146"/>
      <c r="J35" s="90"/>
    </row>
    <row r="36" spans="1:10" ht="14.25" customHeight="1">
      <c r="A36" s="54" t="str">
        <f>IF(OR(B36&lt;&gt;"",D36&lt;E33&gt;""),"["&amp;TEXT($B$2,"##")&amp;"-"&amp;TEXT(ROW()-10,"##")&amp;"]","")</f>
        <v>[Medicinal plants Article-26]</v>
      </c>
      <c r="B36" s="109" t="s">
        <v>154</v>
      </c>
      <c r="C36" s="143" t="s">
        <v>167</v>
      </c>
      <c r="D36" s="97" t="s">
        <v>177</v>
      </c>
      <c r="E36" s="146"/>
      <c r="F36" s="95"/>
      <c r="G36" s="95"/>
      <c r="H36" s="157"/>
      <c r="I36" s="146"/>
      <c r="J36" s="90"/>
    </row>
    <row r="37" spans="1:10" ht="14.25" customHeight="1">
      <c r="A37" s="54" t="str">
        <f>IF(OR(B37&lt;&gt;"",D37&lt;E34&gt;""),"["&amp;TEXT($B$2,"##")&amp;"-"&amp;TEXT(ROW()-10,"##")&amp;"]","")</f>
        <v>[Medicinal plants Article-27]</v>
      </c>
      <c r="B37" s="109" t="s">
        <v>155</v>
      </c>
      <c r="C37" s="143" t="s">
        <v>168</v>
      </c>
      <c r="D37" s="97" t="s">
        <v>178</v>
      </c>
      <c r="E37" s="146"/>
      <c r="F37" s="95"/>
      <c r="G37" s="95"/>
      <c r="H37" s="157"/>
      <c r="I37" s="146"/>
      <c r="J37" s="90"/>
    </row>
    <row r="38" spans="1:10" ht="14.25" customHeight="1">
      <c r="A38" s="138" t="str">
        <f t="shared" ref="A38:A62" si="3">IF(OR(B38&lt;&gt;"",D38&lt;E37&gt;""),"["&amp;TEXT($B$2,"##")&amp;"-"&amp;TEXT(ROW()-10,"##")&amp;"]","")</f>
        <v>[Medicinal plants Article-28]</v>
      </c>
      <c r="B38" s="109" t="s">
        <v>156</v>
      </c>
      <c r="C38" s="143" t="s">
        <v>169</v>
      </c>
      <c r="D38" s="97" t="s">
        <v>179</v>
      </c>
      <c r="E38" s="146"/>
      <c r="F38" s="95"/>
      <c r="G38" s="97"/>
      <c r="H38" s="157"/>
      <c r="I38" s="146"/>
      <c r="J38" s="90"/>
    </row>
    <row r="39" spans="1:10" ht="14.25" customHeight="1">
      <c r="A39" s="138" t="str">
        <f t="shared" si="3"/>
        <v>[Medicinal plants Article-29]</v>
      </c>
      <c r="B39" s="109" t="s">
        <v>157</v>
      </c>
      <c r="C39" s="143" t="s">
        <v>170</v>
      </c>
      <c r="D39" s="97" t="s">
        <v>180</v>
      </c>
      <c r="E39" s="146"/>
      <c r="F39" s="95"/>
      <c r="G39" s="95"/>
      <c r="H39" s="157"/>
      <c r="I39" s="146"/>
      <c r="J39" s="90"/>
    </row>
    <row r="40" spans="1:10" ht="14.25" customHeight="1">
      <c r="A40" s="138" t="str">
        <f t="shared" si="3"/>
        <v>[Medicinal plants Article-30]</v>
      </c>
      <c r="B40" s="109" t="s">
        <v>158</v>
      </c>
      <c r="C40" s="143" t="s">
        <v>171</v>
      </c>
      <c r="D40" s="97" t="s">
        <v>181</v>
      </c>
      <c r="E40" s="146"/>
      <c r="F40" s="95"/>
      <c r="G40" s="95"/>
      <c r="H40" s="157"/>
      <c r="I40" s="146"/>
      <c r="J40" s="90"/>
    </row>
    <row r="41" spans="1:10" ht="14.25" customHeight="1">
      <c r="A41" s="96" t="str">
        <f t="shared" si="3"/>
        <v>[Medicinal plants Article-31]</v>
      </c>
      <c r="B41" s="109" t="s">
        <v>159</v>
      </c>
      <c r="C41" s="143" t="s">
        <v>172</v>
      </c>
      <c r="D41" s="97" t="s">
        <v>182</v>
      </c>
      <c r="E41" s="150"/>
      <c r="F41" s="95"/>
      <c r="G41" s="95"/>
      <c r="H41" s="157"/>
      <c r="I41" s="146"/>
      <c r="J41" s="90"/>
    </row>
    <row r="42" spans="1:10" ht="14.25" customHeight="1">
      <c r="A42" s="96" t="str">
        <f t="shared" si="3"/>
        <v>[Medicinal plants Article-32]</v>
      </c>
      <c r="B42" s="109" t="s">
        <v>160</v>
      </c>
      <c r="C42" s="143" t="s">
        <v>173</v>
      </c>
      <c r="D42" s="97" t="s">
        <v>183</v>
      </c>
      <c r="E42" s="146"/>
      <c r="F42" s="97"/>
      <c r="G42" s="97"/>
      <c r="H42" s="157"/>
      <c r="I42" s="146"/>
      <c r="J42" s="90"/>
    </row>
    <row r="43" spans="1:10" ht="14.25" customHeight="1">
      <c r="A43" s="138" t="str">
        <f t="shared" si="3"/>
        <v>[Medicinal plants Article-33]</v>
      </c>
      <c r="B43" s="109" t="s">
        <v>161</v>
      </c>
      <c r="C43" s="143" t="s">
        <v>174</v>
      </c>
      <c r="D43" s="97" t="s">
        <v>184</v>
      </c>
      <c r="E43" s="146"/>
      <c r="F43" s="97"/>
      <c r="G43" s="97"/>
      <c r="H43" s="157"/>
      <c r="I43" s="146"/>
      <c r="J43" s="90"/>
    </row>
    <row r="44" spans="1:10" ht="14.25" customHeight="1">
      <c r="A44" s="96" t="str">
        <f t="shared" si="3"/>
        <v>[Medicinal plants Article-34]</v>
      </c>
      <c r="B44" s="175" t="s">
        <v>162</v>
      </c>
      <c r="C44" s="143" t="s">
        <v>175</v>
      </c>
      <c r="D44" s="144" t="s">
        <v>185</v>
      </c>
      <c r="E44" s="146"/>
      <c r="F44" s="97"/>
      <c r="G44" s="97"/>
      <c r="H44" s="157"/>
      <c r="I44" s="146"/>
      <c r="J44" s="90"/>
    </row>
    <row r="45" spans="1:10" ht="14.25" customHeight="1">
      <c r="A45" s="145"/>
      <c r="B45" s="158" t="s">
        <v>192</v>
      </c>
      <c r="C45" s="307"/>
      <c r="D45" s="307"/>
      <c r="E45" s="307"/>
      <c r="F45" s="307"/>
      <c r="G45" s="307"/>
      <c r="H45" s="307"/>
      <c r="I45" s="308"/>
      <c r="J45" s="90"/>
    </row>
    <row r="46" spans="1:10" s="169" customFormat="1" ht="14.25" customHeight="1">
      <c r="A46" s="96" t="str">
        <f>IF(OR(B46&lt;&gt;"",D46&lt;E44&gt;""),"["&amp;TEXT($B$2,"##")&amp;"-"&amp;TEXT(ROW()-10,"##")&amp;"]","")</f>
        <v>[Medicinal plants Article-36]</v>
      </c>
      <c r="B46" s="172" t="s">
        <v>194</v>
      </c>
      <c r="C46" s="173" t="s">
        <v>188</v>
      </c>
      <c r="D46" s="173" t="s">
        <v>208</v>
      </c>
      <c r="E46" s="168"/>
      <c r="F46" s="168"/>
      <c r="G46" s="168"/>
      <c r="H46" s="168"/>
      <c r="I46" s="168"/>
    </row>
    <row r="47" spans="1:10" s="169" customFormat="1" ht="14.25" customHeight="1">
      <c r="A47" s="96" t="str">
        <f>IF(OR(B47&lt;&gt;"",D47&lt;E45&gt;""),"["&amp;TEXT($B$2,"##")&amp;"-"&amp;TEXT(ROW()-10,"##")&amp;"]","")</f>
        <v>[Medicinal plants Article-37]</v>
      </c>
      <c r="B47" s="172" t="s">
        <v>195</v>
      </c>
      <c r="C47" s="173" t="s">
        <v>188</v>
      </c>
      <c r="D47" s="173" t="s">
        <v>206</v>
      </c>
      <c r="E47" s="168"/>
      <c r="F47" s="168"/>
      <c r="G47" s="168"/>
      <c r="H47" s="168"/>
      <c r="I47" s="168"/>
    </row>
    <row r="48" spans="1:10" ht="14.25" customHeight="1">
      <c r="A48" s="96" t="str">
        <f>IF(OR(B48&lt;&gt;"",D48&lt;E45&gt;""),"["&amp;TEXT($B$2,"##")&amp;"-"&amp;TEXT(ROW()-10,"##")&amp;"]","")</f>
        <v>[Medicinal plants Article-38]</v>
      </c>
      <c r="B48" s="178" t="s">
        <v>193</v>
      </c>
      <c r="C48" s="171" t="s">
        <v>210</v>
      </c>
      <c r="D48" s="106" t="s">
        <v>352</v>
      </c>
      <c r="E48" s="174"/>
      <c r="F48" s="160"/>
      <c r="G48" s="97"/>
      <c r="H48" s="157"/>
      <c r="I48" s="146"/>
      <c r="J48" s="90"/>
    </row>
    <row r="49" spans="1:10" ht="14.25" customHeight="1">
      <c r="A49" s="96" t="str">
        <f>IF(OR(B49&lt;&gt;"",D49&lt;E48&gt;""),"["&amp;TEXT($B$2,"##")&amp;"-"&amp;TEXT(ROW()-10,"##")&amp;"]","")</f>
        <v>[Medicinal plants Article-39]</v>
      </c>
      <c r="B49" s="179" t="s">
        <v>187</v>
      </c>
      <c r="C49" s="136" t="s">
        <v>188</v>
      </c>
      <c r="D49" s="139" t="s">
        <v>207</v>
      </c>
      <c r="E49" s="150"/>
      <c r="F49" s="95"/>
      <c r="G49" s="139"/>
      <c r="H49" s="193"/>
      <c r="I49" s="150"/>
      <c r="J49" s="90"/>
    </row>
    <row r="50" spans="1:10" ht="14.25" customHeight="1">
      <c r="A50" s="145"/>
      <c r="B50" s="141" t="s">
        <v>189</v>
      </c>
      <c r="C50" s="309"/>
      <c r="D50" s="309"/>
      <c r="E50" s="309"/>
      <c r="F50" s="309"/>
      <c r="G50" s="309"/>
      <c r="H50" s="309"/>
      <c r="I50" s="309"/>
      <c r="J50" s="90"/>
    </row>
    <row r="51" spans="1:10" ht="14.25" customHeight="1">
      <c r="A51" s="170" t="str">
        <f>IF(OR(B51&lt;&gt;"",D51&lt;E50&gt;""),"["&amp;TEXT($B$2,"##")&amp;"-"&amp;TEXT(ROW()-10,"##")&amp;"]","")</f>
        <v>[Medicinal plants Article-41]</v>
      </c>
      <c r="B51" s="97" t="s">
        <v>198</v>
      </c>
      <c r="C51" s="171" t="s">
        <v>202</v>
      </c>
      <c r="D51" s="194" t="s">
        <v>209</v>
      </c>
      <c r="E51" s="174"/>
      <c r="F51" s="160"/>
      <c r="G51" s="194"/>
      <c r="H51" s="195"/>
      <c r="I51" s="174"/>
      <c r="J51" s="90"/>
    </row>
    <row r="52" spans="1:10" ht="14.25" customHeight="1">
      <c r="A52" s="138" t="str">
        <f>IF(OR(B52&lt;&gt;"",D52&lt;E51&gt;""),"["&amp;TEXT($B$2,"##")&amp;"-"&amp;TEXT(ROW()-10,"##")&amp;"]","")</f>
        <v>[Medicinal plants Article-42]</v>
      </c>
      <c r="B52" s="97" t="s">
        <v>216</v>
      </c>
      <c r="C52" s="137" t="s">
        <v>190</v>
      </c>
      <c r="D52" s="97" t="s">
        <v>191</v>
      </c>
      <c r="E52" s="146"/>
      <c r="F52" s="95"/>
      <c r="G52" s="97"/>
      <c r="H52" s="157"/>
      <c r="I52" s="146"/>
      <c r="J52" s="90"/>
    </row>
    <row r="53" spans="1:10" ht="14.25" customHeight="1">
      <c r="A53" s="138" t="str">
        <f t="shared" si="3"/>
        <v>[Medicinal plants Article-43]</v>
      </c>
      <c r="B53" s="109" t="s">
        <v>217</v>
      </c>
      <c r="C53" s="137" t="s">
        <v>196</v>
      </c>
      <c r="D53" s="97" t="s">
        <v>197</v>
      </c>
      <c r="E53" s="146"/>
      <c r="F53" s="95"/>
      <c r="G53" s="97"/>
      <c r="H53" s="157"/>
      <c r="I53" s="146"/>
      <c r="J53" s="90"/>
    </row>
    <row r="54" spans="1:10" ht="14.25" customHeight="1">
      <c r="A54" s="138" t="str">
        <f t="shared" si="3"/>
        <v>[Medicinal plants Article-44]</v>
      </c>
      <c r="B54" s="109" t="s">
        <v>199</v>
      </c>
      <c r="C54" s="137" t="s">
        <v>200</v>
      </c>
      <c r="D54" s="97" t="s">
        <v>201</v>
      </c>
      <c r="E54" s="146"/>
      <c r="F54" s="95"/>
      <c r="G54" s="97"/>
      <c r="H54" s="157"/>
      <c r="I54" s="146"/>
      <c r="J54" s="90"/>
    </row>
    <row r="55" spans="1:10" ht="14.25" customHeight="1">
      <c r="A55" s="177" t="str">
        <f t="shared" si="3"/>
        <v>[Medicinal plants Article-45]</v>
      </c>
      <c r="B55" s="175" t="s">
        <v>203</v>
      </c>
      <c r="C55" s="136" t="s">
        <v>210</v>
      </c>
      <c r="D55" s="139" t="s">
        <v>353</v>
      </c>
      <c r="E55" s="150"/>
      <c r="F55" s="95"/>
      <c r="G55" s="139"/>
      <c r="H55" s="193"/>
      <c r="I55" s="150"/>
      <c r="J55" s="90"/>
    </row>
    <row r="56" spans="1:10" ht="14.25" customHeight="1">
      <c r="A56" s="145"/>
      <c r="B56" s="141" t="s">
        <v>204</v>
      </c>
      <c r="C56" s="309"/>
      <c r="D56" s="309"/>
      <c r="E56" s="309"/>
      <c r="F56" s="309"/>
      <c r="G56" s="309"/>
      <c r="H56" s="309"/>
      <c r="I56" s="309"/>
      <c r="J56" s="90"/>
    </row>
    <row r="57" spans="1:10" ht="14.25" customHeight="1">
      <c r="A57" s="96" t="str">
        <f t="shared" si="3"/>
        <v>[Medicinal plants Article-47]</v>
      </c>
      <c r="B57" s="176" t="s">
        <v>212</v>
      </c>
      <c r="C57" s="180" t="s">
        <v>213</v>
      </c>
      <c r="D57" s="181" t="s">
        <v>214</v>
      </c>
      <c r="E57" s="174"/>
      <c r="F57" s="160"/>
      <c r="G57" s="194"/>
      <c r="H57" s="195"/>
      <c r="I57" s="174"/>
      <c r="J57" s="90"/>
    </row>
    <row r="58" spans="1:10" ht="14.25" customHeight="1">
      <c r="A58" s="170" t="str">
        <f t="shared" si="3"/>
        <v>[Medicinal plants Article-48]</v>
      </c>
      <c r="B58" s="109" t="s">
        <v>211</v>
      </c>
      <c r="C58" s="137" t="s">
        <v>225</v>
      </c>
      <c r="D58" s="97" t="s">
        <v>354</v>
      </c>
      <c r="E58" s="146"/>
      <c r="F58" s="95"/>
      <c r="G58" s="97"/>
      <c r="H58" s="157"/>
      <c r="I58" s="146"/>
      <c r="J58" s="90"/>
    </row>
    <row r="59" spans="1:10" ht="14.25" customHeight="1">
      <c r="A59" s="138" t="str">
        <f t="shared" si="3"/>
        <v>[Medicinal plants Article-49]</v>
      </c>
      <c r="B59" s="109" t="s">
        <v>215</v>
      </c>
      <c r="C59" s="137" t="s">
        <v>218</v>
      </c>
      <c r="D59" s="97" t="s">
        <v>222</v>
      </c>
      <c r="E59" s="146"/>
      <c r="F59" s="95"/>
      <c r="G59" s="97"/>
      <c r="H59" s="157"/>
      <c r="I59" s="146"/>
      <c r="J59" s="90"/>
    </row>
    <row r="60" spans="1:10" ht="14.25" customHeight="1">
      <c r="A60" s="138" t="str">
        <f t="shared" si="3"/>
        <v>[Medicinal plants Article-50]</v>
      </c>
      <c r="B60" s="109" t="s">
        <v>219</v>
      </c>
      <c r="C60" s="142" t="s">
        <v>220</v>
      </c>
      <c r="D60" s="139" t="s">
        <v>221</v>
      </c>
      <c r="E60" s="150"/>
      <c r="F60" s="95"/>
      <c r="G60" s="139"/>
      <c r="H60" s="193"/>
      <c r="I60" s="150"/>
      <c r="J60" s="90"/>
    </row>
    <row r="61" spans="1:10" ht="14.25" customHeight="1">
      <c r="A61" s="145"/>
      <c r="B61" s="141" t="s">
        <v>223</v>
      </c>
      <c r="C61" s="309"/>
      <c r="D61" s="309"/>
      <c r="E61" s="309"/>
      <c r="F61" s="309"/>
      <c r="G61" s="309"/>
      <c r="H61" s="309"/>
      <c r="I61" s="309"/>
      <c r="J61" s="90"/>
    </row>
    <row r="62" spans="1:10" ht="14.25" customHeight="1">
      <c r="A62" s="96" t="str">
        <f t="shared" si="3"/>
        <v>[Medicinal plants Article-52]</v>
      </c>
      <c r="B62" s="139" t="s">
        <v>224</v>
      </c>
      <c r="C62" s="180" t="s">
        <v>210</v>
      </c>
      <c r="D62" s="181" t="s">
        <v>355</v>
      </c>
      <c r="E62" s="174"/>
      <c r="F62" s="160"/>
      <c r="G62" s="194"/>
      <c r="H62" s="195"/>
      <c r="I62" s="174"/>
      <c r="J62" s="90"/>
    </row>
    <row r="63" spans="1:10" ht="14.25" customHeight="1">
      <c r="A63" s="152" t="str">
        <f>IF(OR(B63&lt;&gt;"",D63&lt;E61&gt;""),"["&amp;TEXT($B$2,"##")&amp;"-"&amp;TEXT(ROW()-10,"##")&amp;"]","")</f>
        <v>[Medicinal plants Article-53]</v>
      </c>
      <c r="B63" s="97" t="s">
        <v>226</v>
      </c>
      <c r="C63" s="97" t="s">
        <v>227</v>
      </c>
      <c r="D63" s="97" t="s">
        <v>228</v>
      </c>
      <c r="E63" s="146"/>
      <c r="F63" s="95"/>
      <c r="G63" s="97"/>
      <c r="H63" s="157"/>
      <c r="I63" s="146"/>
      <c r="J63" s="90"/>
    </row>
    <row r="64" spans="1:10" ht="14.25" customHeight="1">
      <c r="A64" s="187"/>
      <c r="B64" s="182" t="s">
        <v>205</v>
      </c>
      <c r="C64" s="184"/>
      <c r="D64" s="182"/>
      <c r="E64" s="184"/>
      <c r="F64" s="184"/>
      <c r="G64" s="184"/>
      <c r="H64" s="184"/>
      <c r="I64" s="183"/>
      <c r="J64" s="90"/>
    </row>
    <row r="65" spans="1:10" ht="14.25" customHeight="1">
      <c r="A65" s="96" t="str">
        <f t="shared" ref="A65:A76" si="4">IF(OR(B65&lt;&gt;"",D65&lt;E64&gt;""),"["&amp;TEXT($B$2,"##")&amp;"-"&amp;TEXT(ROW()-10,"##")&amp;"]","")</f>
        <v>[Medicinal plants Article-55]</v>
      </c>
      <c r="B65" s="214" t="s">
        <v>364</v>
      </c>
      <c r="C65" s="180" t="s">
        <v>230</v>
      </c>
      <c r="D65" s="181" t="s">
        <v>351</v>
      </c>
      <c r="E65" s="196"/>
      <c r="F65" s="160"/>
      <c r="G65" s="194"/>
      <c r="H65" s="195"/>
      <c r="I65" s="196"/>
      <c r="J65" s="90"/>
    </row>
    <row r="66" spans="1:10" ht="14.25" customHeight="1">
      <c r="A66" s="96" t="str">
        <f t="shared" si="4"/>
        <v>[Medicinal plants Article-56]</v>
      </c>
      <c r="B66" s="179" t="s">
        <v>365</v>
      </c>
      <c r="C66" s="97" t="s">
        <v>232</v>
      </c>
      <c r="D66" s="97" t="s">
        <v>233</v>
      </c>
      <c r="E66" s="146"/>
      <c r="F66" s="95"/>
      <c r="G66" s="97"/>
      <c r="H66" s="157"/>
      <c r="I66" s="146"/>
      <c r="J66" s="90"/>
    </row>
    <row r="67" spans="1:10" ht="14.25" customHeight="1">
      <c r="A67" s="145"/>
      <c r="B67" s="184" t="s">
        <v>446</v>
      </c>
      <c r="C67" s="184"/>
      <c r="D67" s="182"/>
      <c r="E67" s="184"/>
      <c r="F67" s="184"/>
      <c r="G67" s="184"/>
      <c r="H67" s="184"/>
      <c r="I67" s="183"/>
      <c r="J67" s="90"/>
    </row>
    <row r="68" spans="1:10" ht="14.25" customHeight="1">
      <c r="A68" s="96" t="str">
        <f t="shared" si="4"/>
        <v>[Medicinal plants Article-58]</v>
      </c>
      <c r="B68" s="97" t="s">
        <v>448</v>
      </c>
      <c r="C68" s="97" t="s">
        <v>447</v>
      </c>
      <c r="D68" s="97" t="s">
        <v>449</v>
      </c>
      <c r="E68" s="146"/>
      <c r="F68" s="97"/>
      <c r="G68" s="97"/>
      <c r="H68" s="157"/>
      <c r="I68" s="146"/>
      <c r="J68" s="90"/>
    </row>
    <row r="69" spans="1:10" ht="14.25" customHeight="1">
      <c r="A69" s="96" t="str">
        <f t="shared" si="4"/>
        <v>[Medicinal plants Article-59]</v>
      </c>
      <c r="B69" s="219" t="s">
        <v>451</v>
      </c>
      <c r="C69" s="97" t="s">
        <v>452</v>
      </c>
      <c r="D69" s="223" t="s">
        <v>453</v>
      </c>
      <c r="E69" s="220"/>
      <c r="F69" s="185"/>
      <c r="G69" s="219"/>
      <c r="H69" s="221"/>
      <c r="I69" s="222"/>
      <c r="J69" s="90"/>
    </row>
    <row r="70" spans="1:10" ht="14.25" customHeight="1">
      <c r="A70" s="145"/>
      <c r="B70" s="184" t="s">
        <v>450</v>
      </c>
      <c r="C70" s="184"/>
      <c r="D70" s="182"/>
      <c r="E70" s="184"/>
      <c r="F70" s="184"/>
      <c r="G70" s="184"/>
      <c r="H70" s="184"/>
      <c r="I70" s="183"/>
      <c r="J70" s="90"/>
    </row>
    <row r="71" spans="1:10" ht="14.25" customHeight="1">
      <c r="A71" s="96" t="str">
        <f t="shared" si="4"/>
        <v>[Medicinal plants Article-61]</v>
      </c>
      <c r="B71" s="97" t="s">
        <v>455</v>
      </c>
      <c r="C71" s="97" t="s">
        <v>454</v>
      </c>
      <c r="D71" s="97" t="s">
        <v>456</v>
      </c>
      <c r="E71" s="146"/>
      <c r="F71" s="95"/>
      <c r="G71" s="97"/>
      <c r="H71" s="157"/>
      <c r="I71" s="146"/>
      <c r="J71" s="90"/>
    </row>
    <row r="72" spans="1:10" ht="14.25" customHeight="1">
      <c r="A72" s="96" t="str">
        <f t="shared" si="4"/>
        <v>[Medicinal plants Article-62]</v>
      </c>
      <c r="B72" s="109" t="s">
        <v>459</v>
      </c>
      <c r="C72" s="143" t="s">
        <v>457</v>
      </c>
      <c r="D72" s="97" t="s">
        <v>458</v>
      </c>
      <c r="E72" s="146"/>
      <c r="F72" s="95"/>
      <c r="G72" s="97"/>
      <c r="H72" s="157"/>
      <c r="I72" s="146"/>
      <c r="J72" s="90"/>
    </row>
    <row r="73" spans="1:10" ht="14.25" customHeight="1">
      <c r="A73" s="96" t="str">
        <f t="shared" si="4"/>
        <v>[Medicinal plants Article-63]</v>
      </c>
      <c r="B73" s="109" t="s">
        <v>464</v>
      </c>
      <c r="C73" s="97" t="s">
        <v>462</v>
      </c>
      <c r="D73" s="97" t="s">
        <v>460</v>
      </c>
      <c r="E73" s="146"/>
      <c r="F73" s="95"/>
      <c r="G73" s="97"/>
      <c r="H73" s="157"/>
      <c r="I73" s="146"/>
      <c r="J73" s="90"/>
    </row>
    <row r="74" spans="1:10" ht="14.25" customHeight="1">
      <c r="A74" s="96" t="str">
        <f t="shared" si="4"/>
        <v>[Medicinal plants Article-64]</v>
      </c>
      <c r="B74" s="109" t="s">
        <v>465</v>
      </c>
      <c r="C74" s="97" t="s">
        <v>461</v>
      </c>
      <c r="D74" s="97" t="s">
        <v>463</v>
      </c>
      <c r="E74" s="146"/>
      <c r="F74" s="95"/>
      <c r="G74" s="97"/>
      <c r="H74" s="157"/>
      <c r="I74" s="146"/>
      <c r="J74" s="90"/>
    </row>
    <row r="75" spans="1:10" ht="14.25" customHeight="1">
      <c r="A75" s="96" t="str">
        <f t="shared" si="4"/>
        <v>[Medicinal plants Article-65]</v>
      </c>
      <c r="B75" s="97" t="s">
        <v>466</v>
      </c>
      <c r="C75" s="97" t="s">
        <v>467</v>
      </c>
      <c r="D75" s="97" t="s">
        <v>468</v>
      </c>
      <c r="E75" s="146"/>
      <c r="F75" s="95"/>
      <c r="G75" s="97"/>
      <c r="H75" s="157"/>
      <c r="I75" s="146"/>
      <c r="J75" s="90"/>
    </row>
    <row r="76" spans="1:10" ht="14.25" customHeight="1">
      <c r="A76" s="96" t="str">
        <f t="shared" si="4"/>
        <v>[Medicinal plants Article-66]</v>
      </c>
      <c r="B76" s="97" t="s">
        <v>469</v>
      </c>
      <c r="C76" s="97" t="s">
        <v>470</v>
      </c>
      <c r="D76" s="97" t="s">
        <v>471</v>
      </c>
      <c r="E76" s="146"/>
      <c r="F76" s="95"/>
      <c r="G76" s="97"/>
      <c r="H76" s="157"/>
      <c r="I76" s="146"/>
      <c r="J76" s="90"/>
    </row>
    <row r="77" spans="1:10" ht="14.25" customHeight="1">
      <c r="A77" s="96"/>
      <c r="B77" s="97"/>
      <c r="C77" s="97"/>
      <c r="D77" s="97"/>
      <c r="E77" s="146"/>
      <c r="F77" s="161"/>
      <c r="G77" s="97"/>
      <c r="H77" s="157"/>
      <c r="I77" s="146"/>
      <c r="J77" s="90"/>
    </row>
    <row r="78" spans="1:10">
      <c r="J78" s="90"/>
    </row>
  </sheetData>
  <mergeCells count="10">
    <mergeCell ref="B2:G2"/>
    <mergeCell ref="B3:G3"/>
    <mergeCell ref="B4:G4"/>
    <mergeCell ref="E5:G5"/>
    <mergeCell ref="E6:G6"/>
    <mergeCell ref="C32:I32"/>
    <mergeCell ref="C45:I45"/>
    <mergeCell ref="C50:I50"/>
    <mergeCell ref="C56:I56"/>
    <mergeCell ref="C61:I61"/>
  </mergeCells>
  <dataValidations count="1">
    <dataValidation type="list" allowBlank="1" showErrorMessage="1" sqref="F12:G31 F33:G44 F48:G49 F51:G55 F62:G63 F57:G60 F65:G66 F68:G69 F71:G7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55" zoomScaleNormal="100" workbookViewId="0">
      <selection activeCell="D32" sqref="D32"/>
    </sheetView>
  </sheetViews>
  <sheetFormatPr defaultRowHeight="12.75"/>
  <cols>
    <col min="1" max="1" width="17.375" style="90" customWidth="1"/>
    <col min="2" max="2" width="30.1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313" t="s">
        <v>150</v>
      </c>
      <c r="C2" s="313"/>
      <c r="D2" s="313"/>
      <c r="E2" s="313"/>
      <c r="F2" s="313"/>
      <c r="G2" s="313"/>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313" t="s">
        <v>234</v>
      </c>
      <c r="C3" s="313"/>
      <c r="D3" s="313"/>
      <c r="E3" s="313"/>
      <c r="F3" s="313"/>
      <c r="G3" s="31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314" t="s">
        <v>117</v>
      </c>
      <c r="C4" s="314"/>
      <c r="D4" s="314"/>
      <c r="E4" s="314"/>
      <c r="F4" s="314"/>
      <c r="G4" s="314"/>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315" t="s">
        <v>28</v>
      </c>
      <c r="F5" s="315"/>
      <c r="G5" s="31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COUNTIF(F12:G162,"Pass")</f>
        <v>0</v>
      </c>
      <c r="B6" s="87">
        <f>COUNTIF(F12:G162,"Fail")</f>
        <v>0</v>
      </c>
      <c r="C6" s="87">
        <f>E6-D6-B6-A6</f>
        <v>55</v>
      </c>
      <c r="D6" s="88">
        <f>COUNTIF(F12:G162,"N/A")</f>
        <v>0</v>
      </c>
      <c r="E6" s="316">
        <f>COUNTA(A12:A162)</f>
        <v>55</v>
      </c>
      <c r="F6" s="316"/>
      <c r="G6" s="31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[Remedy Article-2]</v>
      </c>
      <c r="B12" s="97" t="s">
        <v>246</v>
      </c>
      <c r="C12" s="109" t="s">
        <v>316</v>
      </c>
      <c r="D12" s="95" t="s">
        <v>320</v>
      </c>
      <c r="E12" s="98"/>
      <c r="F12" s="109"/>
      <c r="G12" s="109"/>
      <c r="H12" s="99"/>
      <c r="I12" s="91"/>
      <c r="J12" s="90"/>
    </row>
    <row r="13" spans="1:257" ht="14.25" customHeight="1">
      <c r="A13" s="138" t="str">
        <f t="shared" ref="A13:A18" si="0">IF(OR(B13&lt;&gt;"",D13&lt;E12&gt;""),"["&amp;TEXT($B$2,"##")&amp;"-"&amp;TEXT(ROW()-10,"##")&amp;"]","")</f>
        <v>[Remedy Article-3]</v>
      </c>
      <c r="B13" s="139" t="s">
        <v>247</v>
      </c>
      <c r="C13" s="142" t="s">
        <v>317</v>
      </c>
      <c r="D13" s="97" t="s">
        <v>319</v>
      </c>
      <c r="E13" s="103"/>
      <c r="F13" s="109"/>
      <c r="G13" s="109"/>
      <c r="H13" s="104"/>
      <c r="I13" s="105"/>
      <c r="J13" s="90"/>
    </row>
    <row r="14" spans="1:257" ht="14.25" customHeight="1">
      <c r="A14" s="96" t="str">
        <f t="shared" si="0"/>
        <v>[Remedy Article-4]</v>
      </c>
      <c r="B14" s="97" t="s">
        <v>248</v>
      </c>
      <c r="C14" s="143" t="s">
        <v>235</v>
      </c>
      <c r="D14" s="166" t="s">
        <v>356</v>
      </c>
      <c r="E14" s="103"/>
      <c r="F14" s="109"/>
      <c r="G14" s="109"/>
      <c r="H14" s="104"/>
      <c r="I14" s="105"/>
      <c r="J14" s="90"/>
    </row>
    <row r="15" spans="1:257" ht="14.25" customHeight="1">
      <c r="A15" s="96" t="str">
        <f t="shared" si="0"/>
        <v>[Remedy Article-5]</v>
      </c>
      <c r="B15" s="109" t="s">
        <v>334</v>
      </c>
      <c r="C15" s="143" t="s">
        <v>318</v>
      </c>
      <c r="D15" s="97" t="s">
        <v>321</v>
      </c>
      <c r="E15" s="107"/>
      <c r="F15" s="95"/>
      <c r="G15" s="109"/>
      <c r="H15" s="107"/>
      <c r="I15" s="107"/>
      <c r="J15" s="90"/>
    </row>
    <row r="16" spans="1:257" ht="14.25" customHeight="1">
      <c r="A16" s="96" t="str">
        <f t="shared" si="0"/>
        <v>[Remedy Article-6]</v>
      </c>
      <c r="B16" s="109" t="s">
        <v>335</v>
      </c>
      <c r="C16" s="143" t="s">
        <v>263</v>
      </c>
      <c r="D16" s="97" t="s">
        <v>322</v>
      </c>
      <c r="E16" s="200"/>
      <c r="F16" s="97"/>
      <c r="G16" s="176"/>
      <c r="H16" s="200"/>
      <c r="I16" s="200"/>
      <c r="J16" s="90"/>
    </row>
    <row r="17" spans="1:10" ht="14.25" customHeight="1">
      <c r="A17" s="96" t="str">
        <f t="shared" si="0"/>
        <v>[Remedy Article-7]</v>
      </c>
      <c r="B17" s="109" t="s">
        <v>249</v>
      </c>
      <c r="C17" s="143" t="s">
        <v>261</v>
      </c>
      <c r="D17" s="97" t="s">
        <v>323</v>
      </c>
      <c r="E17" s="168"/>
      <c r="F17" s="168"/>
      <c r="G17" s="168"/>
      <c r="H17" s="168"/>
      <c r="I17" s="168"/>
      <c r="J17" s="90"/>
    </row>
    <row r="18" spans="1:10" ht="14.25" customHeight="1">
      <c r="A18" s="96" t="str">
        <f t="shared" si="0"/>
        <v>[Remedy Article-8]</v>
      </c>
      <c r="B18" s="109" t="s">
        <v>255</v>
      </c>
      <c r="C18" s="143" t="s">
        <v>262</v>
      </c>
      <c r="D18" s="97" t="s">
        <v>327</v>
      </c>
      <c r="E18" s="168"/>
      <c r="F18" s="168"/>
      <c r="G18" s="168"/>
      <c r="H18" s="168"/>
      <c r="I18" s="168"/>
      <c r="J18" s="90"/>
    </row>
    <row r="19" spans="1:10" ht="14.25" customHeight="1">
      <c r="A19" s="96" t="str">
        <f>IF(OR(B19&lt;&gt;"",D19&lt;E16&gt;""),"["&amp;TEXT($B$2,"##")&amp;"-"&amp;TEXT(ROW()-10,"##")&amp;"]","")</f>
        <v>[Remedy Article-9]</v>
      </c>
      <c r="B19" s="109" t="s">
        <v>324</v>
      </c>
      <c r="C19" s="143" t="s">
        <v>325</v>
      </c>
      <c r="D19" s="97" t="s">
        <v>326</v>
      </c>
      <c r="E19" s="201"/>
      <c r="F19" s="197"/>
      <c r="G19" s="197"/>
      <c r="H19" s="198"/>
      <c r="I19" s="174"/>
      <c r="J19" s="90"/>
    </row>
    <row r="20" spans="1:10" ht="14.25" customHeight="1">
      <c r="A20" s="96" t="str">
        <f>IF(OR(B20&lt;&gt;"",D20&lt;E17&gt;""),"["&amp;TEXT($B$2,"##")&amp;"-"&amp;TEXT(ROW()-10,"##")&amp;"]","")</f>
        <v>[Remedy Article-10]</v>
      </c>
      <c r="B20" s="109" t="s">
        <v>256</v>
      </c>
      <c r="C20" s="143" t="s">
        <v>308</v>
      </c>
      <c r="D20" s="97" t="s">
        <v>330</v>
      </c>
      <c r="E20" s="153"/>
      <c r="F20" s="109"/>
      <c r="G20" s="109"/>
      <c r="H20" s="147"/>
      <c r="I20" s="146"/>
      <c r="J20" s="90"/>
    </row>
    <row r="21" spans="1:10" ht="14.25" customHeight="1">
      <c r="A21" s="96" t="str">
        <f t="shared" ref="A21:A29" si="1">IF(OR(B21&lt;&gt;"",D21&lt;E19&gt;""),"["&amp;TEXT($B$2,"##")&amp;"-"&amp;TEXT(ROW()-10,"##")&amp;"]","")</f>
        <v>[Remedy Article-11]</v>
      </c>
      <c r="B21" s="109" t="s">
        <v>250</v>
      </c>
      <c r="C21" s="143" t="s">
        <v>328</v>
      </c>
      <c r="D21" s="97" t="s">
        <v>329</v>
      </c>
      <c r="E21" s="153"/>
      <c r="F21" s="109"/>
      <c r="G21" s="109"/>
      <c r="H21" s="147"/>
      <c r="I21" s="146"/>
      <c r="J21" s="90"/>
    </row>
    <row r="22" spans="1:10" ht="14.25" customHeight="1">
      <c r="A22" s="96" t="str">
        <f t="shared" si="1"/>
        <v>[Remedy Article-12]</v>
      </c>
      <c r="B22" s="109" t="s">
        <v>257</v>
      </c>
      <c r="C22" s="143" t="s">
        <v>309</v>
      </c>
      <c r="D22" s="97" t="s">
        <v>331</v>
      </c>
      <c r="E22" s="190"/>
      <c r="F22" s="185"/>
      <c r="G22" s="185"/>
      <c r="H22" s="191"/>
      <c r="I22" s="192"/>
      <c r="J22" s="90"/>
    </row>
    <row r="23" spans="1:10" ht="14.25" customHeight="1">
      <c r="A23" s="96" t="str">
        <f t="shared" si="1"/>
        <v>[Remedy Article-13]</v>
      </c>
      <c r="B23" s="109" t="s">
        <v>251</v>
      </c>
      <c r="C23" s="143" t="s">
        <v>310</v>
      </c>
      <c r="D23" s="97" t="s">
        <v>332</v>
      </c>
      <c r="E23" s="168"/>
      <c r="F23" s="168"/>
      <c r="G23" s="168"/>
      <c r="H23" s="168"/>
      <c r="I23" s="168"/>
      <c r="J23" s="90"/>
    </row>
    <row r="24" spans="1:10" ht="14.25" customHeight="1">
      <c r="A24" s="96" t="str">
        <f t="shared" si="1"/>
        <v>[Remedy Article-14]</v>
      </c>
      <c r="B24" s="109" t="s">
        <v>258</v>
      </c>
      <c r="C24" s="143" t="s">
        <v>333</v>
      </c>
      <c r="D24" s="97" t="s">
        <v>337</v>
      </c>
      <c r="E24" s="168"/>
      <c r="F24" s="189"/>
      <c r="G24" s="189"/>
      <c r="H24" s="168"/>
      <c r="I24" s="168"/>
      <c r="J24" s="90"/>
    </row>
    <row r="25" spans="1:10" ht="14.25" customHeight="1">
      <c r="A25" s="96" t="str">
        <f t="shared" si="1"/>
        <v>[Remedy Article-15]</v>
      </c>
      <c r="B25" s="109" t="s">
        <v>252</v>
      </c>
      <c r="C25" s="143" t="s">
        <v>311</v>
      </c>
      <c r="D25" s="97" t="s">
        <v>336</v>
      </c>
      <c r="E25" s="192"/>
      <c r="F25" s="109"/>
      <c r="G25" s="109"/>
      <c r="H25" s="191"/>
      <c r="I25" s="192"/>
      <c r="J25" s="90"/>
    </row>
    <row r="26" spans="1:10" ht="14.25" customHeight="1">
      <c r="A26" s="96" t="str">
        <f t="shared" si="1"/>
        <v>[Remedy Article-16]</v>
      </c>
      <c r="B26" s="109" t="s">
        <v>259</v>
      </c>
      <c r="C26" s="143" t="s">
        <v>313</v>
      </c>
      <c r="D26" s="97" t="s">
        <v>339</v>
      </c>
      <c r="E26" s="192"/>
      <c r="F26" s="109"/>
      <c r="G26" s="109"/>
      <c r="H26" s="191"/>
      <c r="I26" s="192"/>
      <c r="J26" s="90"/>
    </row>
    <row r="27" spans="1:10" ht="14.25" customHeight="1">
      <c r="A27" s="96" t="str">
        <f t="shared" si="1"/>
        <v>[Remedy Article-17]</v>
      </c>
      <c r="B27" s="109" t="s">
        <v>253</v>
      </c>
      <c r="C27" s="143" t="s">
        <v>312</v>
      </c>
      <c r="D27" s="97" t="s">
        <v>338</v>
      </c>
      <c r="E27" s="146"/>
      <c r="F27" s="109"/>
      <c r="G27" s="109"/>
      <c r="H27" s="147"/>
      <c r="I27" s="146"/>
      <c r="J27" s="90"/>
    </row>
    <row r="28" spans="1:10" ht="14.25" customHeight="1">
      <c r="A28" s="96" t="str">
        <f t="shared" si="1"/>
        <v>[Remedy Article-18]</v>
      </c>
      <c r="B28" s="109" t="s">
        <v>260</v>
      </c>
      <c r="C28" s="143" t="s">
        <v>315</v>
      </c>
      <c r="D28" s="97" t="s">
        <v>341</v>
      </c>
      <c r="E28" s="146"/>
      <c r="F28" s="185"/>
      <c r="G28" s="185"/>
      <c r="H28" s="147"/>
      <c r="I28" s="146"/>
      <c r="J28" s="90"/>
    </row>
    <row r="29" spans="1:10" ht="14.25" customHeight="1">
      <c r="A29" s="96" t="str">
        <f t="shared" si="1"/>
        <v>[Remedy Article-19]</v>
      </c>
      <c r="B29" s="109" t="s">
        <v>254</v>
      </c>
      <c r="C29" s="143" t="s">
        <v>314</v>
      </c>
      <c r="D29" s="97" t="s">
        <v>340</v>
      </c>
      <c r="E29" s="168"/>
      <c r="F29" s="168"/>
      <c r="G29" s="168"/>
      <c r="H29" s="168"/>
      <c r="I29" s="168"/>
      <c r="J29" s="90"/>
    </row>
    <row r="30" spans="1:10" ht="14.25" customHeight="1">
      <c r="A30" s="140"/>
      <c r="B30" s="140" t="s">
        <v>186</v>
      </c>
      <c r="C30" s="305"/>
      <c r="D30" s="305"/>
      <c r="E30" s="305"/>
      <c r="F30" s="305"/>
      <c r="G30" s="305"/>
      <c r="H30" s="305"/>
      <c r="I30" s="306"/>
      <c r="J30" s="90"/>
    </row>
    <row r="31" spans="1:10" ht="14.25" customHeight="1">
      <c r="A31" s="54" t="str">
        <f>IF(OR(B31&lt;&gt;"",D31&lt;F30&gt;""),"["&amp;TEXT($B$2,"##")&amp;"-"&amp;TEXT(ROW()-10,"##")&amp;"]","")</f>
        <v>[Remedy Article-21]</v>
      </c>
      <c r="B31" s="97" t="s">
        <v>153</v>
      </c>
      <c r="C31" s="143" t="s">
        <v>342</v>
      </c>
      <c r="D31" s="97" t="s">
        <v>815</v>
      </c>
      <c r="E31" s="146"/>
      <c r="F31" s="109"/>
      <c r="G31" s="109"/>
      <c r="H31" s="147"/>
      <c r="I31" s="146"/>
      <c r="J31" s="90"/>
    </row>
    <row r="32" spans="1:10" ht="14.25" customHeight="1">
      <c r="A32" s="138" t="str">
        <f t="shared" ref="A32" si="2">IF(OR(B32&lt;&gt;"",D32&lt;E31&gt;""),"["&amp;TEXT($B$2,"##")&amp;"-"&amp;TEXT(ROW()-10,"##")&amp;"]","")</f>
        <v>[Remedy Article-22]</v>
      </c>
      <c r="B32" s="97" t="s">
        <v>152</v>
      </c>
      <c r="C32" s="143" t="s">
        <v>264</v>
      </c>
      <c r="D32" s="97" t="s">
        <v>343</v>
      </c>
      <c r="E32" s="146"/>
      <c r="F32" s="109"/>
      <c r="G32" s="109"/>
      <c r="H32" s="147"/>
      <c r="I32" s="146"/>
      <c r="J32" s="90"/>
    </row>
    <row r="33" spans="1:10" ht="14.25" customHeight="1">
      <c r="A33" s="167" t="str">
        <f>IF(OR(B33&lt;&gt;"",D33&lt;F30&gt;""),"["&amp;TEXT($B$2,"##")&amp;"-"&amp;TEXT(ROW()-10,"##")&amp;"]","")</f>
        <v>[Remedy Article-23]</v>
      </c>
      <c r="B33" s="109" t="s">
        <v>151</v>
      </c>
      <c r="C33" s="143" t="s">
        <v>265</v>
      </c>
      <c r="D33" s="166" t="s">
        <v>266</v>
      </c>
      <c r="E33" s="146"/>
      <c r="F33" s="109"/>
      <c r="G33" s="109"/>
      <c r="H33" s="147"/>
      <c r="I33" s="146"/>
      <c r="J33" s="90"/>
    </row>
    <row r="34" spans="1:10" ht="14.25" customHeight="1">
      <c r="A34" s="54" t="str">
        <f>IF(OR(B34&lt;&gt;"",D34&lt;E31&gt;""),"["&amp;TEXT($B$2,"##")&amp;"-"&amp;TEXT(ROW()-10,"##")&amp;"]","")</f>
        <v>[Remedy Article-24]</v>
      </c>
      <c r="B34" s="109" t="s">
        <v>154</v>
      </c>
      <c r="C34" s="143" t="s">
        <v>267</v>
      </c>
      <c r="D34" s="97" t="s">
        <v>268</v>
      </c>
      <c r="E34" s="146"/>
      <c r="F34" s="109"/>
      <c r="G34" s="109"/>
      <c r="H34" s="147"/>
      <c r="I34" s="146"/>
      <c r="J34" s="90"/>
    </row>
    <row r="35" spans="1:10" ht="14.25" customHeight="1">
      <c r="A35" s="54" t="str">
        <f>IF(OR(B35&lt;&gt;"",D35&lt;E32&gt;""),"["&amp;TEXT($B$2,"##")&amp;"-"&amp;TEXT(ROW()-10,"##")&amp;"]","")</f>
        <v>[Remedy Article-25]</v>
      </c>
      <c r="B35" s="109" t="s">
        <v>155</v>
      </c>
      <c r="C35" s="143" t="s">
        <v>269</v>
      </c>
      <c r="D35" s="97" t="s">
        <v>270</v>
      </c>
      <c r="E35" s="146"/>
      <c r="F35" s="109"/>
      <c r="G35" s="109"/>
      <c r="H35" s="147"/>
      <c r="I35" s="146"/>
      <c r="J35" s="90"/>
    </row>
    <row r="36" spans="1:10" ht="14.25" customHeight="1">
      <c r="A36" s="138" t="str">
        <f t="shared" ref="A36:A58" si="3">IF(OR(B36&lt;&gt;"",D36&lt;E35&gt;""),"["&amp;TEXT($B$2,"##")&amp;"-"&amp;TEXT(ROW()-10,"##")&amp;"]","")</f>
        <v>[Remedy Article-26]</v>
      </c>
      <c r="B36" s="109" t="s">
        <v>156</v>
      </c>
      <c r="C36" s="143" t="s">
        <v>271</v>
      </c>
      <c r="D36" s="97" t="s">
        <v>272</v>
      </c>
      <c r="E36" s="146"/>
      <c r="F36" s="109"/>
      <c r="G36" s="109"/>
      <c r="H36" s="147"/>
      <c r="I36" s="146"/>
      <c r="J36" s="90"/>
    </row>
    <row r="37" spans="1:10" ht="14.25" customHeight="1">
      <c r="A37" s="138" t="str">
        <f t="shared" si="3"/>
        <v>[Remedy Article-27]</v>
      </c>
      <c r="B37" s="109" t="s">
        <v>157</v>
      </c>
      <c r="C37" s="143" t="s">
        <v>273</v>
      </c>
      <c r="D37" s="97" t="s">
        <v>274</v>
      </c>
      <c r="E37" s="146"/>
      <c r="F37" s="109"/>
      <c r="G37" s="109"/>
      <c r="H37" s="147"/>
      <c r="I37" s="146"/>
      <c r="J37" s="90"/>
    </row>
    <row r="38" spans="1:10" ht="14.25" customHeight="1">
      <c r="A38" s="138" t="str">
        <f t="shared" si="3"/>
        <v>[Remedy Article-28]</v>
      </c>
      <c r="B38" s="109" t="s">
        <v>158</v>
      </c>
      <c r="C38" s="143" t="s">
        <v>275</v>
      </c>
      <c r="D38" s="97" t="s">
        <v>276</v>
      </c>
      <c r="E38" s="146"/>
      <c r="F38" s="109"/>
      <c r="G38" s="109"/>
      <c r="H38" s="147"/>
      <c r="I38" s="146"/>
      <c r="J38" s="90"/>
    </row>
    <row r="39" spans="1:10" ht="14.25" customHeight="1">
      <c r="A39" s="96" t="str">
        <f t="shared" si="3"/>
        <v>[Remedy Article-29]</v>
      </c>
      <c r="B39" s="109" t="s">
        <v>159</v>
      </c>
      <c r="C39" s="143" t="s">
        <v>277</v>
      </c>
      <c r="D39" s="97" t="s">
        <v>278</v>
      </c>
      <c r="E39" s="146"/>
      <c r="F39" s="109"/>
      <c r="G39" s="109"/>
      <c r="H39" s="147"/>
      <c r="I39" s="146"/>
      <c r="J39" s="90"/>
    </row>
    <row r="40" spans="1:10" ht="14.25" customHeight="1">
      <c r="A40" s="96" t="str">
        <f t="shared" si="3"/>
        <v>[Remedy Article-30]</v>
      </c>
      <c r="B40" s="109" t="s">
        <v>160</v>
      </c>
      <c r="C40" s="143" t="s">
        <v>279</v>
      </c>
      <c r="D40" s="97" t="s">
        <v>280</v>
      </c>
      <c r="E40" s="146"/>
      <c r="F40" s="109"/>
      <c r="G40" s="109"/>
      <c r="H40" s="147"/>
      <c r="I40" s="146"/>
      <c r="J40" s="90"/>
    </row>
    <row r="41" spans="1:10" ht="14.25" customHeight="1">
      <c r="A41" s="138" t="str">
        <f t="shared" si="3"/>
        <v>[Remedy Article-31]</v>
      </c>
      <c r="B41" s="109" t="s">
        <v>161</v>
      </c>
      <c r="C41" s="143" t="s">
        <v>281</v>
      </c>
      <c r="D41" s="97" t="s">
        <v>282</v>
      </c>
      <c r="E41" s="168"/>
      <c r="F41" s="168"/>
      <c r="G41" s="168"/>
      <c r="H41" s="168"/>
      <c r="I41" s="168"/>
      <c r="J41" s="90"/>
    </row>
    <row r="42" spans="1:10" ht="14.25" customHeight="1">
      <c r="A42" s="96" t="str">
        <f t="shared" si="3"/>
        <v>[Remedy Article-32]</v>
      </c>
      <c r="B42" s="175" t="s">
        <v>162</v>
      </c>
      <c r="C42" s="143" t="s">
        <v>283</v>
      </c>
      <c r="D42" s="144" t="s">
        <v>284</v>
      </c>
      <c r="E42" s="146"/>
      <c r="F42" s="109"/>
      <c r="G42" s="109"/>
      <c r="H42" s="147"/>
      <c r="I42" s="146"/>
      <c r="J42" s="90"/>
    </row>
    <row r="43" spans="1:10" ht="14.25" customHeight="1">
      <c r="A43" s="145"/>
      <c r="B43" s="158" t="s">
        <v>192</v>
      </c>
      <c r="C43" s="305"/>
      <c r="D43" s="305"/>
      <c r="E43" s="305"/>
      <c r="F43" s="305"/>
      <c r="G43" s="305"/>
      <c r="H43" s="305"/>
      <c r="I43" s="306"/>
      <c r="J43" s="90"/>
    </row>
    <row r="44" spans="1:10" ht="14.25" customHeight="1">
      <c r="A44" s="96" t="str">
        <f>IF(OR(B44&lt;&gt;"",D44&lt;E42&gt;""),"["&amp;TEXT($B$2,"##")&amp;"-"&amp;TEXT(ROW()-10,"##")&amp;"]","")</f>
        <v>[Remedy Article-34]</v>
      </c>
      <c r="B44" s="172" t="s">
        <v>194</v>
      </c>
      <c r="C44" s="173" t="s">
        <v>285</v>
      </c>
      <c r="D44" s="173" t="s">
        <v>813</v>
      </c>
      <c r="E44" s="146"/>
      <c r="F44" s="109"/>
      <c r="G44" s="109"/>
      <c r="H44" s="147"/>
      <c r="I44" s="146"/>
      <c r="J44" s="90"/>
    </row>
    <row r="45" spans="1:10" ht="14.25" customHeight="1">
      <c r="A45" s="96" t="str">
        <f>IF(OR(B45&lt;&gt;"",D45&lt;E43&gt;""),"["&amp;TEXT($B$2,"##")&amp;"-"&amp;TEXT(ROW()-10,"##")&amp;"]","")</f>
        <v>[Remedy Article-35]</v>
      </c>
      <c r="B45" s="172" t="s">
        <v>195</v>
      </c>
      <c r="C45" s="173" t="s">
        <v>285</v>
      </c>
      <c r="D45" s="173" t="s">
        <v>286</v>
      </c>
      <c r="E45" s="146"/>
      <c r="F45" s="109"/>
      <c r="G45" s="109"/>
      <c r="H45" s="147"/>
      <c r="I45" s="146"/>
      <c r="J45" s="90"/>
    </row>
    <row r="46" spans="1:10" ht="14.25" customHeight="1">
      <c r="A46" s="96" t="str">
        <f>IF(OR(B46&lt;&gt;"",D46&lt;E43&gt;""),"["&amp;TEXT($B$2,"##")&amp;"-"&amp;TEXT(ROW()-10,"##")&amp;"]","")</f>
        <v>[Remedy Article-36]</v>
      </c>
      <c r="B46" s="178" t="s">
        <v>193</v>
      </c>
      <c r="C46" s="171" t="s">
        <v>287</v>
      </c>
      <c r="D46" s="106" t="s">
        <v>357</v>
      </c>
      <c r="E46" s="261" t="s">
        <v>814</v>
      </c>
      <c r="F46" s="95"/>
      <c r="G46" s="95"/>
      <c r="H46" s="199"/>
      <c r="I46" s="150"/>
      <c r="J46" s="90"/>
    </row>
    <row r="47" spans="1:10" ht="14.25" customHeight="1">
      <c r="A47" s="96" t="str">
        <f>IF(OR(B47&lt;&gt;"",D47&lt;E46&gt;""),"["&amp;TEXT($B$2,"##")&amp;"-"&amp;TEXT(ROW()-10,"##")&amp;"]","")</f>
        <v>[Remedy Article-37]</v>
      </c>
      <c r="B47" s="179" t="s">
        <v>187</v>
      </c>
      <c r="C47" s="136" t="s">
        <v>285</v>
      </c>
      <c r="D47" s="139" t="s">
        <v>288</v>
      </c>
      <c r="E47" s="261" t="s">
        <v>814</v>
      </c>
      <c r="F47" s="203"/>
      <c r="G47" s="203"/>
      <c r="H47" s="203"/>
      <c r="I47" s="203"/>
      <c r="J47" s="90"/>
    </row>
    <row r="48" spans="1:10" ht="14.25" customHeight="1">
      <c r="A48" s="145"/>
      <c r="B48" s="320" t="s">
        <v>189</v>
      </c>
      <c r="C48" s="321"/>
      <c r="D48" s="321"/>
      <c r="E48" s="321"/>
      <c r="F48" s="321"/>
      <c r="G48" s="321"/>
      <c r="H48" s="321"/>
      <c r="I48" s="322"/>
      <c r="J48" s="90"/>
    </row>
    <row r="49" spans="1:10" ht="14.25" customHeight="1">
      <c r="A49" s="170" t="str">
        <f>IF(OR(B49&lt;&gt;"",D49&lt;E48&gt;""),"["&amp;TEXT($B$2,"##")&amp;"-"&amp;TEXT(ROW()-10,"##")&amp;"]","")</f>
        <v>[Remedy Article-39]</v>
      </c>
      <c r="B49" s="97" t="s">
        <v>198</v>
      </c>
      <c r="C49" s="171" t="s">
        <v>289</v>
      </c>
      <c r="D49" s="194" t="s">
        <v>344</v>
      </c>
      <c r="E49" s="204"/>
      <c r="F49" s="204"/>
      <c r="G49" s="204"/>
      <c r="H49" s="204"/>
      <c r="I49" s="204"/>
      <c r="J49" s="90"/>
    </row>
    <row r="50" spans="1:10" ht="14.25" customHeight="1">
      <c r="A50" s="138" t="str">
        <f>IF(OR(B50&lt;&gt;"",D50&lt;E49&gt;""),"["&amp;TEXT($B$2,"##")&amp;"-"&amp;TEXT(ROW()-10,"##")&amp;"]","")</f>
        <v>[Remedy Article-40]</v>
      </c>
      <c r="B50" s="97" t="s">
        <v>216</v>
      </c>
      <c r="C50" s="137" t="s">
        <v>290</v>
      </c>
      <c r="D50" s="97" t="s">
        <v>291</v>
      </c>
      <c r="E50" s="196"/>
      <c r="F50" s="160"/>
      <c r="G50" s="160"/>
      <c r="H50" s="202"/>
      <c r="I50" s="196"/>
      <c r="J50" s="90"/>
    </row>
    <row r="51" spans="1:10" ht="14.25" customHeight="1">
      <c r="A51" s="138" t="str">
        <f t="shared" si="3"/>
        <v>[Remedy Article-41]</v>
      </c>
      <c r="B51" s="109" t="s">
        <v>217</v>
      </c>
      <c r="C51" s="137" t="s">
        <v>292</v>
      </c>
      <c r="D51" s="97" t="s">
        <v>293</v>
      </c>
      <c r="E51" s="168"/>
      <c r="F51" s="168"/>
      <c r="G51" s="168"/>
      <c r="H51" s="168"/>
      <c r="I51" s="168"/>
      <c r="J51" s="90"/>
    </row>
    <row r="52" spans="1:10" ht="14.25" customHeight="1">
      <c r="A52" s="138" t="str">
        <f>IF(OR(B52&lt;&gt;"",D52&lt;E51&gt;""),"["&amp;TEXT($B$2,"##")&amp;"-"&amp;TEXT(ROW()-10,"##")&amp;"]","")</f>
        <v>[Remedy Article-42]</v>
      </c>
      <c r="B52" s="109" t="s">
        <v>199</v>
      </c>
      <c r="C52" s="137" t="s">
        <v>294</v>
      </c>
      <c r="D52" s="97" t="s">
        <v>295</v>
      </c>
      <c r="E52" s="174"/>
      <c r="F52" s="197"/>
      <c r="G52" s="197"/>
      <c r="H52" s="198"/>
      <c r="I52" s="174"/>
      <c r="J52" s="90"/>
    </row>
    <row r="53" spans="1:10" ht="14.25" customHeight="1">
      <c r="A53" s="177" t="str">
        <f t="shared" si="3"/>
        <v>[Remedy Article-43]</v>
      </c>
      <c r="B53" s="175" t="s">
        <v>203</v>
      </c>
      <c r="C53" s="137" t="s">
        <v>287</v>
      </c>
      <c r="D53" s="97" t="s">
        <v>358</v>
      </c>
      <c r="E53" s="146"/>
      <c r="F53" s="109"/>
      <c r="G53" s="109"/>
      <c r="H53" s="147"/>
      <c r="I53" s="146"/>
      <c r="J53" s="90"/>
    </row>
    <row r="54" spans="1:10" ht="14.25" customHeight="1">
      <c r="A54" s="145"/>
      <c r="B54" s="317" t="s">
        <v>204</v>
      </c>
      <c r="C54" s="318"/>
      <c r="D54" s="318"/>
      <c r="E54" s="318"/>
      <c r="F54" s="318"/>
      <c r="G54" s="318"/>
      <c r="H54" s="318"/>
      <c r="I54" s="319"/>
      <c r="J54" s="90"/>
    </row>
    <row r="55" spans="1:10" ht="14.25" customHeight="1">
      <c r="A55" s="96" t="str">
        <f>IF(OR(B55&lt;&gt;"",D55&lt;E54&gt;""),"["&amp;TEXT($B$2,"##")&amp;"-"&amp;TEXT(ROW()-10,"##")&amp;"]","")</f>
        <v>[Remedy Article-45]</v>
      </c>
      <c r="B55" s="176" t="s">
        <v>212</v>
      </c>
      <c r="C55" s="142" t="s">
        <v>296</v>
      </c>
      <c r="D55" s="139" t="s">
        <v>297</v>
      </c>
      <c r="E55" s="146"/>
      <c r="F55" s="109"/>
      <c r="G55" s="109"/>
      <c r="H55" s="147"/>
      <c r="I55" s="146"/>
      <c r="J55" s="90"/>
    </row>
    <row r="56" spans="1:10" ht="14.25" customHeight="1">
      <c r="A56" s="170" t="str">
        <f t="shared" si="3"/>
        <v>[Remedy Article-46]</v>
      </c>
      <c r="B56" s="109" t="s">
        <v>211</v>
      </c>
      <c r="C56" s="137" t="s">
        <v>298</v>
      </c>
      <c r="D56" s="97" t="s">
        <v>359</v>
      </c>
      <c r="E56" s="146"/>
      <c r="F56" s="109"/>
      <c r="G56" s="109"/>
      <c r="H56" s="147"/>
      <c r="I56" s="146"/>
      <c r="J56" s="90"/>
    </row>
    <row r="57" spans="1:10" ht="14.25" customHeight="1">
      <c r="A57" s="138" t="str">
        <f t="shared" si="3"/>
        <v>[Remedy Article-47]</v>
      </c>
      <c r="B57" s="109" t="s">
        <v>215</v>
      </c>
      <c r="C57" s="137" t="s">
        <v>299</v>
      </c>
      <c r="D57" s="97" t="s">
        <v>300</v>
      </c>
      <c r="E57" s="146"/>
      <c r="F57" s="109"/>
      <c r="G57" s="109"/>
      <c r="H57" s="147"/>
      <c r="I57" s="146"/>
      <c r="J57" s="90"/>
    </row>
    <row r="58" spans="1:10" ht="14.25" customHeight="1">
      <c r="A58" s="138" t="str">
        <f t="shared" si="3"/>
        <v>[Remedy Article-48]</v>
      </c>
      <c r="B58" s="109" t="s">
        <v>219</v>
      </c>
      <c r="C58" s="143" t="s">
        <v>301</v>
      </c>
      <c r="D58" s="97" t="s">
        <v>302</v>
      </c>
      <c r="E58" s="146"/>
      <c r="F58" s="109"/>
      <c r="G58" s="109"/>
      <c r="H58" s="147"/>
      <c r="I58" s="146"/>
      <c r="J58" s="90"/>
    </row>
    <row r="59" spans="1:10" ht="14.25" customHeight="1">
      <c r="A59" s="145"/>
      <c r="B59" s="317" t="s">
        <v>223</v>
      </c>
      <c r="C59" s="318"/>
      <c r="D59" s="318"/>
      <c r="E59" s="318"/>
      <c r="F59" s="318"/>
      <c r="G59" s="318"/>
      <c r="H59" s="318"/>
      <c r="I59" s="319"/>
      <c r="J59" s="90"/>
    </row>
    <row r="60" spans="1:10" ht="14.25" customHeight="1">
      <c r="A60" s="96" t="str">
        <f>IF(OR(B60&lt;&gt;"",D60&lt;E59&gt;""),"["&amp;TEXT($B$2,"##")&amp;"-"&amp;TEXT(ROW()-10,"##")&amp;"]","")</f>
        <v>[Remedy Article-50]</v>
      </c>
      <c r="B60" s="139" t="s">
        <v>224</v>
      </c>
      <c r="C60" s="142" t="s">
        <v>287</v>
      </c>
      <c r="D60" s="139" t="s">
        <v>360</v>
      </c>
      <c r="E60" s="168"/>
      <c r="F60" s="168"/>
      <c r="G60" s="168"/>
      <c r="H60" s="168"/>
      <c r="I60" s="168"/>
      <c r="J60" s="90"/>
    </row>
    <row r="61" spans="1:10" ht="14.25" customHeight="1">
      <c r="A61" s="152" t="str">
        <f>IF(OR(B61&lt;&gt;"",D61&lt;E59&gt;""),"["&amp;TEXT($B$2,"##")&amp;"-"&amp;TEXT(ROW()-10,"##")&amp;"]","")</f>
        <v>[Remedy Article-51]</v>
      </c>
      <c r="B61" s="97" t="s">
        <v>226</v>
      </c>
      <c r="C61" s="97" t="s">
        <v>303</v>
      </c>
      <c r="D61" s="97" t="s">
        <v>304</v>
      </c>
      <c r="E61" s="168"/>
      <c r="F61" s="168"/>
      <c r="G61" s="168"/>
      <c r="H61" s="168"/>
      <c r="I61" s="168"/>
      <c r="J61" s="90"/>
    </row>
    <row r="62" spans="1:10" ht="14.25" customHeight="1">
      <c r="A62" s="187"/>
      <c r="B62" s="182" t="s">
        <v>205</v>
      </c>
      <c r="C62" s="184"/>
      <c r="D62" s="184"/>
      <c r="E62" s="184"/>
      <c r="F62" s="184"/>
      <c r="G62" s="184"/>
      <c r="H62" s="184"/>
      <c r="I62" s="205"/>
      <c r="J62" s="90"/>
    </row>
    <row r="63" spans="1:10" ht="14.25" customHeight="1">
      <c r="A63" s="149" t="str">
        <f t="shared" ref="A63:A64" si="4">IF(OR(B63&lt;&gt;"",D63&lt;E62&gt;""),"["&amp;TEXT($B$2,"##")&amp;"-"&amp;TEXT(ROW()-10,"##")&amp;"]","")</f>
        <v>[Remedy Article-53]</v>
      </c>
      <c r="B63" s="139" t="s">
        <v>229</v>
      </c>
      <c r="C63" s="185" t="s">
        <v>305</v>
      </c>
      <c r="D63" s="181" t="s">
        <v>361</v>
      </c>
      <c r="E63" s="196"/>
      <c r="F63" s="160"/>
      <c r="G63" s="160"/>
      <c r="H63" s="224"/>
      <c r="I63" s="225"/>
      <c r="J63" s="90"/>
    </row>
    <row r="64" spans="1:10" ht="14.25" customHeight="1">
      <c r="A64" s="96" t="str">
        <f t="shared" si="4"/>
        <v>[Remedy Article-54]</v>
      </c>
      <c r="B64" s="97" t="s">
        <v>231</v>
      </c>
      <c r="C64" s="97" t="s">
        <v>306</v>
      </c>
      <c r="D64" s="97" t="s">
        <v>307</v>
      </c>
      <c r="E64" s="146"/>
      <c r="F64" s="97"/>
      <c r="G64" s="97"/>
      <c r="H64" s="159"/>
      <c r="I64" s="146"/>
      <c r="J64" s="90"/>
    </row>
    <row r="65" spans="1:10" ht="14.25" customHeight="1">
      <c r="A65" s="145"/>
      <c r="B65" s="310" t="s">
        <v>446</v>
      </c>
      <c r="C65" s="311"/>
      <c r="D65" s="311"/>
      <c r="E65" s="311"/>
      <c r="F65" s="311"/>
      <c r="G65" s="311"/>
      <c r="H65" s="311"/>
      <c r="I65" s="312"/>
      <c r="J65" s="90"/>
    </row>
    <row r="66" spans="1:10" ht="12.75" customHeight="1">
      <c r="A66" s="96" t="str">
        <f t="shared" ref="A66:A74" si="5">IF(OR(B66&lt;&gt;"",D66&lt;E65&gt;""),"["&amp;TEXT($B$2,"##")&amp;"-"&amp;TEXT(ROW()-10,"##")&amp;"]","")</f>
        <v>[Remedy Article-56]</v>
      </c>
      <c r="B66" s="97" t="s">
        <v>448</v>
      </c>
      <c r="C66" s="97" t="s">
        <v>472</v>
      </c>
      <c r="D66" s="97" t="s">
        <v>483</v>
      </c>
      <c r="E66" s="146"/>
      <c r="F66" s="146"/>
      <c r="G66" s="146"/>
      <c r="H66" s="147"/>
      <c r="I66" s="146"/>
      <c r="J66" s="90"/>
    </row>
    <row r="67" spans="1:10" ht="12.75" customHeight="1">
      <c r="A67" s="96" t="str">
        <f t="shared" si="5"/>
        <v>[Remedy Article-57]</v>
      </c>
      <c r="B67" s="97" t="s">
        <v>451</v>
      </c>
      <c r="C67" s="97" t="s">
        <v>473</v>
      </c>
      <c r="D67" s="208" t="s">
        <v>474</v>
      </c>
      <c r="E67" s="146"/>
      <c r="F67" s="146"/>
      <c r="G67" s="146"/>
      <c r="H67" s="147"/>
      <c r="I67" s="146"/>
      <c r="J67" s="90"/>
    </row>
    <row r="68" spans="1:10">
      <c r="A68" s="145"/>
      <c r="B68" s="310" t="s">
        <v>450</v>
      </c>
      <c r="C68" s="311"/>
      <c r="D68" s="311"/>
      <c r="E68" s="311"/>
      <c r="F68" s="311"/>
      <c r="G68" s="311"/>
      <c r="H68" s="311"/>
      <c r="I68" s="312"/>
    </row>
    <row r="69" spans="1:10" ht="12.75" customHeight="1">
      <c r="A69" s="96" t="str">
        <f t="shared" si="5"/>
        <v>[Remedy Article-59]</v>
      </c>
      <c r="B69" s="97" t="s">
        <v>455</v>
      </c>
      <c r="C69" s="97" t="s">
        <v>235</v>
      </c>
      <c r="D69" s="97" t="s">
        <v>475</v>
      </c>
      <c r="E69" s="146"/>
      <c r="F69" s="146"/>
      <c r="G69" s="146"/>
      <c r="H69" s="147"/>
      <c r="I69" s="146"/>
    </row>
    <row r="70" spans="1:10" ht="14.25" customHeight="1">
      <c r="A70" s="96" t="str">
        <f t="shared" si="5"/>
        <v>[Remedy Article-60]</v>
      </c>
      <c r="B70" s="97" t="s">
        <v>459</v>
      </c>
      <c r="C70" s="97" t="s">
        <v>476</v>
      </c>
      <c r="D70" s="97" t="s">
        <v>486</v>
      </c>
      <c r="E70" s="146"/>
      <c r="F70" s="146"/>
      <c r="G70" s="146"/>
      <c r="H70" s="147"/>
      <c r="I70" s="146"/>
    </row>
    <row r="71" spans="1:10" ht="13.5" customHeight="1">
      <c r="A71" s="96" t="str">
        <f t="shared" si="5"/>
        <v>[Remedy Article-61]</v>
      </c>
      <c r="B71" s="97" t="s">
        <v>464</v>
      </c>
      <c r="C71" s="97" t="s">
        <v>477</v>
      </c>
      <c r="D71" s="97" t="s">
        <v>484</v>
      </c>
      <c r="E71" s="146"/>
      <c r="F71" s="146"/>
      <c r="G71" s="146"/>
      <c r="H71" s="147"/>
      <c r="I71" s="146"/>
    </row>
    <row r="72" spans="1:10" ht="14.25" customHeight="1">
      <c r="A72" s="96" t="str">
        <f t="shared" si="5"/>
        <v>[Remedy Article-62]</v>
      </c>
      <c r="B72" s="97" t="s">
        <v>465</v>
      </c>
      <c r="C72" s="97" t="s">
        <v>478</v>
      </c>
      <c r="D72" s="97" t="s">
        <v>479</v>
      </c>
      <c r="E72" s="146"/>
      <c r="F72" s="146"/>
      <c r="G72" s="146"/>
      <c r="H72" s="147"/>
      <c r="I72" s="146"/>
    </row>
    <row r="73" spans="1:10" ht="14.25" customHeight="1">
      <c r="A73" s="96" t="str">
        <f t="shared" si="5"/>
        <v>[Remedy Article-63]</v>
      </c>
      <c r="B73" s="97" t="s">
        <v>466</v>
      </c>
      <c r="C73" s="97" t="s">
        <v>480</v>
      </c>
      <c r="D73" s="97" t="s">
        <v>485</v>
      </c>
      <c r="E73" s="146"/>
      <c r="F73" s="146"/>
      <c r="G73" s="146"/>
      <c r="H73" s="147"/>
      <c r="I73" s="146"/>
    </row>
    <row r="74" spans="1:10" ht="14.25" customHeight="1">
      <c r="A74" s="96" t="str">
        <f t="shared" si="5"/>
        <v>[Remedy Article-64]</v>
      </c>
      <c r="B74" s="97" t="s">
        <v>469</v>
      </c>
      <c r="C74" s="97" t="s">
        <v>481</v>
      </c>
      <c r="D74" s="97" t="s">
        <v>482</v>
      </c>
      <c r="E74" s="146"/>
      <c r="F74" s="146"/>
      <c r="G74" s="146"/>
      <c r="H74" s="147"/>
      <c r="I74" s="146"/>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topLeftCell="A11" workbookViewId="0">
      <selection activeCell="B23" sqref="B23"/>
    </sheetView>
  </sheetViews>
  <sheetFormatPr defaultRowHeight="12.75"/>
  <cols>
    <col min="1" max="1" width="21.8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313" t="s">
        <v>366</v>
      </c>
      <c r="C2" s="313"/>
      <c r="D2" s="313"/>
      <c r="E2" s="313"/>
      <c r="F2" s="313"/>
      <c r="G2" s="313"/>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313" t="s">
        <v>350</v>
      </c>
      <c r="C3" s="313"/>
      <c r="D3" s="313"/>
      <c r="E3" s="313"/>
      <c r="F3" s="313"/>
      <c r="G3" s="31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314" t="s">
        <v>117</v>
      </c>
      <c r="C4" s="314"/>
      <c r="D4" s="314"/>
      <c r="E4" s="314"/>
      <c r="F4" s="314"/>
      <c r="G4" s="314"/>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86" t="s">
        <v>27</v>
      </c>
      <c r="E5" s="315" t="s">
        <v>28</v>
      </c>
      <c r="F5" s="315"/>
      <c r="G5" s="31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COUNTIF(F12:G123,"Pass")</f>
        <v>0</v>
      </c>
      <c r="B6" s="87">
        <f>COUNTIF(F12:G123,"Fail")</f>
        <v>0</v>
      </c>
      <c r="C6" s="87">
        <f>E6-D6-B6-A6</f>
        <v>12</v>
      </c>
      <c r="D6" s="88">
        <f>COUNTIF(F12:G123,"N/A")</f>
        <v>0</v>
      </c>
      <c r="E6" s="316">
        <f>COUNTA(A12:A126)</f>
        <v>12</v>
      </c>
      <c r="F6" s="316"/>
      <c r="G6" s="31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368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[Herbal medicine store-2]</v>
      </c>
      <c r="B12" s="97" t="s">
        <v>369</v>
      </c>
      <c r="C12" s="109" t="s">
        <v>818</v>
      </c>
      <c r="D12" s="262" t="s">
        <v>374</v>
      </c>
      <c r="E12" s="98"/>
      <c r="F12" s="109"/>
      <c r="G12" s="109"/>
      <c r="H12" s="99"/>
      <c r="I12" s="91"/>
      <c r="J12" s="90"/>
    </row>
    <row r="13" spans="1:257" ht="14.25" customHeight="1">
      <c r="A13" s="138" t="str">
        <f t="shared" ref="A13:A18" si="0">IF(OR(B13&lt;&gt;"",D13&lt;E12&gt;""),"["&amp;TEXT($B$2,"##")&amp;"-"&amp;TEXT(ROW()-10,"##")&amp;"]","")</f>
        <v>[Herbal medicine store-3]</v>
      </c>
      <c r="B13" s="139" t="s">
        <v>370</v>
      </c>
      <c r="C13" s="142" t="s">
        <v>818</v>
      </c>
      <c r="D13" s="208" t="s">
        <v>375</v>
      </c>
      <c r="E13" s="103"/>
      <c r="F13" s="109"/>
      <c r="G13" s="109"/>
      <c r="H13" s="104"/>
      <c r="I13" s="105"/>
      <c r="J13" s="90"/>
    </row>
    <row r="14" spans="1:257" ht="14.25" customHeight="1">
      <c r="A14" s="96" t="str">
        <f t="shared" si="0"/>
        <v>[Herbal medicine store-4]</v>
      </c>
      <c r="B14" s="97" t="s">
        <v>371</v>
      </c>
      <c r="C14" s="143" t="s">
        <v>362</v>
      </c>
      <c r="D14" s="166" t="s">
        <v>363</v>
      </c>
      <c r="E14" s="103"/>
      <c r="F14" s="109"/>
      <c r="G14" s="109"/>
      <c r="H14" s="104"/>
      <c r="I14" s="105"/>
      <c r="J14" s="90"/>
    </row>
    <row r="15" spans="1:257" ht="14.25" customHeight="1">
      <c r="A15" s="51"/>
      <c r="B15" s="51" t="s">
        <v>367</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c r="A16" s="96" t="str">
        <f t="shared" si="0"/>
        <v>[Herbal medicine store-6]</v>
      </c>
      <c r="B16" s="109" t="s">
        <v>372</v>
      </c>
      <c r="C16" s="143" t="s">
        <v>373</v>
      </c>
      <c r="D16" s="97" t="s">
        <v>733</v>
      </c>
      <c r="E16" s="188"/>
      <c r="F16" s="109"/>
      <c r="G16" s="109"/>
      <c r="H16" s="188"/>
      <c r="I16" s="188"/>
      <c r="J16" s="90"/>
    </row>
    <row r="17" spans="1:10" ht="14.25" customHeight="1">
      <c r="A17" s="96" t="str">
        <f t="shared" si="0"/>
        <v>[Herbal medicine store-7]</v>
      </c>
      <c r="B17" s="109" t="s">
        <v>376</v>
      </c>
      <c r="C17" s="143" t="s">
        <v>373</v>
      </c>
      <c r="D17" s="97" t="s">
        <v>733</v>
      </c>
      <c r="E17" s="168"/>
      <c r="F17" s="168"/>
      <c r="G17" s="168"/>
      <c r="H17" s="168"/>
      <c r="I17" s="168"/>
      <c r="J17" s="90"/>
    </row>
    <row r="18" spans="1:10" ht="14.25" customHeight="1">
      <c r="A18" s="96" t="str">
        <f t="shared" si="0"/>
        <v>[Herbal medicine store-8]</v>
      </c>
      <c r="B18" s="109" t="s">
        <v>379</v>
      </c>
      <c r="C18" s="143" t="s">
        <v>377</v>
      </c>
      <c r="D18" s="208" t="s">
        <v>384</v>
      </c>
      <c r="E18" s="168"/>
      <c r="F18" s="189"/>
      <c r="G18" s="189"/>
      <c r="H18" s="168"/>
      <c r="I18" s="168"/>
      <c r="J18" s="90"/>
    </row>
    <row r="19" spans="1:10" ht="14.25" customHeight="1">
      <c r="A19" s="96" t="str">
        <f>IF(OR(B19&lt;&gt;"",D19&lt;E16&gt;""),"["&amp;TEXT($B$2,"##")&amp;"-"&amp;TEXT(ROW()-10,"##")&amp;"]","")</f>
        <v>[Herbal medicine store-9]</v>
      </c>
      <c r="B19" s="109" t="s">
        <v>380</v>
      </c>
      <c r="C19" s="143" t="s">
        <v>378</v>
      </c>
      <c r="D19" s="208" t="s">
        <v>381</v>
      </c>
      <c r="E19" s="190"/>
      <c r="F19" s="109"/>
      <c r="G19" s="109"/>
      <c r="H19" s="191"/>
      <c r="I19" s="192"/>
      <c r="J19" s="90"/>
    </row>
    <row r="20" spans="1:10" ht="14.25" customHeight="1">
      <c r="A20" s="96" t="str">
        <f>IF(OR(B20&lt;&gt;"",D20&lt;E17&gt;""),"["&amp;TEXT($B$2,"##")&amp;"-"&amp;TEXT(ROW()-10,"##")&amp;"]","")</f>
        <v>[Herbal medicine store-10]</v>
      </c>
      <c r="B20" s="109" t="s">
        <v>382</v>
      </c>
      <c r="C20" s="143" t="s">
        <v>383</v>
      </c>
      <c r="D20" s="97" t="s">
        <v>385</v>
      </c>
      <c r="E20" s="190"/>
      <c r="F20" s="109"/>
      <c r="G20" s="109"/>
      <c r="H20" s="191"/>
      <c r="I20" s="192"/>
      <c r="J20" s="90"/>
    </row>
    <row r="21" spans="1:10" ht="14.25" customHeight="1">
      <c r="A21" s="96" t="str">
        <f t="shared" ref="A21:A24" si="1">IF(OR(B21&lt;&gt;"",D21&lt;E19&gt;""),"["&amp;TEXT($B$2,"##")&amp;"-"&amp;TEXT(ROW()-10,"##")&amp;"]","")</f>
        <v>[Herbal medicine store-11]</v>
      </c>
      <c r="B21" s="109" t="s">
        <v>386</v>
      </c>
      <c r="C21" s="143" t="s">
        <v>387</v>
      </c>
      <c r="D21" s="97" t="s">
        <v>388</v>
      </c>
      <c r="E21" s="190"/>
      <c r="F21" s="109"/>
      <c r="G21" s="109"/>
      <c r="H21" s="191"/>
      <c r="I21" s="192"/>
      <c r="J21" s="90"/>
    </row>
    <row r="22" spans="1:10" ht="14.25" customHeight="1">
      <c r="A22" s="51"/>
      <c r="B22" s="51" t="s">
        <v>192</v>
      </c>
      <c r="C22" s="52"/>
      <c r="D22" s="52"/>
      <c r="E22" s="52"/>
      <c r="F22" s="52"/>
      <c r="G22" s="52"/>
      <c r="H22" s="52"/>
      <c r="I22" s="53"/>
      <c r="J22" s="90"/>
    </row>
    <row r="23" spans="1:10" ht="14.25" customHeight="1">
      <c r="A23" s="96" t="str">
        <f t="shared" si="1"/>
        <v>[Herbal medicine store-13]</v>
      </c>
      <c r="B23" s="109" t="s">
        <v>389</v>
      </c>
      <c r="C23" s="209" t="s">
        <v>393</v>
      </c>
      <c r="D23" s="97" t="s">
        <v>392</v>
      </c>
      <c r="E23" s="168"/>
      <c r="F23" s="168"/>
      <c r="G23" s="168"/>
      <c r="H23" s="168"/>
      <c r="I23" s="168"/>
      <c r="J23" s="90"/>
    </row>
    <row r="24" spans="1:10" ht="14.25" customHeight="1">
      <c r="A24" s="96" t="str">
        <f t="shared" si="1"/>
        <v>[Herbal medicine store-14]</v>
      </c>
      <c r="B24" s="109" t="s">
        <v>390</v>
      </c>
      <c r="C24" s="143" t="s">
        <v>393</v>
      </c>
      <c r="D24" s="97" t="s">
        <v>391</v>
      </c>
      <c r="E24" s="168"/>
      <c r="F24" s="189"/>
      <c r="G24" s="189"/>
      <c r="H24" s="168"/>
      <c r="I24" s="168"/>
      <c r="J24" s="90"/>
    </row>
    <row r="25" spans="1:10" ht="14.25" customHeight="1">
      <c r="A25" s="145"/>
      <c r="B25" s="141" t="s">
        <v>223</v>
      </c>
      <c r="C25" s="305"/>
      <c r="D25" s="306"/>
      <c r="E25" s="192"/>
      <c r="F25" s="109"/>
      <c r="G25" s="109"/>
      <c r="H25" s="191"/>
      <c r="I25" s="192"/>
      <c r="J25" s="90"/>
    </row>
    <row r="26" spans="1:10" ht="14.25" customHeight="1">
      <c r="A26" s="152" t="str">
        <f>IF(OR(B26&lt;&gt;"",D26&lt;E25&gt;""),"["&amp;TEXT($B$2,"##")&amp;"-"&amp;TEXT(ROW()-10,"##")&amp;"]","")</f>
        <v>[Herbal medicine store-16]</v>
      </c>
      <c r="B26" s="97" t="s">
        <v>226</v>
      </c>
      <c r="C26" s="97" t="s">
        <v>394</v>
      </c>
      <c r="D26" s="97" t="s">
        <v>395</v>
      </c>
      <c r="E26" s="192"/>
      <c r="F26" s="109"/>
      <c r="G26" s="109"/>
      <c r="H26" s="191"/>
      <c r="I26" s="192"/>
      <c r="J26" s="90"/>
    </row>
    <row r="27" spans="1:10">
      <c r="J27" s="90"/>
    </row>
    <row r="28" spans="1:10">
      <c r="J28" s="90"/>
    </row>
  </sheetData>
  <mergeCells count="6">
    <mergeCell ref="C25:D25"/>
    <mergeCell ref="B2:G2"/>
    <mergeCell ref="B3:G3"/>
    <mergeCell ref="B4:G4"/>
    <mergeCell ref="E5:G5"/>
    <mergeCell ref="E6:G6"/>
  </mergeCells>
  <dataValidations count="1">
    <dataValidation type="list" allowBlank="1" showErrorMessage="1" sqref="F26:G26 F16:G16 F19:G21 F12:G14 F25:G25">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3"/>
  <sheetViews>
    <sheetView topLeftCell="A22" workbookViewId="0">
      <selection activeCell="C24" sqref="C24"/>
    </sheetView>
  </sheetViews>
  <sheetFormatPr defaultRowHeight="12.75"/>
  <cols>
    <col min="1" max="1" width="17.375" style="90" customWidth="1"/>
    <col min="2" max="2" width="28.37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313" t="s">
        <v>396</v>
      </c>
      <c r="C2" s="313"/>
      <c r="D2" s="313"/>
      <c r="E2" s="313"/>
      <c r="F2" s="313"/>
      <c r="G2" s="313"/>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313" t="s">
        <v>397</v>
      </c>
      <c r="C3" s="313"/>
      <c r="D3" s="313"/>
      <c r="E3" s="313"/>
      <c r="F3" s="313"/>
      <c r="G3" s="31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314" t="s">
        <v>117</v>
      </c>
      <c r="C4" s="314"/>
      <c r="D4" s="314"/>
      <c r="E4" s="314"/>
      <c r="F4" s="314"/>
      <c r="G4" s="314"/>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206" t="s">
        <v>27</v>
      </c>
      <c r="E5" s="315" t="s">
        <v>28</v>
      </c>
      <c r="F5" s="315"/>
      <c r="G5" s="315"/>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COUNTIF(F12:G127,"Pass")</f>
        <v>0</v>
      </c>
      <c r="B6" s="87">
        <f>COUNTIF(F12:G127,"Fail")</f>
        <v>0</v>
      </c>
      <c r="C6" s="87">
        <f>E6-D6-B6-A6</f>
        <v>30</v>
      </c>
      <c r="D6" s="88">
        <f>COUNTIF(F12:G127,"N/A")</f>
        <v>0</v>
      </c>
      <c r="E6" s="316">
        <f>COUNTA(A12:A127)</f>
        <v>30</v>
      </c>
      <c r="F6" s="316"/>
      <c r="G6" s="31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396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[Personal Page-2]</v>
      </c>
      <c r="B12" s="97" t="s">
        <v>413</v>
      </c>
      <c r="C12" s="109" t="s">
        <v>398</v>
      </c>
      <c r="D12" s="95" t="s">
        <v>399</v>
      </c>
      <c r="E12" s="98"/>
      <c r="F12" s="109"/>
      <c r="G12" s="109"/>
      <c r="H12" s="99"/>
      <c r="I12" s="91"/>
      <c r="J12" s="90"/>
    </row>
    <row r="13" spans="1:257" ht="14.25" customHeight="1">
      <c r="A13" s="138" t="str">
        <f t="shared" ref="A13:A18" si="0">IF(OR(B13&lt;&gt;"",D13&lt;E12&gt;""),"["&amp;TEXT($B$2,"##")&amp;"-"&amp;TEXT(ROW()-10,"##")&amp;"]","")</f>
        <v>[Personal Page-3]</v>
      </c>
      <c r="B13" s="139" t="s">
        <v>414</v>
      </c>
      <c r="C13" s="142" t="s">
        <v>400</v>
      </c>
      <c r="D13" s="97" t="s">
        <v>401</v>
      </c>
      <c r="E13" s="103"/>
      <c r="F13" s="109"/>
      <c r="G13" s="109"/>
      <c r="H13" s="104"/>
      <c r="I13" s="105"/>
      <c r="J13" s="90"/>
    </row>
    <row r="14" spans="1:257" ht="14.25" customHeight="1">
      <c r="A14" s="51"/>
      <c r="B14" s="51" t="s">
        <v>415</v>
      </c>
      <c r="C14" s="52"/>
      <c r="D14" s="52"/>
      <c r="E14" s="52"/>
      <c r="F14" s="52"/>
      <c r="G14" s="52"/>
      <c r="H14" s="52"/>
      <c r="I14" s="53"/>
      <c r="J14" s="90"/>
    </row>
    <row r="15" spans="1:257" ht="14.25" customHeight="1">
      <c r="A15" s="96" t="str">
        <f t="shared" si="0"/>
        <v>[Personal Page-5]</v>
      </c>
      <c r="B15" s="210" t="s">
        <v>416</v>
      </c>
      <c r="C15" s="143" t="s">
        <v>418</v>
      </c>
      <c r="D15" s="97" t="s">
        <v>419</v>
      </c>
      <c r="E15" s="107"/>
      <c r="F15" s="95"/>
      <c r="G15" s="109"/>
      <c r="H15" s="107"/>
      <c r="I15" s="107"/>
      <c r="J15" s="90"/>
    </row>
    <row r="16" spans="1:257" ht="14.25" customHeight="1">
      <c r="A16" s="96" t="str">
        <f t="shared" si="0"/>
        <v>[Personal Page-6]</v>
      </c>
      <c r="B16" s="109" t="s">
        <v>417</v>
      </c>
      <c r="C16" s="143" t="s">
        <v>418</v>
      </c>
      <c r="D16" s="97" t="s">
        <v>419</v>
      </c>
      <c r="E16" s="200"/>
      <c r="F16" s="97"/>
      <c r="G16" s="176"/>
      <c r="H16" s="200"/>
      <c r="I16" s="200"/>
      <c r="J16" s="90"/>
    </row>
    <row r="17" spans="1:10" ht="14.25" customHeight="1">
      <c r="A17" s="51"/>
      <c r="B17" s="51" t="s">
        <v>403</v>
      </c>
      <c r="C17" s="52"/>
      <c r="D17" s="52"/>
      <c r="E17" s="52"/>
      <c r="F17" s="52"/>
      <c r="G17" s="52"/>
      <c r="H17" s="52"/>
      <c r="I17" s="53"/>
      <c r="J17" s="90"/>
    </row>
    <row r="18" spans="1:10" ht="14.25" customHeight="1">
      <c r="A18" s="96" t="str">
        <f t="shared" si="0"/>
        <v>[Personal Page-8]</v>
      </c>
      <c r="B18" s="109" t="s">
        <v>404</v>
      </c>
      <c r="C18" s="143" t="s">
        <v>402</v>
      </c>
      <c r="D18" s="97" t="s">
        <v>405</v>
      </c>
      <c r="E18" s="168"/>
      <c r="F18" s="168"/>
      <c r="G18" s="168"/>
      <c r="H18" s="168"/>
      <c r="I18" s="168"/>
      <c r="J18" s="90"/>
    </row>
    <row r="19" spans="1:10" ht="14.25" customHeight="1">
      <c r="A19" s="96" t="str">
        <f>IF(OR(B19&lt;&gt;"",D19&lt;E16&gt;""),"["&amp;TEXT($B$2,"##")&amp;"-"&amp;TEXT(ROW()-10,"##")&amp;"]","")</f>
        <v>[Personal Page-9]</v>
      </c>
      <c r="B19" s="109" t="s">
        <v>406</v>
      </c>
      <c r="C19" s="143" t="s">
        <v>325</v>
      </c>
      <c r="D19" s="97" t="s">
        <v>411</v>
      </c>
      <c r="E19" s="201"/>
      <c r="F19" s="197"/>
      <c r="G19" s="197"/>
      <c r="H19" s="198"/>
      <c r="I19" s="174"/>
      <c r="J19" s="90"/>
    </row>
    <row r="20" spans="1:10" ht="14.25" customHeight="1">
      <c r="A20" s="51"/>
      <c r="B20" s="51" t="s">
        <v>407</v>
      </c>
      <c r="C20" s="52"/>
      <c r="D20" s="52"/>
      <c r="E20" s="52"/>
      <c r="F20" s="52"/>
      <c r="G20" s="52"/>
      <c r="H20" s="52"/>
      <c r="I20" s="53"/>
      <c r="J20" s="90"/>
    </row>
    <row r="21" spans="1:10" ht="14.25" customHeight="1">
      <c r="A21" s="96" t="str">
        <f t="shared" ref="A21:A32" si="1">IF(OR(B21&lt;&gt;"",D21&lt;E19&gt;""),"["&amp;TEXT($B$2,"##")&amp;"-"&amp;TEXT(ROW()-10,"##")&amp;"]","")</f>
        <v>[Personal Page-11]</v>
      </c>
      <c r="B21" s="109" t="s">
        <v>408</v>
      </c>
      <c r="C21" s="143" t="s">
        <v>410</v>
      </c>
      <c r="D21" s="97" t="s">
        <v>412</v>
      </c>
      <c r="E21" s="153"/>
      <c r="F21" s="95"/>
      <c r="G21" s="109"/>
      <c r="H21" s="147"/>
      <c r="I21" s="146"/>
      <c r="J21" s="90"/>
    </row>
    <row r="22" spans="1:10" ht="14.25" customHeight="1">
      <c r="A22" s="96" t="str">
        <f t="shared" si="1"/>
        <v>[Personal Page-12]</v>
      </c>
      <c r="B22" s="109" t="s">
        <v>409</v>
      </c>
      <c r="C22" s="143" t="s">
        <v>410</v>
      </c>
      <c r="D22" s="97" t="s">
        <v>412</v>
      </c>
      <c r="E22" s="190"/>
      <c r="F22" s="97"/>
      <c r="G22" s="185"/>
      <c r="H22" s="191"/>
      <c r="I22" s="192"/>
      <c r="J22" s="90"/>
    </row>
    <row r="23" spans="1:10" ht="14.25" customHeight="1">
      <c r="A23" s="51"/>
      <c r="B23" s="51" t="s">
        <v>420</v>
      </c>
      <c r="C23" s="52"/>
      <c r="D23" s="52"/>
      <c r="E23" s="52"/>
      <c r="F23" s="207"/>
      <c r="G23" s="213"/>
      <c r="H23" s="52"/>
      <c r="I23" s="53"/>
      <c r="J23" s="90"/>
    </row>
    <row r="24" spans="1:10" ht="14.25" customHeight="1">
      <c r="A24" s="96" t="str">
        <f t="shared" si="1"/>
        <v>[Personal Page-14]</v>
      </c>
      <c r="B24" s="109" t="s">
        <v>421</v>
      </c>
      <c r="C24" s="143" t="s">
        <v>423</v>
      </c>
      <c r="D24" s="208" t="s">
        <v>433</v>
      </c>
      <c r="E24" s="168"/>
      <c r="F24" s="168"/>
      <c r="G24" s="168"/>
      <c r="H24" s="168"/>
      <c r="I24" s="168"/>
      <c r="J24" s="90"/>
    </row>
    <row r="25" spans="1:10" ht="14.25" customHeight="1">
      <c r="A25" s="96" t="str">
        <f t="shared" si="1"/>
        <v>[Personal Page-15]</v>
      </c>
      <c r="B25" s="109" t="s">
        <v>422</v>
      </c>
      <c r="C25" s="143" t="s">
        <v>423</v>
      </c>
      <c r="D25" s="97" t="s">
        <v>433</v>
      </c>
      <c r="E25" s="192"/>
      <c r="F25" s="197"/>
      <c r="G25" s="197"/>
      <c r="H25" s="191"/>
      <c r="I25" s="192"/>
      <c r="J25" s="90"/>
    </row>
    <row r="26" spans="1:10" ht="14.25" customHeight="1">
      <c r="A26" s="96" t="str">
        <f t="shared" si="1"/>
        <v>[Personal Page-16]</v>
      </c>
      <c r="B26" s="109" t="s">
        <v>424</v>
      </c>
      <c r="C26" s="143" t="s">
        <v>425</v>
      </c>
      <c r="D26" s="97" t="s">
        <v>426</v>
      </c>
      <c r="E26" s="212"/>
      <c r="F26" s="95"/>
      <c r="G26" s="95"/>
      <c r="H26" s="191"/>
      <c r="I26" s="192"/>
      <c r="J26" s="90"/>
    </row>
    <row r="27" spans="1:10" ht="14.25" customHeight="1">
      <c r="A27" s="96" t="str">
        <f t="shared" si="1"/>
        <v>[Personal Page-17]</v>
      </c>
      <c r="B27" s="109" t="s">
        <v>427</v>
      </c>
      <c r="C27" s="143" t="s">
        <v>430</v>
      </c>
      <c r="D27" s="97" t="s">
        <v>428</v>
      </c>
      <c r="E27" s="146"/>
      <c r="F27" s="97"/>
      <c r="G27" s="97"/>
      <c r="H27" s="147"/>
      <c r="I27" s="146"/>
      <c r="J27" s="90"/>
    </row>
    <row r="28" spans="1:10" ht="14.25" customHeight="1">
      <c r="A28" s="149" t="str">
        <f t="shared" si="1"/>
        <v>[Personal Page-18]</v>
      </c>
      <c r="B28" s="95" t="s">
        <v>429</v>
      </c>
      <c r="C28" s="142" t="s">
        <v>431</v>
      </c>
      <c r="D28" s="139" t="s">
        <v>432</v>
      </c>
      <c r="E28" s="146"/>
      <c r="F28" s="97"/>
      <c r="G28" s="97"/>
      <c r="H28" s="199"/>
      <c r="I28" s="150"/>
      <c r="J28" s="90"/>
    </row>
    <row r="29" spans="1:10" ht="14.25" customHeight="1">
      <c r="A29" s="96" t="str">
        <f t="shared" si="1"/>
        <v>[Personal Page-19]</v>
      </c>
      <c r="B29" s="97" t="s">
        <v>434</v>
      </c>
      <c r="C29" s="97" t="s">
        <v>435</v>
      </c>
      <c r="D29" s="97" t="s">
        <v>436</v>
      </c>
      <c r="E29" s="168"/>
      <c r="F29" s="168"/>
      <c r="G29" s="168"/>
      <c r="H29" s="168"/>
      <c r="I29" s="168"/>
      <c r="J29" s="90"/>
    </row>
    <row r="30" spans="1:10" ht="13.5" customHeight="1">
      <c r="A30" s="96" t="str">
        <f t="shared" si="1"/>
        <v>[Personal Page-20]</v>
      </c>
      <c r="B30" s="97" t="s">
        <v>437</v>
      </c>
      <c r="C30" s="211" t="s">
        <v>438</v>
      </c>
      <c r="D30" s="211" t="s">
        <v>439</v>
      </c>
      <c r="E30" s="146"/>
      <c r="F30" s="146"/>
      <c r="G30" s="146"/>
      <c r="H30" s="147"/>
      <c r="I30" s="146"/>
      <c r="J30" s="90"/>
    </row>
    <row r="31" spans="1:10" ht="13.5" customHeight="1">
      <c r="A31" s="96" t="str">
        <f t="shared" si="1"/>
        <v>[Personal Page-21]</v>
      </c>
      <c r="B31" s="211" t="s">
        <v>440</v>
      </c>
      <c r="C31" s="211" t="s">
        <v>441</v>
      </c>
      <c r="D31" s="211" t="s">
        <v>442</v>
      </c>
      <c r="E31" s="146"/>
      <c r="F31" s="146"/>
      <c r="G31" s="146"/>
      <c r="H31" s="147"/>
      <c r="I31" s="146"/>
      <c r="J31" s="90"/>
    </row>
    <row r="32" spans="1:10" ht="12.75" customHeight="1">
      <c r="A32" s="96" t="str">
        <f t="shared" si="1"/>
        <v>[Personal Page-22]</v>
      </c>
      <c r="B32" s="211" t="s">
        <v>443</v>
      </c>
      <c r="C32" s="211" t="s">
        <v>444</v>
      </c>
      <c r="D32" s="211" t="s">
        <v>445</v>
      </c>
      <c r="E32" s="146"/>
      <c r="F32" s="146"/>
      <c r="G32" s="146"/>
      <c r="H32" s="147"/>
      <c r="I32" s="146"/>
    </row>
    <row r="33" spans="1:9">
      <c r="A33" s="51"/>
      <c r="B33" s="51" t="s">
        <v>665</v>
      </c>
      <c r="C33" s="213"/>
      <c r="D33" s="213"/>
      <c r="E33" s="213"/>
      <c r="F33" s="253"/>
      <c r="G33" s="213"/>
      <c r="H33" s="213"/>
      <c r="I33" s="259"/>
    </row>
    <row r="34" spans="1:9" ht="13.5" customHeight="1">
      <c r="A34" s="96" t="str">
        <f t="shared" ref="A34:A46" si="2">IF(OR(B34&lt;&gt;"",D34&lt;E32&gt;""),"["&amp;TEXT($B$2,"##")&amp;"-"&amp;TEXT(ROW()-10,"##")&amp;"]","")</f>
        <v>[Personal Page-24]</v>
      </c>
      <c r="B34" s="143" t="s">
        <v>666</v>
      </c>
      <c r="C34" s="97" t="s">
        <v>667</v>
      </c>
      <c r="D34" s="258" t="s">
        <v>668</v>
      </c>
      <c r="E34" s="168"/>
      <c r="F34" s="168"/>
      <c r="G34" s="168"/>
      <c r="H34" s="168"/>
      <c r="I34" s="168"/>
    </row>
    <row r="35" spans="1:9" ht="14.1" customHeight="1">
      <c r="A35" s="96" t="str">
        <f t="shared" si="2"/>
        <v>[Personal Page-25]</v>
      </c>
      <c r="B35" s="143" t="s">
        <v>669</v>
      </c>
      <c r="C35" s="97" t="s">
        <v>670</v>
      </c>
      <c r="D35" s="97" t="s">
        <v>671</v>
      </c>
      <c r="E35" s="192"/>
      <c r="F35" s="97"/>
      <c r="G35" s="97"/>
      <c r="H35" s="191"/>
      <c r="I35" s="192"/>
    </row>
    <row r="36" spans="1:9" ht="14.1" customHeight="1">
      <c r="A36" s="96" t="str">
        <f t="shared" si="2"/>
        <v>[Personal Page-26]</v>
      </c>
      <c r="B36" s="143" t="s">
        <v>672</v>
      </c>
      <c r="C36" s="97" t="s">
        <v>673</v>
      </c>
      <c r="D36" s="97" t="s">
        <v>697</v>
      </c>
      <c r="E36" s="192"/>
      <c r="F36" s="97"/>
      <c r="G36" s="97"/>
      <c r="H36" s="191"/>
      <c r="I36" s="192"/>
    </row>
    <row r="37" spans="1:9" ht="14.1" customHeight="1">
      <c r="A37" s="96" t="str">
        <f t="shared" si="2"/>
        <v>[Personal Page-27]</v>
      </c>
      <c r="B37" s="143" t="s">
        <v>695</v>
      </c>
      <c r="C37" s="97" t="s">
        <v>696</v>
      </c>
      <c r="D37" s="97" t="s">
        <v>697</v>
      </c>
      <c r="E37" s="192"/>
      <c r="F37" s="97"/>
      <c r="G37" s="97"/>
      <c r="H37" s="191"/>
      <c r="I37" s="192"/>
    </row>
    <row r="38" spans="1:9" ht="14.1" customHeight="1">
      <c r="A38" s="96" t="str">
        <f>IF(OR(B38&lt;&gt;"",D38&lt;E35&gt;""),"["&amp;TEXT($B$2,"##")&amp;"-"&amp;TEXT(ROW()-10,"##")&amp;"]","")</f>
        <v>[Personal Page-28]</v>
      </c>
      <c r="B38" s="143" t="s">
        <v>680</v>
      </c>
      <c r="C38" s="97" t="s">
        <v>675</v>
      </c>
      <c r="D38" s="97" t="s">
        <v>674</v>
      </c>
      <c r="E38" s="146"/>
      <c r="F38" s="97"/>
      <c r="G38" s="97"/>
      <c r="H38" s="147"/>
      <c r="I38" s="146"/>
    </row>
    <row r="39" spans="1:9" ht="14.1" customHeight="1">
      <c r="A39" s="149" t="str">
        <f>IF(OR(B39&lt;&gt;"",D39&lt;E36&gt;""),"["&amp;TEXT($B$2,"##")&amp;"-"&amp;TEXT(ROW()-10,"##")&amp;"]","")</f>
        <v>[Personal Page-29]</v>
      </c>
      <c r="B39" s="142" t="s">
        <v>679</v>
      </c>
      <c r="C39" s="97" t="s">
        <v>676</v>
      </c>
      <c r="D39" s="97" t="s">
        <v>677</v>
      </c>
      <c r="E39" s="146"/>
      <c r="F39" s="97"/>
      <c r="G39" s="97"/>
      <c r="H39" s="147"/>
      <c r="I39" s="146"/>
    </row>
    <row r="40" spans="1:9" ht="14.1" customHeight="1">
      <c r="A40" s="96" t="str">
        <f t="shared" si="2"/>
        <v>[Personal Page-30]</v>
      </c>
      <c r="B40" s="243" t="s">
        <v>678</v>
      </c>
      <c r="C40" s="97" t="s">
        <v>681</v>
      </c>
      <c r="D40" s="97" t="s">
        <v>682</v>
      </c>
      <c r="E40" s="168"/>
      <c r="F40" s="168"/>
      <c r="G40" s="168"/>
      <c r="H40" s="168"/>
      <c r="I40" s="168"/>
    </row>
    <row r="41" spans="1:9" ht="14.1" customHeight="1">
      <c r="A41" s="96" t="str">
        <f t="shared" si="2"/>
        <v>[Personal Page-31]</v>
      </c>
      <c r="B41" s="243" t="s">
        <v>683</v>
      </c>
      <c r="C41" s="211" t="s">
        <v>684</v>
      </c>
      <c r="D41" s="211" t="s">
        <v>685</v>
      </c>
      <c r="E41" s="146"/>
      <c r="F41" s="146"/>
      <c r="G41" s="146"/>
      <c r="H41" s="147"/>
      <c r="I41" s="146"/>
    </row>
    <row r="42" spans="1:9" ht="14.1" customHeight="1">
      <c r="A42" s="96" t="str">
        <f t="shared" si="2"/>
        <v>[Personal Page-32]</v>
      </c>
      <c r="B42" s="211" t="s">
        <v>686</v>
      </c>
      <c r="C42" s="211" t="s">
        <v>687</v>
      </c>
      <c r="D42" s="211" t="s">
        <v>688</v>
      </c>
      <c r="E42" s="146"/>
      <c r="F42" s="146"/>
      <c r="G42" s="146"/>
      <c r="H42" s="147"/>
      <c r="I42" s="146"/>
    </row>
    <row r="43" spans="1:9" ht="14.1" customHeight="1">
      <c r="A43" s="96" t="str">
        <f t="shared" si="2"/>
        <v>[Personal Page-33]</v>
      </c>
      <c r="B43" s="211" t="s">
        <v>689</v>
      </c>
      <c r="C43" s="211" t="s">
        <v>690</v>
      </c>
      <c r="D43" s="211" t="s">
        <v>691</v>
      </c>
      <c r="E43" s="146"/>
      <c r="F43" s="146"/>
      <c r="G43" s="146"/>
      <c r="H43" s="147"/>
      <c r="I43" s="146"/>
    </row>
    <row r="44" spans="1:9" ht="14.1" customHeight="1">
      <c r="A44" s="96" t="str">
        <f t="shared" si="2"/>
        <v>[Personal Page-34]</v>
      </c>
      <c r="B44" s="211" t="s">
        <v>692</v>
      </c>
      <c r="C44" s="211" t="s">
        <v>693</v>
      </c>
      <c r="D44" s="211" t="s">
        <v>694</v>
      </c>
      <c r="E44" s="146"/>
      <c r="F44" s="146"/>
      <c r="G44" s="146"/>
      <c r="H44" s="147"/>
      <c r="I44" s="146"/>
    </row>
    <row r="45" spans="1:9" ht="14.1" customHeight="1">
      <c r="A45" s="96" t="str">
        <f t="shared" si="2"/>
        <v>[Personal Page-35]</v>
      </c>
      <c r="B45" s="211" t="s">
        <v>686</v>
      </c>
      <c r="C45" s="211" t="s">
        <v>444</v>
      </c>
      <c r="D45" s="211" t="s">
        <v>445</v>
      </c>
      <c r="E45" s="146"/>
      <c r="F45" s="146"/>
      <c r="G45" s="146"/>
      <c r="H45" s="147"/>
      <c r="I45" s="146"/>
    </row>
    <row r="46" spans="1:9" ht="14.1" customHeight="1">
      <c r="A46" s="96" t="str">
        <f t="shared" si="2"/>
        <v>[Personal Page-36]</v>
      </c>
      <c r="B46" s="97" t="s">
        <v>698</v>
      </c>
      <c r="C46" s="211" t="s">
        <v>699</v>
      </c>
      <c r="D46" s="211" t="s">
        <v>700</v>
      </c>
      <c r="E46" s="146"/>
      <c r="F46" s="146"/>
      <c r="G46" s="146"/>
      <c r="H46" s="147"/>
      <c r="I46" s="146"/>
    </row>
    <row r="47" spans="1:9" ht="14.1" customHeight="1"/>
    <row r="48" spans="1:9" ht="14.1" customHeight="1"/>
    <row r="49" ht="14.1" customHeight="1"/>
    <row r="50" ht="14.1" customHeight="1"/>
    <row r="51" ht="14.1" customHeight="1"/>
    <row r="52" ht="14.1" customHeight="1"/>
    <row r="53" ht="14.1" customHeight="1"/>
  </sheetData>
  <mergeCells count="5">
    <mergeCell ref="B2:G2"/>
    <mergeCell ref="B3:G3"/>
    <mergeCell ref="B4:G4"/>
    <mergeCell ref="E5:G5"/>
    <mergeCell ref="E6:G6"/>
  </mergeCells>
  <dataValidations count="1">
    <dataValidation type="list" allowBlank="1" showErrorMessage="1" sqref="F15:G16 F25:G28 F12:G13 F19:G19 F21:G22 F35:G39">
      <formula1>$J$2:$J$6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Report</vt:lpstr>
      <vt:lpstr>Test case List</vt:lpstr>
      <vt:lpstr>Message Rules</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2016-04-05T08:14:53Z</dcterms:modified>
  <cp:category>BM</cp:category>
</cp:coreProperties>
</file>