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1160" yWindow="0" windowWidth="25600" windowHeight="14880" tabRatio="543" activeTab="2"/>
  </bookViews>
  <sheets>
    <sheet name="Cover" sheetId="1" r:id="rId1"/>
    <sheet name="Test case List" sheetId="2" r:id="rId2"/>
    <sheet name="Test Report" sheetId="5" r:id="rId3"/>
    <sheet name="Message Rules" sheetId="11" r:id="rId4"/>
    <sheet name="User_Function" sheetId="9" r:id="rId5"/>
    <sheet name="Mod_Function" sheetId="12" r:id="rId6"/>
    <sheet name="Admin_Function" sheetId="10" r:id="rId7"/>
  </sheets>
  <externalReferences>
    <externalReference r:id="rId8"/>
  </externalReferences>
  <definedNames>
    <definedName name="ACTION" localSheetId="3">#REF!</definedName>
    <definedName name="ACTION" localSheetId="5">#REF!</definedName>
    <definedName name="ACTION">#REF!</definedName>
    <definedName name="d">'[1]Search grammar'!$C$45</definedName>
    <definedName name="Defect" comment="fsfsdfs" localSheetId="5">#REF!</definedName>
    <definedName name="Defect" comment="fsfsdfs">#REF!</definedName>
    <definedName name="dfsf" localSheetId="5">#REF!</definedName>
    <definedName name="dfsf">#REF!</definedName>
    <definedName name="Discover" localSheetId="5">#REF!</definedName>
    <definedName name="Discover">#REF!</definedName>
    <definedName name="Lỗi" localSheetId="5">#REF!</definedName>
    <definedName name="Lỗi">#REF!</definedName>
    <definedName name="Pass" localSheetId="5">#REF!</definedName>
    <definedName name="Pass">#REF!</definedName>
    <definedName name="Statistic" comment="fsfsdfs" localSheetId="5">#REF!</definedName>
    <definedName name="Statistic" comment="fsfsdfs">#REF!</definedName>
  </definedNames>
  <calcPr calcId="140001" iterate="1" iterateCount="10000" iterateDelta="1.0000000000000001E-5" concurrentCalc="0"/>
  <extLst>
    <ext xmlns:mx="http://schemas.microsoft.com/office/mac/excel/2008/main" uri="{7523E5D3-25F3-A5E0-1632-64F254C22452}">
      <mx:ArchID Flags="2"/>
    </ext>
  </extLst>
</workbook>
</file>

<file path=xl/calcChain.xml><?xml version="1.0" encoding="utf-8"?>
<calcChain xmlns="http://schemas.openxmlformats.org/spreadsheetml/2006/main">
  <c r="D14" i="5" l="1"/>
  <c r="E14" i="5"/>
  <c r="F14" i="5"/>
  <c r="H14" i="5"/>
  <c r="G12" i="5"/>
  <c r="E12" i="5"/>
  <c r="D12" i="5"/>
  <c r="H12" i="5"/>
  <c r="F12" i="5"/>
  <c r="A40" i="9"/>
  <c r="A42" i="9"/>
  <c r="A44" i="9"/>
  <c r="A46" i="9"/>
  <c r="A48" i="9"/>
  <c r="A50" i="9"/>
  <c r="A52" i="9"/>
  <c r="A54" i="9"/>
  <c r="A56" i="9"/>
  <c r="A58" i="9"/>
  <c r="A27" i="12"/>
  <c r="A29" i="12"/>
  <c r="A31" i="12"/>
  <c r="A25" i="12"/>
  <c r="A35" i="9"/>
  <c r="A33" i="9"/>
  <c r="A32" i="9"/>
  <c r="A30" i="9"/>
  <c r="A23" i="12"/>
  <c r="A22" i="12"/>
  <c r="A20" i="12"/>
  <c r="A19" i="12"/>
  <c r="A18" i="12"/>
  <c r="A17" i="12"/>
  <c r="A16" i="12"/>
  <c r="A15" i="12"/>
  <c r="A14" i="12"/>
  <c r="A13" i="12"/>
  <c r="A12" i="12"/>
  <c r="E6" i="12"/>
  <c r="D6" i="12"/>
  <c r="B6" i="12"/>
  <c r="A6" i="12"/>
  <c r="C6" i="12"/>
  <c r="A25" i="10"/>
  <c r="A38" i="9"/>
  <c r="A37" i="9"/>
  <c r="A27" i="10"/>
  <c r="A23" i="10"/>
  <c r="A22" i="10"/>
  <c r="A20" i="10"/>
  <c r="A19" i="10"/>
  <c r="A18" i="10"/>
  <c r="A17" i="10"/>
  <c r="A16" i="10"/>
  <c r="A15" i="10"/>
  <c r="A14" i="10"/>
  <c r="A13" i="10"/>
  <c r="A12" i="10"/>
  <c r="D6" i="10"/>
  <c r="B6" i="10"/>
  <c r="A6" i="10"/>
  <c r="A26" i="9"/>
  <c r="A27" i="9"/>
  <c r="A24" i="9"/>
  <c r="A23" i="9"/>
  <c r="A22" i="9"/>
  <c r="A20" i="9"/>
  <c r="A29" i="9"/>
  <c r="A6" i="9"/>
  <c r="B6" i="9"/>
  <c r="D6" i="9"/>
  <c r="A12" i="9"/>
  <c r="E6" i="10"/>
  <c r="C6" i="10"/>
  <c r="C6" i="1"/>
  <c r="G13" i="5"/>
  <c r="E13" i="5"/>
  <c r="D13" i="5"/>
  <c r="G11" i="5"/>
  <c r="E11" i="5"/>
  <c r="D11" i="5"/>
  <c r="A13" i="9"/>
  <c r="A14" i="9"/>
  <c r="A15" i="9"/>
  <c r="A16" i="9"/>
  <c r="A17" i="9"/>
  <c r="A18" i="9"/>
  <c r="C3" i="5"/>
  <c r="C4" i="5"/>
  <c r="C5" i="5"/>
  <c r="D3" i="2"/>
  <c r="D4" i="2"/>
  <c r="A63" i="9"/>
  <c r="G14" i="5"/>
  <c r="H13" i="5"/>
  <c r="A64" i="9"/>
  <c r="F13" i="5"/>
  <c r="A65" i="9"/>
  <c r="A66" i="9"/>
  <c r="A67" i="9"/>
  <c r="A68" i="9"/>
  <c r="A70" i="9"/>
  <c r="A71" i="9"/>
  <c r="A72" i="9"/>
  <c r="A73" i="9"/>
  <c r="A74" i="9"/>
  <c r="A75" i="9"/>
  <c r="A76" i="9"/>
  <c r="A77" i="9"/>
  <c r="A78" i="9"/>
  <c r="A79" i="9"/>
  <c r="A80" i="9"/>
  <c r="A81" i="9"/>
  <c r="A82" i="9"/>
  <c r="E6" i="9"/>
  <c r="H11" i="5"/>
  <c r="C6" i="9"/>
  <c r="F11" i="5"/>
  <c r="E16" i="5"/>
  <c r="E17"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<sst xmlns="http://schemas.openxmlformats.org/spreadsheetml/2006/main" count="524" uniqueCount="383">
  <si>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</si>
  <si>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</si>
  <si>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</si>
  <si>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</si>
  <si>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</si>
  <si>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</si>
  <si>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</si>
  <si>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</si>
  <si>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</si>
  <si>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</si>
  <si>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</si>
  <si>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</si>
  <si>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</si>
  <si>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</si>
  <si>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</si>
  <si>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</si>
  <si>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</si>
  <si>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</si>
  <si>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</si>
  <si>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</si>
  <si>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</si>
  <si>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</si>
  <si>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</si>
  <si>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</si>
  <si>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</si>
  <si>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</si>
  <si>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</si>
  <si>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</si>
  <si>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</si>
  <si>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</si>
  <si>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</si>
  <si>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</si>
  <si>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</si>
  <si>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</si>
  <si>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</si>
  <si>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</si>
  <si>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</si>
  <si>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</si>
  <si>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</si>
  <si>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</si>
  <si>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</si>
  <si>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</si>
  <si>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</si>
  <si>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</si>
  <si>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</si>
  <si>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</si>
  <si>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</si>
  <si>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</si>
  <si>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</si>
  <si>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</si>
  <si>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</si>
  <si>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</si>
  <si>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</si>
  <si>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</si>
  <si>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</si>
  <si>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</si>
  <si>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Login</t>
  </si>
  <si>
    <t>Test Login panel view</t>
  </si>
  <si>
    <t>Test Forgot Password hyperlink</t>
  </si>
  <si>
    <t xml:space="preserve">When user login </t>
  </si>
  <si>
    <t>When user login with Facebook</t>
  </si>
  <si>
    <t>When user login with wrong user name</t>
  </si>
  <si>
    <t>When user login with non-existence user name</t>
  </si>
  <si>
    <t>When user login with wrong password</t>
  </si>
  <si>
    <t>Check "Login" button</t>
  </si>
  <si>
    <t>1. Enter the admin page
2. Click on "Login" button</t>
  </si>
  <si>
    <t>When user input correct username and password</t>
  </si>
  <si>
    <t>1.The admin page is displayed 
2. Logged in successfully, The "User management" page is displayed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</si>
  <si>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</si>
  <si>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</si>
  <si>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</si>
  <si>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</si>
  <si>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</si>
  <si>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</si>
  <si>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Verify that password is encoded</t>
  </si>
  <si>
    <t>1. Enter the admin page
2. Input data to "Password" field</t>
  </si>
  <si>
    <t>1.The admin page is displayed 
2. Data is encoded</t>
  </si>
  <si>
    <t>Admin_Function</t>
  </si>
  <si>
    <t>Integration Logout with Login</t>
  </si>
  <si>
    <t>Check user logout when user logout with "Logout" link</t>
  </si>
  <si>
    <t>[Account Management Module- 12]</t>
  </si>
  <si>
    <t>[Account Management Module-15]</t>
  </si>
  <si>
    <t>Forgot Password</t>
  </si>
  <si>
    <t>[Account Management Module-85]</t>
  </si>
  <si>
    <t xml:space="preserve">When user register account </t>
  </si>
  <si>
    <t>When user register account then login system</t>
  </si>
  <si>
    <t>When user login with registered account</t>
  </si>
  <si>
    <t>When user login with new password</t>
  </si>
  <si>
    <t>[User_login- 14]</t>
  </si>
  <si>
    <t>Check "Edit profile" button</t>
  </si>
  <si>
    <t>Execute all Registered User unit test cases and passed</t>
  </si>
  <si>
    <t>Execute all Admin unit test cases
 and passed</t>
  </si>
  <si>
    <t>Result Chorme version 40</t>
  </si>
  <si>
    <t>Result Firefox version 30</t>
  </si>
  <si>
    <t>1. Homepage is displayed
2. Login page is displayed</t>
  </si>
  <si>
    <t>1. Homepage is displayed
2. Login page is displayed
3. Forgot Password page is displayed</t>
  </si>
  <si>
    <t>1. Homepage is displayed
2. Login page is displayed
3. Redirect user to Facebook
4. User logged in with facebook and redirect user to homepage</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</si>
  <si>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</si>
  <si>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</si>
  <si>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</si>
  <si>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</si>
  <si>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</si>
  <si>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</si>
  <si>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</si>
  <si>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</si>
  <si>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</si>
  <si>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</si>
  <si>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</si>
  <si>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</si>
  <si>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</si>
  <si>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</si>
  <si>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</si>
  <si>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</si>
  <si>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</si>
  <si>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</si>
  <si>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</si>
  <si>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</si>
  <si>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</si>
  <si>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</si>
  <si>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</si>
  <si>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</si>
  <si>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</si>
  <si>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</si>
  <si>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</si>
  <si>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</si>
  <si>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</si>
  <si>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</si>
  <si>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</si>
  <si>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</si>
  <si>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</si>
  <si>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</si>
  <si>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</si>
  <si>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</si>
  <si>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</si>
  <si>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</si>
  <si>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</si>
  <si>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</si>
  <si>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</si>
  <si>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</si>
  <si>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</si>
  <si>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</si>
  <si>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</si>
  <si>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</si>
  <si>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</si>
  <si>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</si>
  <si>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</si>
  <si>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</si>
  <si>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</si>
  <si>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</si>
  <si>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</si>
  <si>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</si>
  <si>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</si>
  <si>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</si>
  <si>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</si>
  <si>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</si>
  <si>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</si>
  <si>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</si>
  <si>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</si>
  <si>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r>
      <t xml:space="preserve">1. Homepage is displayed
2. Login panel is displayed
3. Display message: </t>
    </r>
    <r>
      <rPr>
        <b/>
        <sz val="10"/>
        <rFont val="Tahoma"/>
        <family val="2"/>
      </rPr>
      <t>MS02</t>
    </r>
    <r>
      <rPr>
        <sz val="10"/>
        <rFont val="Tahoma"/>
        <family val="2"/>
      </rPr>
      <t xml:space="preserve"> </t>
    </r>
  </si>
  <si>
    <r>
      <t xml:space="preserve">1. Homepage is displayed
2. Login page is displayed
3. 
- "username@gmail.com" is displayed in user name text box
- "••••••" is displayed in password text box
3. Display message: </t>
    </r>
    <r>
      <rPr>
        <b/>
        <sz val="10"/>
        <rFont val="Tahoma"/>
        <family val="2"/>
      </rPr>
      <t>MS06</t>
    </r>
    <r>
      <rPr>
        <sz val="10"/>
        <rFont val="Tahoma"/>
        <family val="2"/>
      </rPr>
      <t xml:space="preserve"> </t>
    </r>
  </si>
  <si>
    <r>
      <t xml:space="preserve">1. Homepage is displayed
2. Login page is displayed
3. Display message: </t>
    </r>
    <r>
      <rPr>
        <b/>
        <sz val="10"/>
        <rFont val="Tahoma"/>
        <family val="2"/>
      </rPr>
      <t>MS12</t>
    </r>
    <r>
      <rPr>
        <sz val="10"/>
        <rFont val="Tahoma"/>
        <family val="2"/>
      </rPr>
      <t xml:space="preserve"> </t>
    </r>
  </si>
  <si>
    <t>1.The Homepage is displayed 
2. Register page is displayed with "Register" form</t>
  </si>
  <si>
    <t>1.The Homepage is displayed 
2. Register page is displayed with "Register" form
4. New account registered sucessfully</t>
  </si>
  <si>
    <t>1.The Homepage is displayed 
3. Login page is displayed
4. Logged in successfully</t>
  </si>
  <si>
    <t>Check "Account" button</t>
  </si>
  <si>
    <t>Integration Login with Account, Edit profile</t>
  </si>
  <si>
    <t>Integration Login with Message</t>
  </si>
  <si>
    <t>Log in</t>
  </si>
  <si>
    <t>1. Enter the admin page</t>
  </si>
  <si>
    <t>1.The admin page is displayed 
2. Display error message
"The Username field is required" below the Username textbox
"The Password field is required" below the Password textbox</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</si>
  <si>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</si>
  <si>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</si>
  <si>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</si>
  <si>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</si>
  <si>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</si>
  <si>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</si>
  <si>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1. Enter the admin page
2. Input username "email0@gmail.com" password "123456", then click "Login" button</t>
  </si>
  <si>
    <t>1. Enter the admin page
2. Input username "email0@gmail.com" and password "fsdfs", then click "Login" button</t>
  </si>
  <si>
    <t>Admin Common module</t>
  </si>
  <si>
    <t>1. Enter the admin page
2. Click logout button in Right Slide bar</t>
  </si>
  <si>
    <t>Admin Dashboard module</t>
  </si>
  <si>
    <t xml:space="preserve">1. Enter the admin page
2. Click Dashboard button in Right Slide bar
</t>
  </si>
  <si>
    <t>User Management module</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</si>
  <si>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</si>
  <si>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</si>
  <si>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</si>
  <si>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</si>
  <si>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</si>
  <si>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</si>
  <si>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</si>
  <si>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</si>
  <si>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</si>
  <si>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</si>
  <si>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Check viewing "Login" form</t>
  </si>
  <si>
    <t>Check Admin view</t>
  </si>
  <si>
    <t>Check Logout button</t>
  </si>
  <si>
    <t>Check Admin when admin click Dashboard button in sidebar</t>
  </si>
  <si>
    <t>1. Admin Page is displayed
2. Content about dashboard is displayed</t>
  </si>
  <si>
    <t>Check  User button in sidebar</t>
  </si>
  <si>
    <t>1. Admin Page is displayed
2. Dropdowlist is displayed with:
+ Dashboard
+ User list
3. Content about dashboard of user is displayed</t>
  </si>
  <si>
    <t>Check clicking on link on Home page screen</t>
  </si>
  <si>
    <t>Common</t>
  </si>
  <si>
    <t xml:space="preserve">1. Log out successfully
2. Homepage is displayed </t>
  </si>
  <si>
    <t>Security</t>
  </si>
  <si>
    <t>Check copy &amp; paste link to other browser</t>
  </si>
  <si>
    <t>Homepage</t>
  </si>
  <si>
    <t>1. Login on one browser
2. Copy link
3. Change to other browser
4. Paste link and press Enter</t>
  </si>
  <si>
    <t>Login screen is displayed.</t>
  </si>
  <si>
    <t>OK</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</si>
  <si>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</si>
  <si>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</si>
  <si>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</si>
  <si>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</si>
  <si>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</si>
  <si>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</si>
  <si>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</si>
  <si>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</si>
  <si>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</si>
  <si>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</si>
  <si>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</si>
  <si>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</si>
  <si>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</si>
  <si>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</si>
  <si>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</si>
  <si>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</si>
  <si>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</si>
  <si>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</si>
  <si>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</si>
  <si>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</si>
  <si>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</si>
  <si>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</si>
  <si>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</si>
  <si>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</si>
  <si>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</si>
  <si>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</si>
  <si>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</si>
  <si>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</si>
  <si>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</si>
  <si>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</si>
  <si>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</si>
  <si>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</si>
  <si>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</si>
  <si>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</si>
  <si>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</si>
  <si>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</si>
  <si>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Message</t>
  </si>
  <si>
    <t>Account</t>
  </si>
  <si>
    <t>1. Set language of Browser isVietnamese
2. Start system from browser
3. Confirm displaying language of system</t>
  </si>
  <si>
    <t>Language of system is Vietnamese</t>
  </si>
  <si>
    <t xml:space="preserve">Display Homepage with name and avatar of user </t>
  </si>
  <si>
    <t>1. Homepage is displayed
2. Login page is displayed
3. 
- "acctest00" is displayed in user name text box
- "••••••••••" is displayed in password text box
4. User is logged in</t>
  </si>
  <si>
    <t>[Admin_login-2]</t>
  </si>
  <si>
    <t>[Admin_login-7]</t>
  </si>
  <si>
    <t>DangNHSE02992</t>
  </si>
  <si>
    <t>VMN_User Unit Test Case_v1.0_EN</t>
  </si>
  <si>
    <t>VMN</t>
  </si>
  <si>
    <t>1. Go to thuocnam.com
2. Click on Login button in header</t>
  </si>
  <si>
    <t>1. Go to thuocnam.com
2. Click on Login button in header
3. Click on Forgot Password hyperlink</t>
  </si>
  <si>
    <t>1. Go to thuocnam.com
2. Click on Login button in header
3. Click on Login with Facebook button
4. Click Accept</t>
  </si>
  <si>
    <t>1. Enter the website: thuocnam.com
2. Click on Register button in header</t>
  </si>
  <si>
    <t>1. Login the system with Member role.
2. Click or mouse hover Avatar menu in header
3. Click "Logout" button</t>
  </si>
  <si>
    <t>1. The Homepage is displayed
2. Avatar menu is showed
3. Logout user and redirect to Login page</t>
  </si>
  <si>
    <t>Integration Normal Register with Login</t>
  </si>
  <si>
    <t>When user forgot password</t>
  </si>
  <si>
    <t>1. Enter the website: thuocnam.com
2. Click on Login button
3. Input:
+ Email: "dangnhse02992@fpt.edu.vn"
+ Password: "123456789"
4. Click on Login button
5. Click on Avatar menu
6. Click on Account button</t>
  </si>
  <si>
    <t>1. Enter the website: thuocnam.com
2. Click on Login button
3. Input:
+ Email: "dangnhse02992@fpt.edu.vn"
+ Password: "123456789"
4. Click on Login button
5. Click on Avatar menu
6. Click on Edit profile button</t>
  </si>
  <si>
    <t>1.The Homepage is displayed 
2. The log in page is displayed
3. Logged in successfully
4. The Account page is displayed</t>
  </si>
  <si>
    <t xml:space="preserve">1. Log in Page is displayed
</t>
  </si>
  <si>
    <t>Mod_login</t>
  </si>
  <si>
    <t>1.The admin page view form is displayed with the following information:
- "Username" field
- "Password" field
- Remember me button
- "Login" button</t>
  </si>
  <si>
    <t>1. Enter the mod page</t>
  </si>
  <si>
    <t>1. Enter the mod page
2. Click on "Login" button</t>
  </si>
  <si>
    <t>1. Enter the mod page
2. Click "Username" field</t>
  </si>
  <si>
    <t>1. Enter the mod page
2. Click "Password" field</t>
  </si>
  <si>
    <t>1. Enter the mod page
2. Input data to "Password" field</t>
  </si>
  <si>
    <t>1. Enter the mod page
2. Input username "email0@gmail.com" password "123456", then click "Login" button</t>
  </si>
  <si>
    <t>1. Enter the mod page
2. Input username "email0@gmail.com" and password "fsdfs", then click "Login" button</t>
  </si>
  <si>
    <t>1. Enter the mod page
2. Input username and password, then click "Login" button</t>
  </si>
  <si>
    <t>1. Enter the mod page
2. Input wrong username "fsdfsd" and password "123456789", then click "Login" button</t>
  </si>
  <si>
    <t>Check mod view</t>
  </si>
  <si>
    <t>1. Enter the mod page
2. Click logout button in Right Slide bar</t>
  </si>
  <si>
    <t xml:space="preserve">1. Mod Page is displayed with the following list:
- Header
- Right Side bar:
+ Logout button
- Content details left
+ Dashboard (default)
+ Medicinal plant management
+ Remedy management 
- Content details middle
+ Total medicinal plant article
+ Total remedy article
+ Pending approved article
</t>
  </si>
  <si>
    <t xml:space="preserve">1. Admin Page is displayed with the following list:
- Header
- Right Side bar:
+ Logout button
- Content details left
+ Dashboard (default)
+ User management
+ New herb medicine store resgister 
- Content details middle
+ Total user account
+ Total herb medicine store
+ Pending approved herb medicine store
+ Total viewer
</t>
  </si>
  <si>
    <t>1.The Homepage is displayed 
2. The log in page is displayed
3. Logged in successfully
4. Click on avatar account dropdown list
5. Click Edit profile button is displayed</t>
  </si>
  <si>
    <t xml:space="preserve">1. Login successfully
2. Click on avatar at right side screen
3. Click on Logout button </t>
  </si>
  <si>
    <t>1.The Homepage is displayed 
2. The log in page is displayed
3. Logged in successfully
4. The Account page is displayed
5. Message list displayed</t>
  </si>
  <si>
    <t>1.The Homepage is displayed 
2. The log in page is displayed
3. Logged in successfully
4. The Account page is displayed
5. Message list displayed
6. Message detail displayed</t>
  </si>
  <si>
    <t>Integration Login with Posted Article</t>
  </si>
  <si>
    <t>Test "Message list"</t>
  </si>
  <si>
    <t>Test "Message detail"</t>
  </si>
  <si>
    <t>Check "Image" of posted article</t>
  </si>
  <si>
    <t xml:space="preserve"> </t>
  </si>
  <si>
    <t>1.The Homepage is displayed 
2. The log in page is displayed
3. Logged in successfully
4. The Account page is displayed
5. Posted Article list
6. Show posted article is displayed</t>
  </si>
  <si>
    <t>Mod Common module</t>
  </si>
  <si>
    <t>1. Login the system with Mod role.
2. Click or mouse hover Avatar menu in header
3. Click "Logout" button</t>
  </si>
  <si>
    <t>Check "Dashboard" tab</t>
  </si>
  <si>
    <t>1.The login of mod page view form is displayed with the following information:
- "Username" field
- "Password" field
- Remember me button
- "Login" button</t>
  </si>
  <si>
    <t>1.The login of mod page is displayed 
2. Display error message
"The Username field is required" below the Username textbox
"The Password field is required" below the Password textbox</t>
  </si>
  <si>
    <t>1.The login mod page is displayed 
2. Pointer is flickered in "Username" textbox</t>
  </si>
  <si>
    <t>1.The login of mod page is displayed 
2. Pointer is flickered in "Password" textbox</t>
  </si>
  <si>
    <t>1.The login of mod page is displayed 
2. Data is encoded</t>
  </si>
  <si>
    <t>1.The login of mod page is displayed 
2. Display error message "Username or Password wrong"</t>
  </si>
  <si>
    <t>1.The login of mod page is displayed 
2. Logged in successfully, The "Mod" page is displayed</t>
  </si>
  <si>
    <t>1. Enter the mod page
2. Input username "email0@gmail.com" password "123456", then click "Login" button
3. Click Dashboard tap</t>
  </si>
  <si>
    <t>1. Enter the mod page
2. Input username "email0@gmail.com" password "123456", then click "Login" button
3. Click Medicinal plant management tab</t>
  </si>
  <si>
    <t>1. The login of mod page is displayed 
2. Logged in successfully, The "Mod" page is displayed
3. Show Dashboard content 
+ Total medicinal plant article
+ Total remedy article
+ Pending approved article</t>
  </si>
  <si>
    <t>1. The login of mod page is displayed 
2. Logged in successfully, The "Mod" page is displayed
3. Show medicinal plant management content 
4. Show new medicinal plant list:
+ Medicinal plant 
+ Author
+ Posted date</t>
  </si>
  <si>
    <t>Integration Login with "Dashboard" tab</t>
  </si>
  <si>
    <t>Integration Login with "Medicinal plant management" tab</t>
  </si>
  <si>
    <t>Integration Login with "Remedy management" tab</t>
  </si>
  <si>
    <t>Check "remedy management" tab</t>
  </si>
  <si>
    <t>Check "medicinal plant" management</t>
  </si>
  <si>
    <t>1. Enter the mod page
2. Input username "email0@gmail.com" password "123456", then click "Login" button
3. Click remedy management tab</t>
  </si>
  <si>
    <t>1. The login of mod page is displayed 
2. Logged in successfully, The "Mod" page is displayed
3. Show remedy management content 
4. Show new remedy list by default:
+ Remedy
+ Author
+ Posted date</t>
  </si>
  <si>
    <t>New herb medicine store</t>
  </si>
  <si>
    <t>Integration Login with medicinal plants</t>
  </si>
  <si>
    <t>Check "Medicinal plants" button in menu</t>
  </si>
  <si>
    <t>1.The Homepage is displayed 
2. The log in page is displayed
3. Logged in successfully
4. The "medicinal plants" page is displayed</t>
  </si>
  <si>
    <t>Integration Login with remedy</t>
  </si>
  <si>
    <t>1.The Homepage is displayed 
2. The log in page is displayed
3. Logged in successfully
4. The "remedy" page is displayed</t>
  </si>
  <si>
    <t>Integration Login with HMS</t>
  </si>
  <si>
    <t>Check "HMS" button in menu</t>
  </si>
  <si>
    <t>1.The Homepage is displayed 
2. The log in page is displayed
3. Logged in successfully
4. The "HMS" page is displayed</t>
  </si>
  <si>
    <t>Integration Personal page with medicinal plants link</t>
  </si>
  <si>
    <t>Check "Medicinal plants" link</t>
  </si>
  <si>
    <t>1. Enter the website: thuocnam.com
2. Click on Login button
3. Input:
+ Email: "dangnhse02992@fpt.edu.vn"
+ Password: "123456789"
4. Click on "Medicinal plants" in menu bar</t>
  </si>
  <si>
    <t>1. Enter the website: thuocnam.com
2. Click on Login button
3. Input:
+ Email: "dangnhse02992@fpt.edu.vn"
+ Password: "123456789"
4. Click on "Remedy" in menu bar</t>
  </si>
  <si>
    <t>1. Enter the website: thuocnam.com
2. Click on Login button
3. Input:
+ Email: "dangnhse02992@fpt.edu.vn"
+ Password: "123456789"
4. Click on "HMS" in menu bar</t>
  </si>
  <si>
    <t>1. Go to thuocnam.com
2. Click on "Login" button in header
3. Enter Email and Password:
 - admin
- 123
4. Click on "sign in" button of login page</t>
  </si>
  <si>
    <t>1. Go to thuocnam.com
2. Click on Login button in header
3. Input:
   - User name: "username@gmail.com"
   - Password: "123456"
4. Click "sign in" button of login page or press Enter</t>
  </si>
  <si>
    <t>1. Go to thuocnam.com
2. Click on Login button in header
3. Input:
   - User name: "email0@gmail.com"
   - Password: "a"
4. Click on "sign in" button of login page or press enter</t>
  </si>
  <si>
    <t>1. Go to thuocnam.com
2. Click on Login button in header
3. Input "!@#$%^&amp;*()" to User name text box
4. Click "Sign in" button of login page or press enter.</t>
  </si>
  <si>
    <t>1. Enter the website: thuocnam.com
2. Click on "Login" button in header
3. Input information's account
4. Click on "sign in" button of login page</t>
  </si>
  <si>
    <t>1. Enter the website: thuocnam.com
2. Click on Register button in header
3. Input correct information
4. Click "Sign up" button of register page</t>
  </si>
  <si>
    <t>1.The Homepage is displayed 
2. Login page is displayed
3. Forgot password form is displayed
4. Change password page is sent to email "thuocnam@fpt.edu.vn"</t>
  </si>
  <si>
    <t>1.The Homepage is displayed 
2. Login page is displayed
3. Log in successfully</t>
  </si>
  <si>
    <t>1. Enter the website: thuocnam.com
2. Click on Login button in header
3. Input: 
Email: "dangnhse02992@fpt.edu.vn"
Password: Enter new password which has been changed in change password page
4. Click "Sign in" button of login page</t>
  </si>
  <si>
    <t>1. Enter the website
2. Click on Login button in header
3. Click on "Forgot password" link
4. Input "dangnhse02992@fpt.edu.vn"
5. Click "send" button</t>
  </si>
  <si>
    <t>1. Enter the website: thuocnam.com
2. Click on Login button
3. Input:
+ Email: "dangnhse02992@fpt.edu.vn"
+ Password: "123456789"
4. Click on "sign in" button of login page or press enter
5. Click on Avatar menu
6. Click on Account button
7. Show message list</t>
  </si>
  <si>
    <t>1. Enter the website: thuocnam.com
2. Click on Login button
3. Input:
+ Email: "dangnhse02992@fpt.edu.vn"
+ Password: "123456789"
4. Click on "sign in" button of login page or press enter
5. Click on Avatar menu
6. Click on Account button
7. Show message list
8. Click a message of message list
9. Show message detail modal</t>
  </si>
  <si>
    <t xml:space="preserve">1. Enter the website: thuocnam.com
2. Click on Login button
3. Input:
+ Email: "dangnhse02992@fpt.edu.vn"
+ Password: "123456789"
4. Click on "sign in" button of login page or press enter
5. Click on Avatar menu
6. Click on Account button
7. Click on Image of posted article
8. Show posted article </t>
  </si>
  <si>
    <t>1. Enter the website: thuocnam.com
2. Click on Home button</t>
  </si>
  <si>
    <t xml:space="preserve">1. Homepage is displayed </t>
  </si>
  <si>
    <t>1.The Homepage is displayed 
2. The log in page is displayed
3. Logged in successfully
4. The "personal" page is displayed
5. "Medicinal plants detail" page is displayed</t>
  </si>
  <si>
    <t>Integration Personal page with remedy link</t>
  </si>
  <si>
    <t>Check "remedy" link</t>
  </si>
  <si>
    <t>1.The Homepage is displayed 
2. The log in page is displayed
3. Logged in successfully
4. The "personal" page is displayed
5. "Remedy detail" page is displayed</t>
  </si>
  <si>
    <t>Integration Personal page with notification</t>
  </si>
  <si>
    <t>Check "Notification" list</t>
  </si>
  <si>
    <t>1.The Homepage is displayed 
2. The log in page is displayed
3. Logged in successfully
4. The "personal" page is displayed
5. "Notification" list is displayed</t>
  </si>
  <si>
    <t>Integration Medicinal plants with remedy</t>
  </si>
  <si>
    <t xml:space="preserve">1. Enter the website: thuocnam.com
2. Click on Login button
3. Input:
+ Email: "dangnhse02992@fpt.edu.vn"
+ Password: "123456789"
4. Click on "sign in" button of login page or press enter
5. Click on "Avatar" in menu bar
6. Click on "medicinal plants" link </t>
  </si>
  <si>
    <t>1. Enter the website: thuocnam.com
2. Click on Login button
3. Input:
+ Email: "dangnhse02992@fpt.edu.vn"
+ Password: "123456789"
4. Click on "sign in" button of login page or press enter
5. Click on "Avatar" in menu bar
6. Click on "remedy" link</t>
  </si>
  <si>
    <t>1. Enter the website: thuocnam.com
2. Click on Login button
3. Input:
+ Email: "dangnhse02992@fpt.edu.vn"
+ Password: "123456789"
4. Click on "sign in" button of login page or press enter
5. Click on "Medicinal Plants" in menu bar
6. Click on a "medicinal plants" picture</t>
  </si>
  <si>
    <t>Check "log out"  when user login successfully</t>
  </si>
  <si>
    <t xml:space="preserve">Check "relational remedy" link </t>
  </si>
  <si>
    <t>1.The Homepage is displayed 
2. The log in page is displayed
3. Logged in successfully
4. The "medicinal plants" page is displayed
5. "Medicinal plants detail" page is displayed
6. "Relational remedy" is displayed</t>
  </si>
  <si>
    <t>Integration Medicinal plants with author</t>
  </si>
  <si>
    <t>Integration Remedy with HMS</t>
  </si>
  <si>
    <t>Integration Remedy with author</t>
  </si>
  <si>
    <t>Check "Author" link</t>
  </si>
  <si>
    <t>Check "HMS" link</t>
  </si>
  <si>
    <t>1. Enter the website: thuocnam.com
2. Click on Login button
3. Input:
+ Email: "dangnhse02992@fpt.edu.vn"
+ Password: "123456789"
4. Click on "sign in" button of login page or press enter
5. Click on "Avatar" in menu bar
6. Click "Notification" list in personal page</t>
  </si>
  <si>
    <t>1.The Homepage is displayed 
2. The log in page is displayed
3. Logged in successfully
4. The "medicinal plants" page is displayed
5. "Medicinal plants detail" page is displayed
6. "Author" is displayed</t>
  </si>
  <si>
    <t>1. Enter the website: thuocnam.com
2. Click on Login button
3. Input:
+ Email: "dangnhse02992@fpt.edu.vn"
+ Password: "123456789"
4. Click on "sign in" button of login page or press enter
5. Click on "Medicinal Plants" in menu bar
6. Click on a "medicinal plants" picture of medicinal plants page
7. Click on "author" link of "medicinal plants detail" page</t>
  </si>
  <si>
    <t>1. Enter the website: thuocnam.com
2. Click on Login button
3. Input:
+ Email: "dangnhse02992@fpt.edu.vn"
+ Password: "123456789"
4. Click on "sign in" button of login page or press enter
5. Click on "Remedy" in menu bar
6. Click on a "Remedy" picture of remedy page
7. Click on "relational HMS" of remedy detail page</t>
  </si>
  <si>
    <t>1.The Homepage is displayed 
2. The log in page is displayed
3. Logged in successfully
4. The "remedy" page is displayed
5. "Remedy detail" page is displayed
6. "Author" is displayed</t>
  </si>
  <si>
    <t>1. Enter the website: thuocnam.com
2. Click on Login button
3. Input:
+ Email: "dangnhse02992@fpt.edu.vn"
+ Password: "123456789"
4. Click on "sign in" button of login page or press enter
5. Click on "Remedy" in menu bar
6. Click on a "Remedy" picture of remedy page
7. Click on "author" of remedy detail page</t>
  </si>
  <si>
    <t>1.The Homepage is displayed 
2. The log in page is displayed
3. Logged in successfully
4. The "remedy" page is displayed
5. "Remedy detail" page is displayed
6. "HMS" is displayed</t>
  </si>
  <si>
    <t>Vietnamese Medicinal Plants Network</t>
  </si>
  <si>
    <t>List enviroment requires in this system
1. Server: 
2. Database server: MySQL server
3. Browser: Google Chrome 40, Mozzila Firefox 30
4. Operation System: Mac OS X</t>
  </si>
  <si>
    <t>Medicinal Plant</t>
  </si>
  <si>
    <t>Remedy</t>
  </si>
  <si>
    <t>Herb Store Medicine</t>
  </si>
  <si>
    <t>1. Login on one browser
2. Click "Mecicinal plant" menu
3. Copy link
4. Change to other browser
5. Paste link and press Enter</t>
  </si>
  <si>
    <t>1. Login on one browser
2. Click "Remedy" menu
3. Copy link
4. Change to other browser
5. Paste link and press Enter</t>
  </si>
  <si>
    <t>1. Login on one browser
2. Click "HMS" menu
3. Copy link
4. Change to other browser
5. Paste link and press Enter</t>
  </si>
  <si>
    <t>1. Login on one browser
2. Click Message
3. Copy link
4. Change to other browser
5. Paste link and press Enter</t>
  </si>
  <si>
    <t>1. Login on one browser
2. Click Account
3. Copy link
4. Change to other browser
5. Paste link and press Enter</t>
  </si>
  <si>
    <t>User function</t>
  </si>
  <si>
    <t>Integrating all functions of user together then execute test</t>
  </si>
  <si>
    <t>User_Function</t>
  </si>
  <si>
    <t>Mod_Function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</si>
</sst>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6"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u/>
      <sz val="11"/>
      <color theme="11"/>
      <name val="ＭＳ Ｐゴシック"/>
      <charset val="128"/>
    </font>
  </fonts>
  <fills count="1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s>
  <borders count="43">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auto="1"/>
      </left>
      <right style="medium">
        <color auto="1"/>
      </right>
      <top style="medium">
        <color auto="1"/>
      </top>
      <bottom/>
      <diagonal/>
    </border>
    <border>
      <left/>
      <right/>
      <top style="medium">
        <color auto="1"/>
      </top>
      <bottom/>
      <diagonal/>
    </border>
    <border>
      <left style="thin">
        <color auto="1"/>
      </left>
      <right/>
      <top style="thin">
        <color auto="1"/>
      </top>
      <bottom style="thin">
        <color auto="1"/>
      </bottom>
      <diagonal/>
    </border>
    <border>
      <left/>
      <right style="thin">
        <color indexed="8"/>
      </right>
      <top/>
      <bottom/>
      <diagonal/>
    </border>
    <border>
      <left style="thin">
        <color indexed="8"/>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auto="1"/>
      </left>
      <right style="thin">
        <color auto="1"/>
      </right>
      <top style="thin">
        <color auto="1"/>
      </top>
      <bottom style="thin">
        <color indexed="8"/>
      </bottom>
      <diagonal/>
    </border>
  </borders>
  <cellStyleXfs count="59">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cellStyleXfs>
  <cellXfs count="218">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18" fillId="6" borderId="24" xfId="2" applyFont="1" applyFill="1" applyBorder="1" applyAlignment="1">
      <alignment horizontal="lef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6" fillId="7" borderId="23" xfId="0" applyFont="1" applyFill="1" applyBorder="1"/>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14" fontId="3" fillId="6" borderId="14" xfId="4" applyNumberFormat="1"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4" xfId="0" applyFont="1" applyFill="1" applyBorder="1" applyAlignment="1">
      <alignment horizontal="center" vertical="center" wrapText="1"/>
    </xf>
    <xf numFmtId="0" fontId="31" fillId="8" borderId="3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30" fillId="0" borderId="36" xfId="0" applyFont="1" applyBorder="1" applyAlignment="1">
      <alignment vertical="center" wrapText="1"/>
    </xf>
    <xf numFmtId="0" fontId="30" fillId="0" borderId="23" xfId="0" applyFont="1" applyBorder="1" applyAlignment="1">
      <alignment wrapText="1"/>
    </xf>
    <xf numFmtId="0" fontId="31" fillId="0" borderId="36" xfId="0" applyFont="1" applyBorder="1" applyAlignment="1">
      <alignment horizontal="left" vertical="center" wrapText="1" indent="1"/>
    </xf>
    <xf numFmtId="0" fontId="3" fillId="2" borderId="23" xfId="4" applyFont="1" applyFill="1" applyBorder="1" applyAlignment="1">
      <alignmen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7" xfId="4" applyFont="1" applyFill="1" applyBorder="1" applyAlignment="1">
      <alignment horizontal="left" vertical="center"/>
    </xf>
    <xf numFmtId="0" fontId="14" fillId="5" borderId="38" xfId="4" applyFont="1" applyFill="1" applyBorder="1" applyAlignment="1">
      <alignment horizontal="left" vertical="center"/>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39"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0"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6" xfId="0" applyFont="1" applyFill="1" applyBorder="1" applyAlignment="1">
      <alignment horizontal="center" vertical="center" wrapText="1"/>
    </xf>
    <xf numFmtId="0" fontId="33" fillId="11" borderId="39" xfId="0" applyFont="1" applyFill="1" applyBorder="1" applyAlignment="1">
      <alignment horizontal="left" vertical="center"/>
    </xf>
    <xf numFmtId="0" fontId="32" fillId="11" borderId="39"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1" xfId="4" applyFont="1" applyFill="1" applyBorder="1" applyAlignment="1">
      <alignment horizontal="left" vertical="center"/>
    </xf>
    <xf numFmtId="0" fontId="26" fillId="7" borderId="42" xfId="0" applyFont="1" applyFill="1" applyBorder="1"/>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3" fillId="2" borderId="23" xfId="7" applyFont="1" applyFill="1" applyBorder="1" applyAlignment="1">
      <alignment horizontal="left" vertical="top" wrapText="1"/>
    </xf>
    <xf numFmtId="0" fontId="16" fillId="2" borderId="0" xfId="1" applyFill="1"/>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12" fillId="6" borderId="31" xfId="0" applyFont="1" applyFill="1" applyBorder="1" applyAlignment="1">
      <alignment horizontal="center" vertical="center" wrapText="1"/>
    </xf>
    <xf numFmtId="0" fontId="27" fillId="10" borderId="23" xfId="0" applyFont="1" applyFill="1" applyBorder="1" applyAlignment="1">
      <alignment horizontal="left" vertical="top" wrapText="1"/>
    </xf>
    <xf numFmtId="0" fontId="16" fillId="0" borderId="7" xfId="1" applyBorder="1"/>
  </cellXfs>
  <cellStyles count="59">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zoomScale="150" zoomScaleNormal="150" zoomScalePageLayoutView="150" workbookViewId="0">
      <selection activeCell="C5" sqref="C5:E5"/>
    </sheetView>
  </sheetViews>
  <sheetFormatPr baseColWidth="10" defaultColWidth="8.83203125" defaultRowHeight="13" x14ac:dyDescent="0"/>
  <cols>
    <col min="1" max="1" width="2.1640625" style="1" customWidth="1"/>
    <col min="2" max="2" width="19.6640625" style="2" customWidth="1"/>
    <col min="3" max="3" width="9.1640625" style="1" customWidth="1"/>
    <col min="4" max="4" width="14.5" style="1" customWidth="1"/>
    <col min="5" max="5" width="8" style="1" customWidth="1"/>
    <col min="6" max="6" width="28.83203125" style="1" customWidth="1"/>
    <col min="7" max="7" width="31" style="1" customWidth="1"/>
    <col min="8" max="16384" width="8.83203125" style="1"/>
  </cols>
  <sheetData>
    <row r="2" spans="1:7" s="5" customFormat="1" ht="75.75" customHeight="1">
      <c r="A2" s="3"/>
      <c r="B2" s="4"/>
      <c r="C2" s="199" t="s">
        <v>0</v>
      </c>
      <c r="D2" s="199"/>
      <c r="E2" s="199"/>
      <c r="F2" s="199"/>
      <c r="G2" s="199"/>
    </row>
    <row r="3" spans="1:7">
      <c r="B3" s="6"/>
      <c r="C3" s="7"/>
      <c r="F3" s="8"/>
    </row>
    <row r="4" spans="1:7" ht="14.25" customHeight="1">
      <c r="B4" s="9" t="s">
        <v>1</v>
      </c>
      <c r="C4" s="200" t="s">
        <v>369</v>
      </c>
      <c r="D4" s="200"/>
      <c r="E4" s="200"/>
      <c r="F4" s="9" t="s">
        <v>2</v>
      </c>
      <c r="G4" s="10" t="s">
        <v>253</v>
      </c>
    </row>
    <row r="5" spans="1:7" ht="14.25" customHeight="1">
      <c r="B5" s="9" t="s">
        <v>3</v>
      </c>
      <c r="C5" s="200" t="s">
        <v>255</v>
      </c>
      <c r="D5" s="200"/>
      <c r="E5" s="200"/>
      <c r="F5" s="9" t="s">
        <v>4</v>
      </c>
      <c r="G5" s="10" t="s">
        <v>291</v>
      </c>
    </row>
    <row r="6" spans="1:7" ht="15.75" customHeight="1">
      <c r="B6" s="201" t="s">
        <v>5</v>
      </c>
      <c r="C6" s="202" t="str">
        <f>C5&amp;"_"&amp;"Integration Test Case"&amp;"_"&amp;"v1.0"</f>
        <v>VMN_Integration Test Case_v1.0</v>
      </c>
      <c r="D6" s="202"/>
      <c r="E6" s="202"/>
      <c r="F6" s="9" t="s">
        <v>6</v>
      </c>
      <c r="G6" s="86">
        <v>42422</v>
      </c>
    </row>
    <row r="7" spans="1:7" ht="13.5" customHeight="1">
      <c r="B7" s="201"/>
      <c r="C7" s="202"/>
      <c r="D7" s="202"/>
      <c r="E7" s="202"/>
      <c r="F7" s="9" t="s">
        <v>7</v>
      </c>
      <c r="G7" s="153"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42422</v>
      </c>
      <c r="C12" s="88" t="s">
        <v>45</v>
      </c>
      <c r="D12" s="89"/>
      <c r="E12" s="89" t="s">
        <v>46</v>
      </c>
      <c r="F12" s="116" t="s">
        <v>55</v>
      </c>
      <c r="G12" s="22" t="s">
        <v>254</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opLeftCell="A5" zoomScale="150" zoomScaleNormal="150" zoomScalePageLayoutView="150" workbookViewId="0">
      <selection activeCell="E10" sqref="E10"/>
    </sheetView>
  </sheetViews>
  <sheetFormatPr baseColWidth="10" defaultColWidth="8.83203125" defaultRowHeight="13" x14ac:dyDescent="0"/>
  <cols>
    <col min="1" max="1" width="1.33203125" style="8" customWidth="1"/>
    <col min="2" max="2" width="11.6640625" style="29" customWidth="1"/>
    <col min="3" max="3" width="26.5" style="30" customWidth="1"/>
    <col min="4" max="4" width="18.6640625" style="30" customWidth="1"/>
    <col min="5" max="5" width="28.1640625" style="30" customWidth="1"/>
    <col min="6" max="6" width="30.6640625" style="30" customWidth="1"/>
    <col min="7" max="16384" width="8.83203125" style="8"/>
  </cols>
  <sheetData>
    <row r="1" spans="2:6" ht="25">
      <c r="B1" s="31"/>
      <c r="D1" s="32" t="s">
        <v>14</v>
      </c>
      <c r="E1" s="33"/>
    </row>
    <row r="2" spans="2:6" ht="13.5" customHeight="1">
      <c r="B2" s="31"/>
      <c r="D2" s="34"/>
      <c r="E2" s="34"/>
    </row>
    <row r="3" spans="2:6">
      <c r="B3" s="205" t="s">
        <v>1</v>
      </c>
      <c r="C3" s="205"/>
      <c r="D3" s="206" t="str">
        <f>Cover!C4</f>
        <v>Vietnamese Medicinal Plants Network</v>
      </c>
      <c r="E3" s="206"/>
      <c r="F3" s="206"/>
    </row>
    <row r="4" spans="2:6">
      <c r="B4" s="205" t="s">
        <v>3</v>
      </c>
      <c r="C4" s="205"/>
      <c r="D4" s="206" t="str">
        <f>Cover!C5</f>
        <v>VMN</v>
      </c>
      <c r="E4" s="206"/>
      <c r="F4" s="206"/>
    </row>
    <row r="5" spans="2:6" s="35" customFormat="1" ht="72" customHeight="1">
      <c r="B5" s="203" t="s">
        <v>15</v>
      </c>
      <c r="C5" s="203"/>
      <c r="D5" s="204" t="s">
        <v>370</v>
      </c>
      <c r="E5" s="204"/>
      <c r="F5" s="204"/>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6">
      <c r="B9" s="46">
        <v>1</v>
      </c>
      <c r="C9" s="47" t="s">
        <v>379</v>
      </c>
      <c r="D9" s="149" t="s">
        <v>51</v>
      </c>
      <c r="E9" s="114" t="s">
        <v>380</v>
      </c>
      <c r="F9" s="113" t="s">
        <v>90</v>
      </c>
    </row>
    <row r="10" spans="2:6" ht="26">
      <c r="B10" s="46">
        <v>2</v>
      </c>
      <c r="C10" s="47" t="s">
        <v>50</v>
      </c>
      <c r="D10" s="149" t="s">
        <v>48</v>
      </c>
      <c r="E10" s="114" t="s">
        <v>52</v>
      </c>
      <c r="F10" s="113" t="s">
        <v>91</v>
      </c>
    </row>
    <row r="11" spans="2:6" ht="17">
      <c r="B11" s="46"/>
      <c r="C11" s="47"/>
      <c r="D11" s="90"/>
      <c r="E11" s="48"/>
      <c r="F11" s="49"/>
    </row>
    <row r="12" spans="2:6" ht="17">
      <c r="B12" s="46"/>
      <c r="C12" s="47"/>
      <c r="D12" s="90"/>
      <c r="E12" s="48"/>
      <c r="F12" s="49"/>
    </row>
    <row r="13" spans="2:6" ht="17">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workbookViewId="0">
      <selection activeCell="E16" sqref="E16"/>
    </sheetView>
  </sheetViews>
  <sheetFormatPr baseColWidth="10" defaultColWidth="8.83203125" defaultRowHeight="13" x14ac:dyDescent="0"/>
  <cols>
    <col min="1" max="1" width="8.83203125" style="8"/>
    <col min="2" max="2" width="13.5" style="8" customWidth="1"/>
    <col min="3" max="3" width="23.1640625" style="8" customWidth="1"/>
    <col min="4" max="7" width="8.83203125" style="8"/>
    <col min="8" max="9" width="33.1640625" style="8" customWidth="1"/>
    <col min="10" max="16384" width="8.83203125" style="8"/>
  </cols>
  <sheetData>
    <row r="1" spans="1:8" ht="25.5" customHeight="1">
      <c r="B1" s="209" t="s">
        <v>37</v>
      </c>
      <c r="C1" s="209"/>
      <c r="D1" s="209"/>
      <c r="E1" s="209"/>
      <c r="F1" s="209"/>
      <c r="G1" s="209"/>
      <c r="H1" s="209"/>
    </row>
    <row r="2" spans="1:8" ht="14.25" customHeight="1">
      <c r="A2" s="62"/>
      <c r="B2" s="62"/>
      <c r="C2" s="63"/>
      <c r="D2" s="63"/>
      <c r="E2" s="63"/>
      <c r="F2" s="63"/>
      <c r="G2" s="63"/>
      <c r="H2" s="64"/>
    </row>
    <row r="3" spans="1:8" ht="12" customHeight="1">
      <c r="B3" s="11" t="s">
        <v>1</v>
      </c>
      <c r="C3" s="206" t="str">
        <f>Cover!C4</f>
        <v>Vietnamese Medicinal Plants Network</v>
      </c>
      <c r="D3" s="206"/>
      <c r="E3" s="207" t="s">
        <v>2</v>
      </c>
      <c r="F3" s="207"/>
      <c r="G3" s="10" t="s">
        <v>253</v>
      </c>
      <c r="H3" s="65"/>
    </row>
    <row r="4" spans="1:8" ht="12" customHeight="1">
      <c r="B4" s="11" t="s">
        <v>3</v>
      </c>
      <c r="C4" s="206" t="str">
        <f>Cover!C5</f>
        <v>VMN</v>
      </c>
      <c r="D4" s="206"/>
      <c r="E4" s="207" t="s">
        <v>4</v>
      </c>
      <c r="F4" s="207"/>
      <c r="G4" s="10" t="s">
        <v>291</v>
      </c>
      <c r="H4" s="65"/>
    </row>
    <row r="5" spans="1:8" ht="12" customHeight="1">
      <c r="B5" s="66" t="s">
        <v>5</v>
      </c>
      <c r="C5" s="206" t="str">
        <f>C4&amp;"_"&amp;"Integration Test Report"&amp;"_"&amp;"v1.0"</f>
        <v>VMN_Integration Test Report_v1.0</v>
      </c>
      <c r="D5" s="206"/>
      <c r="E5" s="207" t="s">
        <v>6</v>
      </c>
      <c r="F5" s="207"/>
      <c r="G5" s="115"/>
      <c r="H5" s="67"/>
    </row>
    <row r="6" spans="1:8" ht="21.75" customHeight="1">
      <c r="A6" s="62"/>
      <c r="B6" s="66" t="s">
        <v>38</v>
      </c>
      <c r="C6" s="208"/>
      <c r="D6" s="208"/>
      <c r="E6" s="208"/>
      <c r="F6" s="208"/>
      <c r="G6" s="208"/>
      <c r="H6" s="208"/>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0" t="s">
        <v>16</v>
      </c>
      <c r="C10" s="72" t="s">
        <v>39</v>
      </c>
      <c r="D10" s="73" t="s">
        <v>22</v>
      </c>
      <c r="E10" s="72" t="s">
        <v>24</v>
      </c>
      <c r="F10" s="72" t="s">
        <v>26</v>
      </c>
      <c r="G10" s="72" t="s">
        <v>27</v>
      </c>
      <c r="H10" s="74" t="s">
        <v>40</v>
      </c>
    </row>
    <row r="11" spans="1:8">
      <c r="A11" s="71"/>
      <c r="B11" s="151">
        <v>1</v>
      </c>
      <c r="C11" s="149" t="s">
        <v>381</v>
      </c>
      <c r="D11" s="76">
        <f>User_Function!A6</f>
        <v>0</v>
      </c>
      <c r="E11" s="76">
        <f>User_Function!B6</f>
        <v>0</v>
      </c>
      <c r="F11" s="76">
        <f>User_Function!C6</f>
        <v>122</v>
      </c>
      <c r="G11" s="76">
        <f>User_Function!D6</f>
        <v>0</v>
      </c>
      <c r="H11" s="77">
        <f>User_Function!E6</f>
        <v>122</v>
      </c>
    </row>
    <row r="12" spans="1:8" ht="17">
      <c r="A12" s="75"/>
      <c r="B12" s="151">
        <v>2</v>
      </c>
      <c r="C12" s="217" t="s">
        <v>382</v>
      </c>
      <c r="D12" s="76">
        <f>Mod_Function!A6</f>
        <v>0</v>
      </c>
      <c r="E12" s="76">
        <f>Mod_Function!B6</f>
        <v>0</v>
      </c>
      <c r="F12" s="76">
        <f>Mod_Function!C6</f>
        <v>38</v>
      </c>
      <c r="G12" s="76">
        <f>Mod_Function!D6</f>
        <v>0</v>
      </c>
      <c r="H12" s="77">
        <f>Mod_Function!E6</f>
        <v>38</v>
      </c>
    </row>
    <row r="13" spans="1:8">
      <c r="A13" s="75"/>
      <c r="B13" s="151">
        <v>3</v>
      </c>
      <c r="C13" s="149" t="s">
        <v>77</v>
      </c>
      <c r="D13" s="76">
        <f>Admin_Function!A6</f>
        <v>0</v>
      </c>
      <c r="E13" s="76">
        <f>Admin_Function!B6</f>
        <v>0</v>
      </c>
      <c r="F13" s="76">
        <f>Admin_Function!C6</f>
        <v>26</v>
      </c>
      <c r="G13" s="76">
        <f>Admin_Function!D6</f>
        <v>0</v>
      </c>
      <c r="H13" s="77">
        <f>Admin_Function!E6</f>
        <v>26</v>
      </c>
    </row>
    <row r="14" spans="1:8">
      <c r="A14" s="70"/>
      <c r="B14" s="152"/>
      <c r="C14" s="78" t="s">
        <v>41</v>
      </c>
      <c r="D14" s="79">
        <f>SUM(D11:D13)</f>
        <v>0</v>
      </c>
      <c r="E14" s="79">
        <f>SUM(E11:E13)</f>
        <v>0</v>
      </c>
      <c r="F14" s="79">
        <f>SUM(F11:F13)</f>
        <v>186</v>
      </c>
      <c r="G14" s="79">
        <f>SUM(G9:G13)</f>
        <v>0</v>
      </c>
      <c r="H14" s="80">
        <f>SUM(H11:H13)</f>
        <v>186</v>
      </c>
    </row>
    <row r="15" spans="1:8">
      <c r="A15" s="70"/>
      <c r="B15" s="81"/>
      <c r="C15" s="70"/>
      <c r="D15" s="82"/>
      <c r="E15" s="83"/>
      <c r="F15" s="83"/>
      <c r="G15" s="83"/>
      <c r="H15" s="83"/>
    </row>
    <row r="16" spans="1:8">
      <c r="A16" s="70"/>
      <c r="B16" s="70"/>
      <c r="C16" s="84" t="s">
        <v>42</v>
      </c>
      <c r="D16" s="70"/>
      <c r="E16" s="85">
        <f>(D14+E14)*100/(H14-G14)</f>
        <v>0</v>
      </c>
      <c r="F16" s="70" t="s">
        <v>43</v>
      </c>
      <c r="G16" s="70"/>
      <c r="H16" s="55"/>
    </row>
    <row r="17" spans="2:8">
      <c r="B17" s="70"/>
      <c r="C17" s="84" t="s">
        <v>44</v>
      </c>
      <c r="D17" s="70"/>
      <c r="E17" s="85">
        <f>D14*100/(H14-G14)</f>
        <v>0</v>
      </c>
      <c r="F17" s="70" t="s">
        <v>43</v>
      </c>
      <c r="G17" s="70"/>
      <c r="H17" s="55"/>
    </row>
    <row r="18" spans="2:8">
      <c r="C18" s="70"/>
      <c r="D18" s="70"/>
    </row>
    <row r="19" spans="2:8" ht="17">
      <c r="C19" s="198"/>
    </row>
  </sheetData>
  <mergeCells count="8">
    <mergeCell ref="C5:D5"/>
    <mergeCell ref="E5:F5"/>
    <mergeCell ref="C6:H6"/>
    <mergeCell ref="B1:H1"/>
    <mergeCell ref="C3:D3"/>
    <mergeCell ref="E3:F3"/>
    <mergeCell ref="C4:D4"/>
    <mergeCell ref="E4:F4"/>
  </mergeCells>
  <phoneticPr fontId="0" type="noConversion"/>
  <hyperlinks>
    <hyperlink ref="C13" location="Admin_Function!A1" display="Admin_function"/>
    <hyperlink ref="C11" location="User_Function!A1" display="User_function"/>
    <hyperlink ref="C12" location="Mod_Function!A1" display="Mod_Function"/>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zoomScale="150" zoomScaleNormal="150" zoomScalePageLayoutView="150" workbookViewId="0">
      <selection activeCell="B18" sqref="B18"/>
    </sheetView>
  </sheetViews>
  <sheetFormatPr baseColWidth="10" defaultColWidth="8.83203125" defaultRowHeight="14.25" customHeight="1" x14ac:dyDescent="0"/>
  <cols>
    <col min="1" max="1" width="14.1640625" style="154" customWidth="1"/>
    <col min="2" max="2" width="52.83203125" style="154" customWidth="1"/>
    <col min="3" max="3" width="37.5" style="154" customWidth="1"/>
    <col min="4" max="16384" width="8.83203125" style="154"/>
  </cols>
  <sheetData>
    <row r="1" spans="1:3" ht="14.25" customHeight="1">
      <c r="A1" s="210" t="s">
        <v>97</v>
      </c>
      <c r="B1" s="210"/>
      <c r="C1" s="210"/>
    </row>
    <row r="2" spans="1:3" ht="14.25" customHeight="1" thickBot="1"/>
    <row r="3" spans="1:3" ht="13">
      <c r="A3" s="155" t="s">
        <v>16</v>
      </c>
      <c r="B3" s="156" t="s">
        <v>98</v>
      </c>
      <c r="C3" s="157" t="s">
        <v>99</v>
      </c>
    </row>
    <row r="4" spans="1:3" ht="13">
      <c r="A4" s="158" t="s">
        <v>100</v>
      </c>
      <c r="B4" s="159" t="s">
        <v>101</v>
      </c>
      <c r="C4" s="159"/>
    </row>
    <row r="5" spans="1:3" ht="13">
      <c r="A5" s="158" t="s">
        <v>102</v>
      </c>
      <c r="B5" s="159" t="s">
        <v>103</v>
      </c>
      <c r="C5" s="159"/>
    </row>
    <row r="6" spans="1:3" ht="13">
      <c r="A6" s="158" t="s">
        <v>104</v>
      </c>
      <c r="B6" s="159" t="s">
        <v>105</v>
      </c>
      <c r="C6" s="159"/>
    </row>
    <row r="7" spans="1:3" ht="13">
      <c r="A7" s="158" t="s">
        <v>106</v>
      </c>
      <c r="B7" s="159" t="s">
        <v>107</v>
      </c>
      <c r="C7" s="159"/>
    </row>
    <row r="8" spans="1:3" ht="13">
      <c r="A8" s="158" t="s">
        <v>108</v>
      </c>
      <c r="B8" s="159" t="s">
        <v>109</v>
      </c>
      <c r="C8" s="159"/>
    </row>
    <row r="9" spans="1:3" ht="13">
      <c r="A9" s="158" t="s">
        <v>110</v>
      </c>
      <c r="B9" s="159" t="s">
        <v>111</v>
      </c>
      <c r="C9" s="159"/>
    </row>
    <row r="10" spans="1:3" ht="13">
      <c r="A10" s="158" t="s">
        <v>112</v>
      </c>
      <c r="B10" s="159" t="s">
        <v>113</v>
      </c>
      <c r="C10" s="159"/>
    </row>
    <row r="11" spans="1:3" ht="13">
      <c r="A11" s="158" t="s">
        <v>114</v>
      </c>
      <c r="B11" s="159" t="s">
        <v>115</v>
      </c>
      <c r="C11" s="159"/>
    </row>
    <row r="12" spans="1:3" ht="13">
      <c r="A12" s="158" t="s">
        <v>116</v>
      </c>
      <c r="B12" s="159" t="s">
        <v>117</v>
      </c>
      <c r="C12" s="159"/>
    </row>
    <row r="13" spans="1:3" ht="13">
      <c r="A13" s="158" t="s">
        <v>118</v>
      </c>
      <c r="B13" s="159" t="s">
        <v>119</v>
      </c>
      <c r="C13" s="159"/>
    </row>
    <row r="14" spans="1:3" ht="13">
      <c r="A14" s="158" t="s">
        <v>120</v>
      </c>
      <c r="B14" s="160" t="s">
        <v>121</v>
      </c>
      <c r="C14" s="159"/>
    </row>
    <row r="15" spans="1:3" ht="13">
      <c r="A15" s="158" t="s">
        <v>122</v>
      </c>
      <c r="B15" s="159" t="s">
        <v>123</v>
      </c>
      <c r="C15" s="159"/>
    </row>
    <row r="16" spans="1:3" ht="13">
      <c r="A16" s="158" t="s">
        <v>124</v>
      </c>
      <c r="B16" s="159" t="s">
        <v>125</v>
      </c>
      <c r="C16" s="159"/>
    </row>
    <row r="17" spans="1:3" ht="13">
      <c r="A17" s="158" t="s">
        <v>126</v>
      </c>
      <c r="B17" s="159" t="s">
        <v>127</v>
      </c>
      <c r="C17" s="159"/>
    </row>
    <row r="18" spans="1:3" ht="13">
      <c r="A18" s="158" t="s">
        <v>128</v>
      </c>
      <c r="B18" s="159" t="s">
        <v>129</v>
      </c>
      <c r="C18" s="159"/>
    </row>
    <row r="19" spans="1:3" ht="13">
      <c r="A19" s="158" t="s">
        <v>130</v>
      </c>
      <c r="B19" s="160" t="s">
        <v>131</v>
      </c>
      <c r="C19" s="159"/>
    </row>
    <row r="20" spans="1:3" ht="13">
      <c r="A20" s="158" t="s">
        <v>132</v>
      </c>
      <c r="B20" s="160" t="s">
        <v>133</v>
      </c>
      <c r="C20" s="159"/>
    </row>
    <row r="21" spans="1:3" ht="13">
      <c r="A21" s="158" t="s">
        <v>134</v>
      </c>
      <c r="B21" s="160" t="s">
        <v>135</v>
      </c>
      <c r="C21" s="159"/>
    </row>
    <row r="22" spans="1:3" ht="52">
      <c r="A22" s="158" t="s">
        <v>136</v>
      </c>
      <c r="B22" s="161" t="s">
        <v>137</v>
      </c>
      <c r="C22" s="159"/>
    </row>
    <row r="23" spans="1:3" ht="13">
      <c r="A23" s="158" t="s">
        <v>138</v>
      </c>
      <c r="B23" s="159" t="s">
        <v>139</v>
      </c>
      <c r="C23" s="159"/>
    </row>
    <row r="24" spans="1:3" ht="13">
      <c r="A24" s="158" t="s">
        <v>140</v>
      </c>
      <c r="B24" s="159" t="s">
        <v>141</v>
      </c>
      <c r="C24" s="159"/>
    </row>
    <row r="25" spans="1:3" ht="13">
      <c r="A25" s="158" t="s">
        <v>142</v>
      </c>
      <c r="B25" s="159" t="s">
        <v>143</v>
      </c>
      <c r="C25" s="159"/>
    </row>
    <row r="26" spans="1:3" ht="13">
      <c r="A26" s="162" t="s">
        <v>144</v>
      </c>
      <c r="B26" s="159" t="s">
        <v>145</v>
      </c>
      <c r="C26" s="159"/>
    </row>
    <row r="27" spans="1:3" ht="13">
      <c r="A27" s="162" t="s">
        <v>146</v>
      </c>
      <c r="B27" s="159" t="s">
        <v>147</v>
      </c>
      <c r="C27" s="159"/>
    </row>
    <row r="28" spans="1:3" ht="13">
      <c r="A28" s="162" t="s">
        <v>148</v>
      </c>
      <c r="B28" s="159" t="s">
        <v>149</v>
      </c>
      <c r="C28" s="159"/>
    </row>
    <row r="29" spans="1:3" ht="13">
      <c r="A29" s="162" t="s">
        <v>150</v>
      </c>
      <c r="B29" s="159" t="s">
        <v>151</v>
      </c>
      <c r="C29" s="159"/>
    </row>
    <row r="30" spans="1:3" ht="13">
      <c r="A30" s="162" t="s">
        <v>152</v>
      </c>
      <c r="B30" s="159" t="s">
        <v>153</v>
      </c>
      <c r="C30" s="159"/>
    </row>
    <row r="31" spans="1:3" ht="13">
      <c r="A31" s="162" t="s">
        <v>154</v>
      </c>
      <c r="B31" s="159"/>
      <c r="C31" s="159"/>
    </row>
    <row r="32" spans="1:3" ht="13">
      <c r="A32" s="162" t="s">
        <v>155</v>
      </c>
      <c r="B32" s="159"/>
      <c r="C32" s="159"/>
    </row>
    <row r="33" spans="1:3" ht="13">
      <c r="A33" s="162" t="s">
        <v>156</v>
      </c>
      <c r="B33" s="159"/>
      <c r="C33" s="159"/>
    </row>
    <row r="34" spans="1:3" ht="13">
      <c r="A34" s="162" t="s">
        <v>157</v>
      </c>
      <c r="B34" s="159"/>
      <c r="C34" s="159"/>
    </row>
  </sheetData>
  <mergeCells count="1">
    <mergeCell ref="A1:C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2"/>
  <sheetViews>
    <sheetView zoomScale="150" zoomScaleNormal="150" zoomScalePageLayoutView="150" workbookViewId="0"/>
  </sheetViews>
  <sheetFormatPr baseColWidth="10" defaultColWidth="15.1640625" defaultRowHeight="13.5" customHeight="1" x14ac:dyDescent="0"/>
  <cols>
    <col min="1" max="1" width="15.1640625" style="135" customWidth="1"/>
    <col min="2" max="2" width="42.1640625" style="105" customWidth="1"/>
    <col min="3" max="3" width="33" style="105" customWidth="1"/>
    <col min="4" max="4" width="30.6640625" style="105" customWidth="1"/>
    <col min="5" max="5" width="15.1640625" style="105" customWidth="1"/>
    <col min="6" max="6" width="8.1640625" style="105" customWidth="1"/>
    <col min="7" max="7" width="7.33203125" style="105" customWidth="1"/>
    <col min="8" max="8" width="15.1640625" style="109" customWidth="1"/>
    <col min="9" max="9" width="15.1640625" style="105" customWidth="1"/>
    <col min="10" max="10" width="13.83203125" style="108" hidden="1" customWidth="1"/>
    <col min="11" max="16384" width="15.1640625" style="105"/>
  </cols>
  <sheetData>
    <row r="1" spans="1:10" ht="13.5" customHeight="1" thickBot="1">
      <c r="A1" s="126" t="s">
        <v>49</v>
      </c>
      <c r="B1" s="92"/>
      <c r="C1" s="92"/>
      <c r="D1" s="92"/>
      <c r="E1" s="92"/>
      <c r="F1" s="92"/>
      <c r="G1" s="93"/>
      <c r="H1" s="94"/>
      <c r="I1" s="95"/>
      <c r="J1" s="95"/>
    </row>
    <row r="2" spans="1:10" ht="13.5" customHeight="1">
      <c r="A2" s="127" t="s">
        <v>21</v>
      </c>
      <c r="B2" s="211" t="s">
        <v>53</v>
      </c>
      <c r="C2" s="211"/>
      <c r="D2" s="211"/>
      <c r="E2" s="211"/>
      <c r="F2" s="211"/>
      <c r="G2" s="211"/>
      <c r="H2" s="147" t="s">
        <v>22</v>
      </c>
      <c r="I2" s="95"/>
      <c r="J2" s="95" t="s">
        <v>22</v>
      </c>
    </row>
    <row r="3" spans="1:10" ht="13.5" customHeight="1">
      <c r="A3" s="128" t="s">
        <v>23</v>
      </c>
      <c r="B3" s="211" t="s">
        <v>54</v>
      </c>
      <c r="C3" s="211"/>
      <c r="D3" s="211"/>
      <c r="E3" s="211"/>
      <c r="F3" s="211"/>
      <c r="G3" s="211"/>
      <c r="H3" s="147" t="s">
        <v>24</v>
      </c>
      <c r="I3" s="95"/>
      <c r="J3" s="95" t="s">
        <v>24</v>
      </c>
    </row>
    <row r="4" spans="1:10" ht="13.5" customHeight="1">
      <c r="A4" s="127" t="s">
        <v>25</v>
      </c>
      <c r="B4" s="212" t="s">
        <v>253</v>
      </c>
      <c r="C4" s="212"/>
      <c r="D4" s="212"/>
      <c r="E4" s="212"/>
      <c r="F4" s="212"/>
      <c r="G4" s="212"/>
      <c r="H4" s="147" t="s">
        <v>27</v>
      </c>
      <c r="I4" s="95"/>
      <c r="J4" s="96"/>
    </row>
    <row r="5" spans="1:10" ht="13.5" customHeight="1">
      <c r="A5" s="129" t="s">
        <v>22</v>
      </c>
      <c r="B5" s="97" t="s">
        <v>24</v>
      </c>
      <c r="C5" s="97" t="s">
        <v>26</v>
      </c>
      <c r="D5" s="98" t="s">
        <v>27</v>
      </c>
      <c r="E5" s="213" t="s">
        <v>28</v>
      </c>
      <c r="F5" s="213"/>
      <c r="G5" s="213"/>
      <c r="H5" s="148" t="s">
        <v>26</v>
      </c>
      <c r="I5" s="95"/>
      <c r="J5" s="95" t="s">
        <v>29</v>
      </c>
    </row>
    <row r="6" spans="1:10" ht="13.5" customHeight="1" thickBot="1">
      <c r="A6" s="130">
        <f>COUNTIF(F11:G241,"Pass")</f>
        <v>0</v>
      </c>
      <c r="B6" s="101">
        <f>COUNTIF(F11:G688,"Fail")</f>
        <v>0</v>
      </c>
      <c r="C6" s="101">
        <f>E6-D6-B6-A6</f>
        <v>122</v>
      </c>
      <c r="D6" s="102">
        <f>COUNTIF(F11:G688,"N/A")</f>
        <v>0</v>
      </c>
      <c r="E6" s="214">
        <f>COUNTA(A11:A245)*2</f>
        <v>122</v>
      </c>
      <c r="F6" s="214"/>
      <c r="G6" s="214"/>
      <c r="H6" s="99"/>
      <c r="I6" s="95"/>
      <c r="J6" s="95" t="s">
        <v>27</v>
      </c>
    </row>
    <row r="7" spans="1:10" ht="13.5" customHeight="1">
      <c r="A7" s="181"/>
      <c r="B7" s="182"/>
      <c r="C7" s="182"/>
      <c r="D7" s="182"/>
      <c r="E7" s="183"/>
      <c r="F7" s="183"/>
      <c r="G7" s="183"/>
      <c r="H7" s="99"/>
      <c r="I7" s="95"/>
      <c r="J7" s="95"/>
    </row>
    <row r="8" spans="1:10" ht="13.5" customHeight="1">
      <c r="A8" s="181"/>
      <c r="B8" s="182"/>
      <c r="C8" s="182"/>
      <c r="D8" s="182"/>
      <c r="E8" s="183"/>
      <c r="F8" s="183"/>
      <c r="G8" s="183"/>
      <c r="H8" s="99"/>
      <c r="I8" s="95"/>
      <c r="J8" s="95"/>
    </row>
    <row r="9" spans="1:10" ht="13.5" customHeight="1">
      <c r="A9" s="131"/>
      <c r="B9" s="95"/>
      <c r="C9" s="95"/>
      <c r="D9" s="103"/>
      <c r="E9" s="103"/>
      <c r="F9" s="103"/>
      <c r="G9" s="99"/>
      <c r="H9" s="99"/>
      <c r="I9" s="99"/>
      <c r="J9" s="100"/>
    </row>
    <row r="10" spans="1:10" ht="48.75" customHeight="1">
      <c r="A10" s="132" t="s">
        <v>30</v>
      </c>
      <c r="B10" s="56" t="s">
        <v>31</v>
      </c>
      <c r="C10" s="56" t="s">
        <v>32</v>
      </c>
      <c r="D10" s="56" t="s">
        <v>33</v>
      </c>
      <c r="E10" s="57" t="s">
        <v>34</v>
      </c>
      <c r="F10" s="57" t="s">
        <v>92</v>
      </c>
      <c r="G10" s="57" t="s">
        <v>93</v>
      </c>
      <c r="H10" s="57" t="s">
        <v>35</v>
      </c>
      <c r="I10" s="56" t="s">
        <v>36</v>
      </c>
      <c r="J10" s="95"/>
    </row>
    <row r="11" spans="1:10" ht="14.25" customHeight="1">
      <c r="A11" s="133"/>
      <c r="B11" s="58" t="s">
        <v>56</v>
      </c>
      <c r="C11" s="58"/>
      <c r="D11" s="58"/>
      <c r="E11" s="58"/>
      <c r="F11" s="58"/>
      <c r="G11" s="58"/>
      <c r="H11" s="58"/>
      <c r="I11" s="191"/>
      <c r="J11" s="95"/>
    </row>
    <row r="12" spans="1:10" ht="14.25" customHeight="1">
      <c r="A12" s="134" t="str">
        <f>IF(OR(B12&lt;&gt;"",D12&lt;&gt;""),"["&amp;TEXT($B$2,"##")&amp;"-"&amp;TEXT(ROW()-10,"##")&amp;"]","")</f>
        <v>[User_login-2]</v>
      </c>
      <c r="B12" s="117" t="s">
        <v>57</v>
      </c>
      <c r="C12" s="117" t="s">
        <v>256</v>
      </c>
      <c r="D12" s="117" t="s">
        <v>94</v>
      </c>
      <c r="E12" s="118"/>
      <c r="F12" s="117"/>
      <c r="G12" s="117"/>
      <c r="H12" s="119"/>
      <c r="I12" s="120"/>
      <c r="J12" s="95"/>
    </row>
    <row r="13" spans="1:10" ht="14.25" customHeight="1">
      <c r="A13" s="134" t="str">
        <f t="shared" ref="A13:A24" si="0">IF(OR(B13&lt;&gt;"",D13&lt;&gt;""),"["&amp;TEXT($B$2,"##")&amp;"-"&amp;TEXT(ROW()-10,"##")&amp;"]","")</f>
        <v>[User_login-3]</v>
      </c>
      <c r="B13" s="117" t="s">
        <v>58</v>
      </c>
      <c r="C13" s="117" t="s">
        <v>257</v>
      </c>
      <c r="D13" s="117" t="s">
        <v>95</v>
      </c>
      <c r="E13" s="118"/>
      <c r="F13" s="117"/>
      <c r="G13" s="117"/>
      <c r="H13" s="119"/>
      <c r="I13" s="120"/>
      <c r="J13" s="95"/>
    </row>
    <row r="14" spans="1:10" ht="14.25" customHeight="1">
      <c r="A14" s="134" t="str">
        <f t="shared" si="0"/>
        <v>[User_login-4]</v>
      </c>
      <c r="B14" s="121" t="s">
        <v>59</v>
      </c>
      <c r="C14" s="117" t="s">
        <v>328</v>
      </c>
      <c r="D14" s="121" t="s">
        <v>250</v>
      </c>
      <c r="E14" s="122"/>
      <c r="F14" s="117"/>
      <c r="G14" s="117"/>
      <c r="H14" s="119"/>
      <c r="I14" s="123"/>
      <c r="J14" s="95"/>
    </row>
    <row r="15" spans="1:10" ht="14.25" customHeight="1">
      <c r="A15" s="134" t="str">
        <f t="shared" si="0"/>
        <v>[User_login-5]</v>
      </c>
      <c r="B15" s="124" t="s">
        <v>60</v>
      </c>
      <c r="C15" s="124" t="s">
        <v>258</v>
      </c>
      <c r="D15" s="124" t="s">
        <v>96</v>
      </c>
      <c r="E15" s="118"/>
      <c r="F15" s="117"/>
      <c r="G15" s="117"/>
      <c r="H15" s="119"/>
      <c r="I15" s="120"/>
      <c r="J15" s="95"/>
    </row>
    <row r="16" spans="1:10" ht="14.25" customHeight="1">
      <c r="A16" s="134" t="str">
        <f t="shared" si="0"/>
        <v>[User_login-6]</v>
      </c>
      <c r="B16" s="124" t="s">
        <v>61</v>
      </c>
      <c r="C16" s="124" t="s">
        <v>331</v>
      </c>
      <c r="D16" s="124" t="s">
        <v>158</v>
      </c>
      <c r="E16" s="125"/>
      <c r="F16" s="117"/>
      <c r="G16" s="117"/>
      <c r="H16" s="125"/>
      <c r="I16" s="125"/>
      <c r="J16" s="95"/>
    </row>
    <row r="17" spans="1:10" ht="14.25" customHeight="1">
      <c r="A17" s="134" t="str">
        <f t="shared" si="0"/>
        <v>[User_login-7]</v>
      </c>
      <c r="B17" s="124" t="s">
        <v>62</v>
      </c>
      <c r="C17" s="124" t="s">
        <v>329</v>
      </c>
      <c r="D17" s="124" t="s">
        <v>159</v>
      </c>
      <c r="E17" s="125"/>
      <c r="F17" s="117"/>
      <c r="G17" s="117"/>
      <c r="H17" s="125"/>
      <c r="I17" s="125"/>
      <c r="J17" s="95"/>
    </row>
    <row r="18" spans="1:10" ht="14.25" customHeight="1">
      <c r="A18" s="134" t="str">
        <f t="shared" si="0"/>
        <v>[User_login-8]</v>
      </c>
      <c r="B18" s="124" t="s">
        <v>63</v>
      </c>
      <c r="C18" s="124" t="s">
        <v>330</v>
      </c>
      <c r="D18" s="124" t="s">
        <v>160</v>
      </c>
      <c r="E18" s="125"/>
      <c r="F18" s="117"/>
      <c r="G18" s="117"/>
      <c r="H18" s="125"/>
      <c r="I18" s="192"/>
      <c r="J18" s="95"/>
    </row>
    <row r="19" spans="1:10" ht="14.25" customHeight="1">
      <c r="A19" s="58"/>
      <c r="B19" s="58" t="s">
        <v>78</v>
      </c>
      <c r="C19" s="59"/>
      <c r="D19" s="59"/>
      <c r="E19" s="59"/>
      <c r="F19" s="59"/>
      <c r="G19" s="59"/>
      <c r="H19" s="59"/>
      <c r="I19" s="60"/>
      <c r="J19" s="95"/>
    </row>
    <row r="20" spans="1:10" ht="14.25" customHeight="1">
      <c r="A20" s="134" t="str">
        <f t="shared" si="0"/>
        <v>[User_login-10]</v>
      </c>
      <c r="B20" s="91" t="s">
        <v>79</v>
      </c>
      <c r="C20" s="91" t="s">
        <v>260</v>
      </c>
      <c r="D20" s="91" t="s">
        <v>261</v>
      </c>
      <c r="E20" s="91" t="s">
        <v>80</v>
      </c>
      <c r="F20" s="117"/>
      <c r="G20" s="91"/>
      <c r="H20" s="112"/>
      <c r="I20" s="107"/>
      <c r="J20" s="95"/>
    </row>
    <row r="21" spans="1:10" ht="14.25" customHeight="1">
      <c r="A21" s="58"/>
      <c r="B21" s="58" t="s">
        <v>262</v>
      </c>
      <c r="C21" s="59"/>
      <c r="D21" s="59"/>
      <c r="E21" s="59"/>
      <c r="F21" s="59"/>
      <c r="G21" s="59"/>
      <c r="H21" s="59"/>
      <c r="I21" s="60"/>
      <c r="J21" s="95"/>
    </row>
    <row r="22" spans="1:10" ht="14.25" customHeight="1">
      <c r="A22" s="134" t="str">
        <f t="shared" si="0"/>
        <v>[User_login-12]</v>
      </c>
      <c r="B22" s="91" t="s">
        <v>84</v>
      </c>
      <c r="C22" s="91" t="s">
        <v>259</v>
      </c>
      <c r="D22" s="91" t="s">
        <v>161</v>
      </c>
      <c r="E22" s="91" t="s">
        <v>81</v>
      </c>
      <c r="F22" s="117"/>
      <c r="G22" s="91"/>
      <c r="H22" s="112"/>
      <c r="I22" s="107"/>
      <c r="J22" s="95"/>
    </row>
    <row r="23" spans="1:10" ht="14.25" customHeight="1">
      <c r="A23" s="134" t="str">
        <f t="shared" si="0"/>
        <v>[User_login-13]</v>
      </c>
      <c r="B23" s="91" t="s">
        <v>85</v>
      </c>
      <c r="C23" s="91" t="s">
        <v>333</v>
      </c>
      <c r="D23" s="91" t="s">
        <v>162</v>
      </c>
      <c r="E23" s="91"/>
      <c r="F23" s="117"/>
      <c r="G23" s="91"/>
      <c r="H23" s="112"/>
      <c r="I23" s="107"/>
      <c r="J23" s="95"/>
    </row>
    <row r="24" spans="1:10" ht="14.25" customHeight="1">
      <c r="A24" s="134" t="str">
        <f t="shared" si="0"/>
        <v>[User_login-14]</v>
      </c>
      <c r="B24" s="91" t="s">
        <v>86</v>
      </c>
      <c r="C24" s="91" t="s">
        <v>332</v>
      </c>
      <c r="D24" s="91" t="s">
        <v>163</v>
      </c>
      <c r="E24" s="91" t="s">
        <v>81</v>
      </c>
      <c r="F24" s="117"/>
      <c r="G24" s="91"/>
      <c r="H24" s="112"/>
      <c r="I24" s="107"/>
      <c r="J24" s="95"/>
    </row>
    <row r="25" spans="1:10" ht="14.25" customHeight="1">
      <c r="A25" s="58"/>
      <c r="B25" s="58" t="s">
        <v>82</v>
      </c>
      <c r="C25" s="59"/>
      <c r="D25" s="59"/>
      <c r="E25" s="59"/>
      <c r="F25" s="59"/>
      <c r="G25" s="59"/>
      <c r="H25" s="59"/>
      <c r="I25" s="60"/>
      <c r="J25" s="95"/>
    </row>
    <row r="26" spans="1:10" ht="14.25" customHeight="1">
      <c r="A26" s="61" t="str">
        <f>IF(OR(B26&lt;&gt;"",D26&lt;&gt;""),"["&amp;TEXT($B$2,"##")&amp;"-"&amp;TEXT(ROW()-10,"##")&amp;"]","")</f>
        <v>[User_login-16]</v>
      </c>
      <c r="B26" s="91" t="s">
        <v>263</v>
      </c>
      <c r="C26" s="91" t="s">
        <v>337</v>
      </c>
      <c r="D26" s="136" t="s">
        <v>334</v>
      </c>
      <c r="E26" s="91" t="s">
        <v>83</v>
      </c>
      <c r="F26" s="91"/>
      <c r="G26" s="91"/>
      <c r="H26" s="112"/>
      <c r="I26" s="107"/>
      <c r="J26" s="95"/>
    </row>
    <row r="27" spans="1:10" ht="14.25" customHeight="1">
      <c r="A27" s="61" t="str">
        <f>IF(OR(B27&lt;&gt;"",D27&lt;&gt;""),"["&amp;TEXT($B$2,"##")&amp;"-"&amp;TEXT(ROW()-10,"##")&amp;"]","")</f>
        <v>[User_login-17]</v>
      </c>
      <c r="B27" s="91" t="s">
        <v>87</v>
      </c>
      <c r="C27" s="91" t="s">
        <v>336</v>
      </c>
      <c r="D27" s="91" t="s">
        <v>335</v>
      </c>
      <c r="E27" s="91" t="s">
        <v>81</v>
      </c>
      <c r="F27" s="91"/>
      <c r="G27" s="91"/>
      <c r="H27" s="112"/>
      <c r="I27" s="107"/>
      <c r="J27" s="95"/>
    </row>
    <row r="28" spans="1:10" ht="14.25" customHeight="1">
      <c r="A28" s="58"/>
      <c r="B28" s="58" t="s">
        <v>165</v>
      </c>
      <c r="C28" s="59"/>
      <c r="D28" s="59"/>
      <c r="E28" s="59"/>
      <c r="F28" s="59"/>
      <c r="G28" s="59"/>
      <c r="H28" s="59"/>
      <c r="I28" s="60"/>
      <c r="J28" s="95"/>
    </row>
    <row r="29" spans="1:10" ht="14.25" customHeight="1">
      <c r="A29" s="61" t="str">
        <f>IF(OR(B29&lt;&gt;"",D29&lt;&gt;""),"["&amp;TEXT($B$2,"##")&amp;"-"&amp;TEXT(ROW()-10,"##")&amp;"]","")</f>
        <v>[User_login-19]</v>
      </c>
      <c r="B29" s="91" t="s">
        <v>164</v>
      </c>
      <c r="C29" s="106" t="s">
        <v>264</v>
      </c>
      <c r="D29" s="104" t="s">
        <v>266</v>
      </c>
      <c r="E29" s="104" t="s">
        <v>88</v>
      </c>
      <c r="F29" s="117"/>
      <c r="G29" s="91"/>
      <c r="H29" s="146"/>
      <c r="I29" s="167"/>
      <c r="J29" s="95"/>
    </row>
    <row r="30" spans="1:10" ht="14.25" customHeight="1">
      <c r="A30" s="61" t="str">
        <f>IF(OR(B30&lt;&gt;"",D30&lt;&gt;""),"["&amp;TEXT($B$2,"##")&amp;"-"&amp;TEXT(ROW()-10,"##")&amp;"]","")</f>
        <v>[User_login-20]</v>
      </c>
      <c r="B30" s="91" t="s">
        <v>89</v>
      </c>
      <c r="C30" s="106" t="s">
        <v>265</v>
      </c>
      <c r="D30" s="104" t="s">
        <v>283</v>
      </c>
      <c r="E30" s="104" t="s">
        <v>88</v>
      </c>
      <c r="F30" s="117"/>
      <c r="G30" s="165"/>
      <c r="H30" s="119"/>
      <c r="I30" s="164"/>
      <c r="J30" s="95"/>
    </row>
    <row r="31" spans="1:10" ht="14.25" customHeight="1">
      <c r="A31" s="58" t="s">
        <v>291</v>
      </c>
      <c r="B31" s="58" t="s">
        <v>166</v>
      </c>
      <c r="C31" s="59"/>
      <c r="D31" s="59"/>
      <c r="E31" s="59"/>
      <c r="F31" s="59"/>
      <c r="G31" s="59"/>
      <c r="H31" s="59"/>
      <c r="I31" s="60"/>
      <c r="J31" s="105"/>
    </row>
    <row r="32" spans="1:10" ht="14.25" customHeight="1">
      <c r="A32" s="61" t="str">
        <f t="shared" ref="A32:A35" si="1">IF(OR(B32&lt;&gt;"",D32&lt;&gt;""),"["&amp;TEXT($B$2,"##")&amp;"-"&amp;TEXT(ROW()-10,"##")&amp;"]","")</f>
        <v>[User_login-22]</v>
      </c>
      <c r="B32" s="91" t="s">
        <v>288</v>
      </c>
      <c r="C32" s="106" t="s">
        <v>338</v>
      </c>
      <c r="D32" s="104" t="s">
        <v>285</v>
      </c>
      <c r="E32" s="104"/>
      <c r="F32" s="117"/>
      <c r="G32" s="91"/>
      <c r="H32" s="146"/>
      <c r="I32" s="167"/>
      <c r="J32" s="105"/>
    </row>
    <row r="33" spans="1:10" ht="14.25" customHeight="1">
      <c r="A33" s="61" t="str">
        <f t="shared" si="1"/>
        <v>[User_login-23]</v>
      </c>
      <c r="B33" s="91" t="s">
        <v>289</v>
      </c>
      <c r="C33" s="106" t="s">
        <v>339</v>
      </c>
      <c r="D33" s="104" t="s">
        <v>286</v>
      </c>
      <c r="E33" s="104"/>
      <c r="F33" s="117"/>
      <c r="G33" s="165"/>
      <c r="H33" s="119"/>
      <c r="I33" s="164"/>
      <c r="J33" s="105"/>
    </row>
    <row r="34" spans="1:10" ht="14.25" customHeight="1">
      <c r="A34" s="58" t="s">
        <v>291</v>
      </c>
      <c r="B34" s="58" t="s">
        <v>287</v>
      </c>
      <c r="C34" s="59"/>
      <c r="D34" s="59"/>
      <c r="E34" s="59"/>
      <c r="F34" s="59"/>
      <c r="G34" s="59"/>
      <c r="H34" s="59"/>
      <c r="I34" s="60"/>
      <c r="J34" s="105"/>
    </row>
    <row r="35" spans="1:10" ht="14.25" customHeight="1">
      <c r="A35" s="61" t="str">
        <f t="shared" si="1"/>
        <v>[User_login-25]</v>
      </c>
      <c r="B35" s="91" t="s">
        <v>290</v>
      </c>
      <c r="C35" s="106" t="s">
        <v>340</v>
      </c>
      <c r="D35" s="104" t="s">
        <v>292</v>
      </c>
      <c r="E35" s="104"/>
      <c r="F35" s="117"/>
      <c r="G35" s="91"/>
      <c r="H35" s="146"/>
      <c r="I35" s="167"/>
      <c r="J35" s="105"/>
    </row>
    <row r="36" spans="1:10" ht="14.25" customHeight="1">
      <c r="A36" s="169"/>
      <c r="B36" s="169" t="s">
        <v>201</v>
      </c>
      <c r="C36" s="166"/>
      <c r="D36" s="166"/>
      <c r="E36" s="166"/>
      <c r="F36" s="166"/>
      <c r="G36" s="166"/>
      <c r="H36" s="166"/>
      <c r="I36" s="168"/>
      <c r="J36" s="105"/>
    </row>
    <row r="37" spans="1:10" ht="14.25" customHeight="1">
      <c r="A37" s="163" t="str">
        <f>IF(OR(B37&lt;&gt;"",D37&lt;E36&gt;""),"["&amp;TEXT($B$2,"##")&amp;"-"&amp;TEXT(ROW()-10,"##")&amp;"]","")</f>
        <v>[User_login-27]</v>
      </c>
      <c r="B37" s="117" t="s">
        <v>200</v>
      </c>
      <c r="C37" s="117" t="s">
        <v>341</v>
      </c>
      <c r="D37" s="117" t="s">
        <v>342</v>
      </c>
      <c r="E37" s="118"/>
      <c r="F37" s="117"/>
      <c r="G37" s="117"/>
      <c r="H37" s="119"/>
      <c r="I37" s="120"/>
      <c r="J37" s="105"/>
    </row>
    <row r="38" spans="1:10" ht="14.25" customHeight="1">
      <c r="A38" s="163" t="str">
        <f>IF(OR(B38&lt;&gt;"",D38&lt;E37&gt;""),"["&amp;TEXT($B$2,"##")&amp;"-"&amp;TEXT(ROW()-10,"##")&amp;"]","")</f>
        <v>[User_login-28]</v>
      </c>
      <c r="B38" s="117" t="s">
        <v>354</v>
      </c>
      <c r="C38" s="117" t="s">
        <v>284</v>
      </c>
      <c r="D38" s="117" t="s">
        <v>202</v>
      </c>
      <c r="E38" s="118"/>
      <c r="F38" s="117"/>
      <c r="G38" s="117"/>
      <c r="H38" s="119"/>
      <c r="I38" s="120"/>
      <c r="J38" s="105"/>
    </row>
    <row r="39" spans="1:10" ht="14.25" customHeight="1">
      <c r="A39" s="169" t="s">
        <v>291</v>
      </c>
      <c r="B39" s="169" t="s">
        <v>315</v>
      </c>
      <c r="C39" s="166"/>
      <c r="D39" s="166"/>
      <c r="E39" s="166"/>
      <c r="F39" s="166"/>
      <c r="G39" s="166"/>
      <c r="H39" s="166"/>
      <c r="I39" s="168"/>
      <c r="J39" s="105"/>
    </row>
    <row r="40" spans="1:10" ht="14.25" customHeight="1">
      <c r="A40" s="163" t="str">
        <f t="shared" ref="A40:A58" si="2">IF(OR(B40&lt;&gt;"",D40&lt;E39&gt;""),"["&amp;TEXT($B$2,"##")&amp;"-"&amp;TEXT(ROW()-10,"##")&amp;"]","")</f>
        <v>[User_login-30]</v>
      </c>
      <c r="B40" s="117" t="s">
        <v>316</v>
      </c>
      <c r="C40" s="117" t="s">
        <v>325</v>
      </c>
      <c r="D40" s="117" t="s">
        <v>317</v>
      </c>
      <c r="E40" s="118"/>
      <c r="F40" s="117"/>
      <c r="G40" s="117"/>
      <c r="H40" s="119"/>
      <c r="I40" s="120"/>
      <c r="J40" s="105"/>
    </row>
    <row r="41" spans="1:10" ht="14.25" customHeight="1">
      <c r="A41" s="169" t="s">
        <v>291</v>
      </c>
      <c r="B41" s="169" t="s">
        <v>318</v>
      </c>
      <c r="C41" s="166"/>
      <c r="D41" s="166"/>
      <c r="E41" s="166"/>
      <c r="F41" s="166"/>
      <c r="G41" s="166"/>
      <c r="H41" s="166"/>
      <c r="I41" s="168"/>
      <c r="J41" s="105"/>
    </row>
    <row r="42" spans="1:10" ht="14.25" customHeight="1">
      <c r="A42" s="163" t="str">
        <f t="shared" si="2"/>
        <v>[User_login-32]</v>
      </c>
      <c r="B42" s="117" t="s">
        <v>316</v>
      </c>
      <c r="C42" s="117" t="s">
        <v>326</v>
      </c>
      <c r="D42" s="117" t="s">
        <v>319</v>
      </c>
      <c r="E42" s="118"/>
      <c r="F42" s="117"/>
      <c r="G42" s="117"/>
      <c r="H42" s="119"/>
      <c r="I42" s="120"/>
      <c r="J42" s="105"/>
    </row>
    <row r="43" spans="1:10" ht="14.25" customHeight="1">
      <c r="A43" s="169" t="s">
        <v>291</v>
      </c>
      <c r="B43" s="169" t="s">
        <v>320</v>
      </c>
      <c r="C43" s="166"/>
      <c r="D43" s="166"/>
      <c r="E43" s="166"/>
      <c r="F43" s="166"/>
      <c r="G43" s="166"/>
      <c r="H43" s="166"/>
      <c r="I43" s="168"/>
      <c r="J43" s="105"/>
    </row>
    <row r="44" spans="1:10" ht="14.25" customHeight="1">
      <c r="A44" s="163" t="str">
        <f t="shared" si="2"/>
        <v>[User_login-34]</v>
      </c>
      <c r="B44" s="117" t="s">
        <v>321</v>
      </c>
      <c r="C44" s="117" t="s">
        <v>327</v>
      </c>
      <c r="D44" s="117" t="s">
        <v>322</v>
      </c>
      <c r="E44" s="118"/>
      <c r="F44" s="117"/>
      <c r="G44" s="117"/>
      <c r="H44" s="119"/>
      <c r="I44" s="120"/>
      <c r="J44" s="105"/>
    </row>
    <row r="45" spans="1:10" ht="14.25" customHeight="1">
      <c r="A45" s="169" t="s">
        <v>291</v>
      </c>
      <c r="B45" s="169" t="s">
        <v>323</v>
      </c>
      <c r="C45" s="166"/>
      <c r="D45" s="166"/>
      <c r="E45" s="166"/>
      <c r="F45" s="166"/>
      <c r="G45" s="166"/>
      <c r="H45" s="166"/>
      <c r="I45" s="168"/>
      <c r="J45" s="105"/>
    </row>
    <row r="46" spans="1:10" ht="14.25" customHeight="1">
      <c r="A46" s="163" t="str">
        <f t="shared" si="2"/>
        <v>[User_login-36]</v>
      </c>
      <c r="B46" s="117" t="s">
        <v>324</v>
      </c>
      <c r="C46" s="117" t="s">
        <v>351</v>
      </c>
      <c r="D46" s="117" t="s">
        <v>343</v>
      </c>
      <c r="E46" s="118"/>
      <c r="F46" s="117"/>
      <c r="G46" s="117"/>
      <c r="H46" s="119"/>
      <c r="I46" s="120"/>
      <c r="J46" s="105"/>
    </row>
    <row r="47" spans="1:10" ht="14.25" customHeight="1">
      <c r="A47" s="169" t="s">
        <v>291</v>
      </c>
      <c r="B47" s="169" t="s">
        <v>344</v>
      </c>
      <c r="C47" s="166"/>
      <c r="D47" s="166"/>
      <c r="E47" s="166"/>
      <c r="F47" s="166"/>
      <c r="G47" s="166"/>
      <c r="H47" s="166"/>
      <c r="I47" s="168"/>
      <c r="J47" s="105"/>
    </row>
    <row r="48" spans="1:10" ht="14.25" customHeight="1">
      <c r="A48" s="163" t="str">
        <f t="shared" si="2"/>
        <v>[User_login-38]</v>
      </c>
      <c r="B48" s="117" t="s">
        <v>345</v>
      </c>
      <c r="C48" s="117" t="s">
        <v>352</v>
      </c>
      <c r="D48" s="117" t="s">
        <v>346</v>
      </c>
      <c r="E48" s="118"/>
      <c r="F48" s="117"/>
      <c r="G48" s="117"/>
      <c r="H48" s="119"/>
      <c r="I48" s="120"/>
      <c r="J48" s="105"/>
    </row>
    <row r="49" spans="1:10" ht="14.25" customHeight="1">
      <c r="A49" s="169" t="s">
        <v>291</v>
      </c>
      <c r="B49" s="169" t="s">
        <v>347</v>
      </c>
      <c r="C49" s="166"/>
      <c r="D49" s="166"/>
      <c r="E49" s="166"/>
      <c r="F49" s="166"/>
      <c r="G49" s="166"/>
      <c r="H49" s="166"/>
      <c r="I49" s="168"/>
      <c r="J49" s="105"/>
    </row>
    <row r="50" spans="1:10" ht="14.25" customHeight="1">
      <c r="A50" s="163" t="str">
        <f t="shared" si="2"/>
        <v>[User_login-40]</v>
      </c>
      <c r="B50" s="117" t="s">
        <v>348</v>
      </c>
      <c r="C50" s="117" t="s">
        <v>362</v>
      </c>
      <c r="D50" s="117" t="s">
        <v>349</v>
      </c>
      <c r="E50" s="118"/>
      <c r="F50" s="117"/>
      <c r="G50" s="117"/>
      <c r="H50" s="119"/>
      <c r="I50" s="120"/>
      <c r="J50" s="105"/>
    </row>
    <row r="51" spans="1:10" ht="14.25" customHeight="1">
      <c r="A51" s="169" t="s">
        <v>291</v>
      </c>
      <c r="B51" s="169" t="s">
        <v>350</v>
      </c>
      <c r="C51" s="166"/>
      <c r="D51" s="166"/>
      <c r="E51" s="166"/>
      <c r="F51" s="166"/>
      <c r="G51" s="166"/>
      <c r="H51" s="166"/>
      <c r="I51" s="168"/>
      <c r="J51" s="105"/>
    </row>
    <row r="52" spans="1:10" ht="14.25" customHeight="1">
      <c r="A52" s="163" t="str">
        <f t="shared" si="2"/>
        <v>[User_login-42]</v>
      </c>
      <c r="B52" s="117" t="s">
        <v>355</v>
      </c>
      <c r="C52" s="117" t="s">
        <v>353</v>
      </c>
      <c r="D52" s="117" t="s">
        <v>356</v>
      </c>
      <c r="E52" s="118"/>
      <c r="F52" s="117"/>
      <c r="G52" s="117"/>
      <c r="H52" s="119"/>
      <c r="I52" s="120"/>
      <c r="J52" s="105"/>
    </row>
    <row r="53" spans="1:10" ht="14.25" customHeight="1">
      <c r="A53" s="169" t="s">
        <v>291</v>
      </c>
      <c r="B53" s="169" t="s">
        <v>357</v>
      </c>
      <c r="C53" s="166"/>
      <c r="D53" s="166"/>
      <c r="E53" s="166"/>
      <c r="F53" s="166"/>
      <c r="G53" s="166"/>
      <c r="H53" s="166"/>
      <c r="I53" s="168"/>
      <c r="J53" s="105"/>
    </row>
    <row r="54" spans="1:10" s="169" customFormat="1" ht="14.25" customHeight="1">
      <c r="A54" s="163" t="str">
        <f t="shared" si="2"/>
        <v>[User_login-44]</v>
      </c>
      <c r="B54" s="117" t="s">
        <v>360</v>
      </c>
      <c r="C54" s="117" t="s">
        <v>364</v>
      </c>
      <c r="D54" s="117" t="s">
        <v>363</v>
      </c>
      <c r="E54" s="118"/>
      <c r="F54" s="117"/>
      <c r="G54" s="117"/>
      <c r="H54" s="119"/>
      <c r="I54" s="120"/>
    </row>
    <row r="55" spans="1:10" s="184" customFormat="1" ht="14.25" customHeight="1">
      <c r="A55" s="169" t="s">
        <v>291</v>
      </c>
      <c r="B55" s="169" t="s">
        <v>358</v>
      </c>
      <c r="C55" s="166"/>
      <c r="D55" s="166"/>
      <c r="E55" s="166"/>
      <c r="F55" s="166"/>
      <c r="G55" s="166"/>
      <c r="H55" s="166"/>
      <c r="I55" s="168"/>
    </row>
    <row r="56" spans="1:10" s="189" customFormat="1" ht="14.25" customHeight="1">
      <c r="A56" s="163" t="str">
        <f t="shared" si="2"/>
        <v>[User_login-46]</v>
      </c>
      <c r="B56" s="117" t="s">
        <v>361</v>
      </c>
      <c r="C56" s="117" t="s">
        <v>365</v>
      </c>
      <c r="D56" s="117" t="s">
        <v>368</v>
      </c>
      <c r="E56" s="118"/>
      <c r="F56" s="117"/>
      <c r="G56" s="117"/>
      <c r="H56" s="119"/>
      <c r="I56" s="120"/>
    </row>
    <row r="57" spans="1:10" s="189" customFormat="1" ht="14.25" customHeight="1">
      <c r="A57" s="169" t="s">
        <v>291</v>
      </c>
      <c r="B57" s="169" t="s">
        <v>359</v>
      </c>
      <c r="C57" s="166"/>
      <c r="D57" s="166"/>
      <c r="E57" s="166"/>
      <c r="F57" s="166"/>
      <c r="G57" s="166"/>
      <c r="H57" s="166"/>
      <c r="I57" s="168"/>
    </row>
    <row r="58" spans="1:10" s="189" customFormat="1" ht="14.25" customHeight="1">
      <c r="A58" s="163" t="str">
        <f t="shared" si="2"/>
        <v>[User_login-48]</v>
      </c>
      <c r="B58" s="117" t="s">
        <v>360</v>
      </c>
      <c r="C58" s="117" t="s">
        <v>367</v>
      </c>
      <c r="D58" s="117" t="s">
        <v>366</v>
      </c>
      <c r="E58" s="118"/>
      <c r="F58" s="117"/>
      <c r="G58" s="117"/>
      <c r="H58" s="119"/>
      <c r="I58" s="120"/>
    </row>
    <row r="59" spans="1:10" s="189" customFormat="1" ht="14.25" customHeight="1">
      <c r="A59" s="193"/>
      <c r="B59" s="194"/>
      <c r="C59" s="194"/>
      <c r="D59" s="194"/>
      <c r="E59" s="193"/>
      <c r="F59" s="194"/>
      <c r="G59" s="194"/>
      <c r="H59" s="195"/>
      <c r="I59" s="196"/>
    </row>
    <row r="60" spans="1:10" s="189" customFormat="1" ht="14.25" customHeight="1">
      <c r="A60" s="193"/>
      <c r="B60" s="194"/>
      <c r="C60" s="194"/>
      <c r="D60" s="194"/>
      <c r="E60" s="193"/>
      <c r="F60" s="194"/>
      <c r="G60" s="194"/>
      <c r="H60" s="195"/>
      <c r="I60" s="196"/>
    </row>
    <row r="61" spans="1:10" s="189" customFormat="1" ht="14.25" customHeight="1">
      <c r="A61" s="169"/>
      <c r="B61" s="169" t="s">
        <v>203</v>
      </c>
      <c r="C61" s="169"/>
      <c r="D61" s="169"/>
      <c r="E61" s="169"/>
      <c r="F61" s="169"/>
      <c r="G61" s="169"/>
      <c r="H61" s="169"/>
      <c r="I61" s="169"/>
    </row>
    <row r="62" spans="1:10" s="169" customFormat="1" ht="14.25" customHeight="1">
      <c r="A62" s="185"/>
      <c r="B62" s="186" t="s">
        <v>204</v>
      </c>
      <c r="C62" s="187"/>
      <c r="D62" s="187"/>
      <c r="E62" s="187"/>
      <c r="F62" s="187"/>
      <c r="G62" s="187"/>
      <c r="H62" s="187"/>
      <c r="I62" s="187"/>
    </row>
    <row r="63" spans="1:10" s="190" customFormat="1" ht="14.25" customHeight="1">
      <c r="A63" s="117" t="str">
        <f>"ID-" &amp; (COUNTA(A$9:A62)+1)</f>
        <v>ID-44</v>
      </c>
      <c r="B63" s="117" t="s">
        <v>205</v>
      </c>
      <c r="C63" s="117" t="s">
        <v>206</v>
      </c>
      <c r="D63" s="117" t="s">
        <v>207</v>
      </c>
      <c r="E63" s="117"/>
      <c r="F63" s="117"/>
      <c r="G63" s="117"/>
      <c r="H63" s="117"/>
      <c r="I63" s="188" t="s">
        <v>208</v>
      </c>
    </row>
    <row r="64" spans="1:10" s="190" customFormat="1" ht="14.25" customHeight="1">
      <c r="A64" s="117" t="str">
        <f>"ID-" &amp; (COUNTA(A$9:A63)+1)</f>
        <v>ID-45</v>
      </c>
      <c r="B64" s="117" t="s">
        <v>371</v>
      </c>
      <c r="C64" s="117" t="s">
        <v>374</v>
      </c>
      <c r="D64" s="117" t="s">
        <v>207</v>
      </c>
      <c r="E64" s="117"/>
      <c r="F64" s="117"/>
      <c r="G64" s="117"/>
      <c r="H64" s="117"/>
      <c r="I64" s="188" t="s">
        <v>208</v>
      </c>
    </row>
    <row r="65" spans="1:9" s="190" customFormat="1" ht="14.25" customHeight="1">
      <c r="A65" s="117" t="str">
        <f>"ID-" &amp; (COUNTA(A$9:A64)+1)</f>
        <v>ID-46</v>
      </c>
      <c r="B65" s="117" t="s">
        <v>372</v>
      </c>
      <c r="C65" s="117" t="s">
        <v>375</v>
      </c>
      <c r="D65" s="117" t="s">
        <v>207</v>
      </c>
      <c r="E65" s="117"/>
      <c r="F65" s="117"/>
      <c r="G65" s="117"/>
      <c r="H65" s="117"/>
      <c r="I65" s="188" t="s">
        <v>208</v>
      </c>
    </row>
    <row r="66" spans="1:9" s="189" customFormat="1" ht="14.25" customHeight="1">
      <c r="A66" s="117" t="str">
        <f>"ID-" &amp; (COUNTA(A$9:A65)+1)</f>
        <v>ID-47</v>
      </c>
      <c r="B66" s="117" t="s">
        <v>373</v>
      </c>
      <c r="C66" s="117" t="s">
        <v>376</v>
      </c>
      <c r="D66" s="117" t="s">
        <v>207</v>
      </c>
      <c r="E66" s="117"/>
      <c r="F66" s="117"/>
      <c r="G66" s="117"/>
      <c r="H66" s="117"/>
      <c r="I66" s="188" t="s">
        <v>208</v>
      </c>
    </row>
    <row r="67" spans="1:9" s="184" customFormat="1" ht="14.25" customHeight="1">
      <c r="A67" s="117" t="str">
        <f>"ID-" &amp; (COUNTA(A$9:A66)+1)</f>
        <v>ID-48</v>
      </c>
      <c r="B67" s="117" t="s">
        <v>245</v>
      </c>
      <c r="C67" s="117" t="s">
        <v>377</v>
      </c>
      <c r="D67" s="117" t="s">
        <v>207</v>
      </c>
      <c r="E67" s="117"/>
      <c r="F67" s="117"/>
      <c r="G67" s="117"/>
      <c r="H67" s="117"/>
      <c r="I67" s="188" t="s">
        <v>208</v>
      </c>
    </row>
    <row r="68" spans="1:9" s="184" customFormat="1" ht="14.25" customHeight="1">
      <c r="A68" s="117" t="str">
        <f>"ID-" &amp; (COUNTA(A$9:A67)+1)</f>
        <v>ID-49</v>
      </c>
      <c r="B68" s="117" t="s">
        <v>246</v>
      </c>
      <c r="C68" s="117" t="s">
        <v>378</v>
      </c>
      <c r="D68" s="117" t="s">
        <v>207</v>
      </c>
      <c r="E68" s="117"/>
      <c r="F68" s="117"/>
      <c r="G68" s="117"/>
      <c r="H68" s="117"/>
      <c r="I68" s="117" t="s">
        <v>208</v>
      </c>
    </row>
    <row r="69" spans="1:9" s="184" customFormat="1" ht="14.25" customHeight="1">
      <c r="A69" s="169"/>
      <c r="B69" s="169" t="s">
        <v>209</v>
      </c>
      <c r="C69" s="169"/>
      <c r="D69" s="169"/>
      <c r="E69" s="169"/>
      <c r="F69" s="169"/>
      <c r="G69" s="169"/>
      <c r="H69" s="169"/>
      <c r="I69" s="169"/>
    </row>
    <row r="70" spans="1:9" s="184" customFormat="1" ht="14.25" customHeight="1">
      <c r="A70" s="117" t="str">
        <f>"ID-" &amp; (COUNTA(A$9:A69)+1)</f>
        <v>ID-50</v>
      </c>
      <c r="B70" s="117" t="s">
        <v>210</v>
      </c>
      <c r="C70" s="117" t="s">
        <v>247</v>
      </c>
      <c r="D70" s="117" t="s">
        <v>248</v>
      </c>
      <c r="E70" s="117"/>
      <c r="F70" s="117"/>
      <c r="G70" s="117"/>
      <c r="H70" s="117"/>
      <c r="I70" s="117" t="s">
        <v>208</v>
      </c>
    </row>
    <row r="71" spans="1:9" s="184" customFormat="1" ht="14.25" customHeight="1">
      <c r="A71" s="117" t="str">
        <f>"ID-" &amp; (COUNTA(A$9:A70)+1)</f>
        <v>ID-51</v>
      </c>
      <c r="B71" s="117" t="s">
        <v>211</v>
      </c>
      <c r="C71" s="117" t="s">
        <v>212</v>
      </c>
      <c r="D71" s="117" t="s">
        <v>213</v>
      </c>
      <c r="E71" s="117"/>
      <c r="F71" s="117"/>
      <c r="G71" s="117"/>
      <c r="H71" s="117"/>
      <c r="I71" s="117" t="s">
        <v>208</v>
      </c>
    </row>
    <row r="72" spans="1:9" s="184" customFormat="1" ht="14.25" customHeight="1">
      <c r="A72" s="117" t="str">
        <f>"ID-" &amp; (COUNTA(A$9:A71)+1)</f>
        <v>ID-52</v>
      </c>
      <c r="B72" s="117" t="s">
        <v>214</v>
      </c>
      <c r="C72" s="117" t="s">
        <v>212</v>
      </c>
      <c r="D72" s="117" t="s">
        <v>215</v>
      </c>
      <c r="E72" s="117"/>
      <c r="F72" s="117"/>
      <c r="G72" s="117"/>
      <c r="H72" s="117"/>
      <c r="I72" s="117" t="s">
        <v>208</v>
      </c>
    </row>
    <row r="73" spans="1:9" s="184" customFormat="1" ht="14.25" customHeight="1">
      <c r="A73" s="117" t="str">
        <f>"ID-" &amp; (COUNTA(A$9:A72)+1)</f>
        <v>ID-53</v>
      </c>
      <c r="B73" s="117" t="s">
        <v>216</v>
      </c>
      <c r="C73" s="117" t="s">
        <v>217</v>
      </c>
      <c r="D73" s="117" t="s">
        <v>249</v>
      </c>
      <c r="E73" s="117"/>
      <c r="F73" s="117"/>
      <c r="G73" s="117"/>
      <c r="H73" s="117"/>
      <c r="I73" s="117" t="s">
        <v>208</v>
      </c>
    </row>
    <row r="74" spans="1:9" s="184" customFormat="1" ht="14.25" customHeight="1">
      <c r="A74" s="117" t="str">
        <f>"ID-" &amp; (COUNTA(A$9:A73)+1)</f>
        <v>ID-54</v>
      </c>
      <c r="B74" s="117" t="s">
        <v>218</v>
      </c>
      <c r="C74" s="117" t="s">
        <v>219</v>
      </c>
      <c r="D74" s="117" t="s">
        <v>220</v>
      </c>
      <c r="E74" s="117"/>
      <c r="F74" s="117"/>
      <c r="G74" s="117"/>
      <c r="H74" s="117"/>
      <c r="I74" s="117" t="s">
        <v>208</v>
      </c>
    </row>
    <row r="75" spans="1:9" s="184" customFormat="1" ht="14.25" customHeight="1">
      <c r="A75" s="117" t="str">
        <f>"ID-" &amp; (COUNTA(A$9:A74)+1)</f>
        <v>ID-55</v>
      </c>
      <c r="B75" s="117" t="s">
        <v>221</v>
      </c>
      <c r="C75" s="117" t="s">
        <v>222</v>
      </c>
      <c r="D75" s="117" t="s">
        <v>223</v>
      </c>
      <c r="E75" s="117"/>
      <c r="F75" s="117"/>
      <c r="G75" s="117"/>
      <c r="H75" s="117"/>
      <c r="I75" s="117" t="s">
        <v>208</v>
      </c>
    </row>
    <row r="76" spans="1:9" ht="13.5" customHeight="1">
      <c r="A76" s="117" t="str">
        <f>"ID-" &amp; (COUNTA(A$9:A75)+1)</f>
        <v>ID-56</v>
      </c>
      <c r="B76" s="117" t="s">
        <v>224</v>
      </c>
      <c r="C76" s="117" t="s">
        <v>225</v>
      </c>
      <c r="D76" s="117" t="s">
        <v>226</v>
      </c>
      <c r="E76" s="117"/>
      <c r="F76" s="117"/>
      <c r="G76" s="117"/>
      <c r="H76" s="117"/>
      <c r="I76" s="117" t="s">
        <v>208</v>
      </c>
    </row>
    <row r="77" spans="1:9" ht="13.5" customHeight="1">
      <c r="A77" s="117" t="str">
        <f>"ID-" &amp; (COUNTA(A$9:A76)+1)</f>
        <v>ID-57</v>
      </c>
      <c r="B77" s="117" t="s">
        <v>227</v>
      </c>
      <c r="C77" s="117" t="s">
        <v>228</v>
      </c>
      <c r="D77" s="117" t="s">
        <v>229</v>
      </c>
      <c r="E77" s="117"/>
      <c r="F77" s="117"/>
      <c r="G77" s="117"/>
      <c r="H77" s="117"/>
      <c r="I77" s="117" t="s">
        <v>208</v>
      </c>
    </row>
    <row r="78" spans="1:9" ht="13.5" customHeight="1">
      <c r="A78" s="117" t="str">
        <f>"ID-" &amp; (COUNTA(A$9:A77)+1)</f>
        <v>ID-58</v>
      </c>
      <c r="B78" s="117" t="s">
        <v>230</v>
      </c>
      <c r="C78" s="117" t="s">
        <v>231</v>
      </c>
      <c r="D78" s="117" t="s">
        <v>232</v>
      </c>
      <c r="E78" s="117"/>
      <c r="F78" s="117"/>
      <c r="G78" s="117"/>
      <c r="H78" s="117"/>
      <c r="I78" s="117" t="s">
        <v>208</v>
      </c>
    </row>
    <row r="79" spans="1:9" ht="13.5" customHeight="1">
      <c r="A79" s="117" t="str">
        <f>"ID-" &amp; (COUNTA(A$9:A78)+1)</f>
        <v>ID-59</v>
      </c>
      <c r="B79" s="117" t="s">
        <v>233</v>
      </c>
      <c r="C79" s="117" t="s">
        <v>234</v>
      </c>
      <c r="D79" s="117" t="s">
        <v>235</v>
      </c>
      <c r="E79" s="117"/>
      <c r="F79" s="117"/>
      <c r="G79" s="117"/>
      <c r="H79" s="117"/>
      <c r="I79" s="117" t="s">
        <v>208</v>
      </c>
    </row>
    <row r="80" spans="1:9" ht="13.5" customHeight="1">
      <c r="A80" s="117" t="str">
        <f>"ID-" &amp; (COUNTA(A$9:A79)+1)</f>
        <v>ID-60</v>
      </c>
      <c r="B80" s="117" t="s">
        <v>236</v>
      </c>
      <c r="C80" s="117" t="s">
        <v>237</v>
      </c>
      <c r="D80" s="117" t="s">
        <v>238</v>
      </c>
      <c r="E80" s="117"/>
      <c r="F80" s="117"/>
      <c r="G80" s="117"/>
      <c r="H80" s="117"/>
      <c r="I80" s="117" t="s">
        <v>208</v>
      </c>
    </row>
    <row r="81" spans="1:9" ht="13.5" customHeight="1">
      <c r="A81" s="117" t="str">
        <f>"ID-" &amp; (COUNTA(A$9:A80)+1)</f>
        <v>ID-61</v>
      </c>
      <c r="B81" s="117" t="s">
        <v>239</v>
      </c>
      <c r="C81" s="117" t="s">
        <v>240</v>
      </c>
      <c r="D81" s="117" t="s">
        <v>241</v>
      </c>
      <c r="E81" s="117"/>
      <c r="F81" s="117"/>
      <c r="G81" s="117"/>
      <c r="H81" s="117"/>
      <c r="I81" s="117" t="s">
        <v>208</v>
      </c>
    </row>
    <row r="82" spans="1:9" ht="13.5" customHeight="1">
      <c r="A82" s="117" t="str">
        <f>"ID-" &amp; (COUNTA(A$9:A81)+1)</f>
        <v>ID-62</v>
      </c>
      <c r="B82" s="117" t="s">
        <v>242</v>
      </c>
      <c r="C82" s="117" t="s">
        <v>243</v>
      </c>
      <c r="D82" s="117" t="s">
        <v>244</v>
      </c>
      <c r="E82" s="117"/>
      <c r="F82" s="117"/>
      <c r="G82" s="117"/>
      <c r="H82" s="117"/>
      <c r="I82" s="117" t="s">
        <v>208</v>
      </c>
    </row>
  </sheetData>
  <dataConsolidate>
    <dataRefs count="1">
      <dataRef ref="K2:K6" sheet="User_Function"/>
    </dataRefs>
  </dataConsolidate>
  <mergeCells count="5">
    <mergeCell ref="B2:G2"/>
    <mergeCell ref="B3:G3"/>
    <mergeCell ref="B4:G4"/>
    <mergeCell ref="E5:G5"/>
    <mergeCell ref="E6:G6"/>
  </mergeCells>
  <dataValidations count="4">
    <dataValidation type="list" allowBlank="1" showInputMessage="1" showErrorMessage="1" sqref="G11:G18 G1:G9 G83:G65313 F20 F22:F24 F12:F18 F29:F35">
      <formula1>$H$2:$H$5</formula1>
    </dataValidation>
    <dataValidation type="list" allowBlank="1" showErrorMessage="1" sqref="G20 G22:G24 G26:G27 G29:G35">
      <formula1>$J$2:$J$6</formula1>
      <formula2>0</formula2>
    </dataValidation>
    <dataValidation type="list" allowBlank="1" showInputMessage="1" showErrorMessage="1" sqref="E63:I68 GJ56:GQ61 QF56:QM61 AAB56:AAI61 AJX56:AKE61 ATT56:AUA61 BDP56:BDW61 BNL56:BNS61 BXH56:BXO61 CHD56:CHK61 CQZ56:CRG61 DAV56:DBC61 DKR56:DKY61 DUN56:DUU61 EEJ56:EEQ61 EOF56:EOM61 EYB56:EYI61 FHX56:FIE61 FRT56:FSA61 GBP56:GBW61 GLL56:GLS61 GVH56:GVO61 HFD56:HFK61 HOZ56:HPG61 HYV56:HZC61 IIR56:IIY61 ISN56:ISU61 JCJ56:JCQ61 JMF56:JMM61 JWB56:JWI61 KFX56:KGE61 KPT56:KQA61 KZP56:KZW61 LJL56:LJS61 LTH56:LTO61 MDD56:MDK61 MMZ56:MNG61 MWV56:MXC61 NGR56:NGY61 NQN56:NQU61 OAJ56:OAQ61 OKF56:OKM61 OUB56:OUI61 PDX56:PEE61 PNT56:POA61 PXP56:PXW61 QHL56:QHS61 QRH56:QRO61 RBD56:RBK61 RKZ56:RLG61 RUV56:RVC61 SER56:SEY61 SON56:SOU61 SYJ56:SYQ61 TIF56:TIM61 TSB56:TSI61 UBX56:UCE61 ULT56:UMA61 UVP56:UVW61 VFL56:VFS61 VPH56:VPO61 VZD56:VZK61 WIZ56:WJG61 GT54:GT75 QP54:QP75 AAL54:AAL75 AKH54:AKH75 AUD54:AUD75 BDZ54:BDZ75 BNV54:BNV75 BXR54:BXR75 CHN54:CHN75 CRJ54:CRJ75 DBF54:DBF75 DLB54:DLB75 DUX54:DUX75 EET54:EET75 EOP54:EOP75 EYL54:EYL75 FIH54:FIH75 FSD54:FSD75 GBZ54:GBZ75 GLV54:GLV75 GVR54:GVR75 HFN54:HFN75 HPJ54:HPJ75 HZF54:HZF75 IJB54:IJB75 ISX54:ISX75 JCT54:JCT75 JMP54:JMP75 JWL54:JWL75 KGH54:KGH75 KQD54:KQD75 KZZ54:KZZ75 LJV54:LJV75 LTR54:LTR75 MDN54:MDN75 MNJ54:MNJ75 MXF54:MXF75 NHB54:NHB75 NQX54:NQX75 OAT54:OAT75 OKP54:OKP75 OUL54:OUL75 PEH54:PEH75 POD54:POD75 PXZ54:PXZ75 QHV54:QHV75 QRR54:QRR75 RBN54:RBN75 RLJ54:RLJ75 RVF54:RVF75 SFB54:SFB75 SOX54:SOX75 SYT54:SYT75 TIP54:TIP75 TSL54:TSL75 UCH54:UCH75 UMD54:UMD75 UVZ54:UVZ75 VFV54:VFV75 VPR54:VPR75 VZN54:VZN75 WJJ54:WJJ75 VZD63:VZK75 VPH63:VPO75 VFL63:VFS75 UVP63:UVW75 ULT63:UMA75 UBX63:UCE75 TSB63:TSI75 TIF63:TIM75 SYJ63:SYQ75 SON63:SOU75 SER63:SEY75 RUV63:RVC75 RKZ63:RLG75 RBD63:RBK75 QRH63:QRO75 QHL63:QHS75 PXP63:PXW75 PNT63:POA75 PDX63:PEE75 OUB63:OUI75 OKF63:OKM75 OAJ63:OAQ75 NQN63:NQU75 NGR63:NGY75 MWV63:MXC75 MMZ63:MNG75 MDD63:MDK75 LTH63:LTO75 LJL63:LJS75 KZP63:KZW75 KPT63:KQA75 KFX63:KGE75 JWB63:JWI75 JMF63:JMM75 JCJ63:JCQ75 ISN63:ISU75 IIR63:IIY75 HYV63:HZC75 HOZ63:HPG75 HFD63:HFK75 GVH63:GVO75 GLL63:GLS75 GBP63:GBW75 FRT63:FSA75 FHX63:FIE75 EYB63:EYI75 EOF63:EOM75 EEJ63:EEQ75 DUN63:DUU75 DKR63:DKY75 DAV63:DBC75 CQZ63:CRG75 CHD63:CHK75 BXH63:BXO75 BNL63:BNS75 BDP63:BDW75 ATT63:AUA75 AJX63:AKE75 AAB63:AAI75 QF63:QM75 GJ63:GQ75 E70:I82 WIZ63:WJG75">
      <formula1>"OK,NG,N/A"</formula1>
    </dataValidation>
    <dataValidation type="list" allowBlank="1" showErrorMessage="1" sqref="F37:G38 F40:G40 F42:G42 F44:G44 F46:G60">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zoomScale="150" zoomScaleNormal="150" zoomScalePageLayoutView="150" workbookViewId="0"/>
  </sheetViews>
  <sheetFormatPr baseColWidth="10" defaultColWidth="15.1640625" defaultRowHeight="13.5" customHeight="1" x14ac:dyDescent="0"/>
  <cols>
    <col min="1" max="1" width="18.1640625" style="135" customWidth="1"/>
    <col min="2" max="2" width="42.1640625" style="105" customWidth="1"/>
    <col min="3" max="3" width="33" style="105" customWidth="1"/>
    <col min="4" max="4" width="30.6640625" style="105" customWidth="1"/>
    <col min="5" max="5" width="15.1640625" style="105" customWidth="1"/>
    <col min="6" max="6" width="9.1640625" style="105" customWidth="1"/>
    <col min="7" max="7" width="7.33203125" style="105" customWidth="1"/>
    <col min="8" max="8" width="15.1640625" style="109" customWidth="1"/>
    <col min="9" max="9" width="15.1640625" style="105" customWidth="1"/>
    <col min="10" max="10" width="15.1640625" style="108" hidden="1" customWidth="1"/>
    <col min="11" max="11" width="15.1640625" style="105" customWidth="1"/>
    <col min="12" max="16" width="15.1640625" style="105"/>
    <col min="17" max="17" width="0" style="105" hidden="1" customWidth="1"/>
    <col min="18" max="16384" width="15.1640625" style="105"/>
  </cols>
  <sheetData>
    <row r="1" spans="1:10" s="137" customFormat="1" ht="18" thickBot="1">
      <c r="A1" s="138" t="s">
        <v>183</v>
      </c>
      <c r="B1" s="139"/>
      <c r="C1" s="139"/>
      <c r="D1" s="139"/>
      <c r="E1" s="139"/>
      <c r="F1" s="139"/>
      <c r="G1" s="140"/>
    </row>
    <row r="2" spans="1:10" s="137" customFormat="1" ht="17">
      <c r="A2" s="141" t="s">
        <v>21</v>
      </c>
      <c r="B2" s="211" t="s">
        <v>268</v>
      </c>
      <c r="C2" s="211"/>
      <c r="D2" s="211"/>
      <c r="E2" s="211"/>
      <c r="F2" s="211"/>
      <c r="G2" s="211"/>
      <c r="J2" s="95" t="s">
        <v>22</v>
      </c>
    </row>
    <row r="3" spans="1:10" s="137" customFormat="1" ht="15" customHeight="1">
      <c r="A3" s="142" t="s">
        <v>184</v>
      </c>
      <c r="B3" s="211" t="s">
        <v>185</v>
      </c>
      <c r="C3" s="211"/>
      <c r="D3" s="211"/>
      <c r="E3" s="211"/>
      <c r="F3" s="211"/>
      <c r="G3" s="211"/>
      <c r="J3" s="95" t="s">
        <v>24</v>
      </c>
    </row>
    <row r="4" spans="1:10" s="137" customFormat="1" ht="17">
      <c r="A4" s="141" t="s">
        <v>186</v>
      </c>
      <c r="B4" s="212" t="s">
        <v>253</v>
      </c>
      <c r="C4" s="212"/>
      <c r="D4" s="212"/>
      <c r="E4" s="212"/>
      <c r="F4" s="212"/>
      <c r="G4" s="212"/>
      <c r="J4" s="96"/>
    </row>
    <row r="5" spans="1:10" s="137" customFormat="1" ht="17">
      <c r="A5" s="143" t="s">
        <v>22</v>
      </c>
      <c r="B5" s="144" t="s">
        <v>24</v>
      </c>
      <c r="C5" s="144" t="s">
        <v>187</v>
      </c>
      <c r="D5" s="145" t="s">
        <v>27</v>
      </c>
      <c r="E5" s="215" t="s">
        <v>188</v>
      </c>
      <c r="F5" s="215"/>
      <c r="G5" s="215"/>
      <c r="J5" s="95" t="s">
        <v>29</v>
      </c>
    </row>
    <row r="6" spans="1:10" s="137" customFormat="1" ht="18" thickBot="1">
      <c r="A6" s="130">
        <f>COUNTIF(F11:G258,"Pass")</f>
        <v>0</v>
      </c>
      <c r="B6" s="101">
        <f>COUNTIF(F11:G705,"Fail")</f>
        <v>0</v>
      </c>
      <c r="C6" s="101">
        <f>E6-D6-B6-A6</f>
        <v>38</v>
      </c>
      <c r="D6" s="102">
        <f>COUNTIF(F11:G705,"N/A")</f>
        <v>0</v>
      </c>
      <c r="E6" s="214">
        <f>COUNTA(A11:A263)*2</f>
        <v>38</v>
      </c>
      <c r="F6" s="214"/>
      <c r="G6" s="214"/>
      <c r="J6" s="95" t="s">
        <v>27</v>
      </c>
    </row>
    <row r="7" spans="1:10" s="137" customFormat="1" ht="17">
      <c r="A7" s="181"/>
      <c r="B7" s="182"/>
      <c r="C7" s="182"/>
      <c r="D7" s="182"/>
      <c r="E7" s="183"/>
      <c r="F7" s="183"/>
      <c r="G7" s="183"/>
      <c r="J7" s="95"/>
    </row>
    <row r="8" spans="1:10" s="137" customFormat="1" ht="17">
      <c r="A8" s="181"/>
      <c r="B8" s="182"/>
      <c r="C8" s="182"/>
      <c r="D8" s="182"/>
      <c r="E8" s="183"/>
      <c r="F8" s="183"/>
      <c r="G8" s="183"/>
      <c r="J8" s="95"/>
    </row>
    <row r="9" spans="1:10" s="137" customFormat="1" ht="17"/>
    <row r="10" spans="1:10" s="137" customFormat="1" ht="51.75" customHeight="1">
      <c r="A10" s="56" t="s">
        <v>30</v>
      </c>
      <c r="B10" s="56" t="s">
        <v>189</v>
      </c>
      <c r="C10" s="56" t="s">
        <v>190</v>
      </c>
      <c r="D10" s="56" t="s">
        <v>33</v>
      </c>
      <c r="E10" s="57" t="s">
        <v>191</v>
      </c>
      <c r="F10" s="57" t="s">
        <v>92</v>
      </c>
      <c r="G10" s="57" t="s">
        <v>93</v>
      </c>
      <c r="H10" s="57" t="s">
        <v>192</v>
      </c>
      <c r="I10" s="56" t="s">
        <v>36</v>
      </c>
    </row>
    <row r="11" spans="1:10" s="137" customFormat="1" ht="14.25" customHeight="1">
      <c r="A11" s="133"/>
      <c r="B11" s="58" t="s">
        <v>167</v>
      </c>
      <c r="C11" s="58"/>
      <c r="D11" s="58"/>
      <c r="E11" s="58"/>
      <c r="F11" s="58"/>
      <c r="G11" s="58"/>
      <c r="H11" s="58"/>
      <c r="I11" s="191"/>
    </row>
    <row r="12" spans="1:10" s="111" customFormat="1" ht="14.25" customHeight="1">
      <c r="A12" s="165" t="str">
        <f t="shared" ref="A12:A20" si="0">IF(OR(B12&lt;&gt;"",D12&lt;&gt;""),"["&amp;TEXT($B$2,"##")&amp;"-"&amp;TEXT(ROW()-10,"##")&amp;"]","")</f>
        <v>[Mod_login-2]</v>
      </c>
      <c r="B12" s="117" t="s">
        <v>193</v>
      </c>
      <c r="C12" s="117" t="s">
        <v>270</v>
      </c>
      <c r="D12" s="117" t="s">
        <v>296</v>
      </c>
      <c r="E12" s="171"/>
      <c r="F12" s="117"/>
      <c r="G12" s="117"/>
      <c r="H12" s="174"/>
      <c r="I12" s="172"/>
    </row>
    <row r="13" spans="1:10" s="111" customFormat="1" ht="14.25" customHeight="1">
      <c r="A13" s="165" t="str">
        <f t="shared" si="0"/>
        <v>[Mod_login-3]</v>
      </c>
      <c r="B13" s="117" t="s">
        <v>64</v>
      </c>
      <c r="C13" s="117" t="s">
        <v>271</v>
      </c>
      <c r="D13" s="117" t="s">
        <v>297</v>
      </c>
      <c r="E13" s="197"/>
      <c r="F13" s="117"/>
      <c r="G13" s="117"/>
      <c r="H13" s="174"/>
      <c r="I13" s="174"/>
    </row>
    <row r="14" spans="1:10" s="111" customFormat="1" ht="14.25" customHeight="1">
      <c r="A14" s="165" t="str">
        <f t="shared" si="0"/>
        <v>[Mod_login-4]</v>
      </c>
      <c r="B14" s="117" t="s">
        <v>170</v>
      </c>
      <c r="C14" s="117" t="s">
        <v>272</v>
      </c>
      <c r="D14" s="117" t="s">
        <v>298</v>
      </c>
      <c r="E14" s="173"/>
      <c r="F14" s="117"/>
      <c r="G14" s="117"/>
      <c r="H14" s="174"/>
      <c r="I14" s="174"/>
    </row>
    <row r="15" spans="1:10" s="111" customFormat="1" ht="14.25" customHeight="1">
      <c r="A15" s="165" t="str">
        <f t="shared" si="0"/>
        <v>[Mod_login-5]</v>
      </c>
      <c r="B15" s="117" t="s">
        <v>173</v>
      </c>
      <c r="C15" s="117" t="s">
        <v>273</v>
      </c>
      <c r="D15" s="117" t="s">
        <v>299</v>
      </c>
      <c r="E15" s="173"/>
      <c r="F15" s="117"/>
      <c r="G15" s="117"/>
      <c r="H15" s="174"/>
      <c r="I15" s="174"/>
    </row>
    <row r="16" spans="1:10" s="111" customFormat="1" ht="14.25" customHeight="1">
      <c r="A16" s="165" t="str">
        <f t="shared" si="0"/>
        <v>[Mod_login-6]</v>
      </c>
      <c r="B16" s="117" t="s">
        <v>74</v>
      </c>
      <c r="C16" s="117" t="s">
        <v>274</v>
      </c>
      <c r="D16" s="117" t="s">
        <v>300</v>
      </c>
      <c r="E16" s="173"/>
      <c r="F16" s="117"/>
      <c r="G16" s="117"/>
      <c r="H16" s="174"/>
      <c r="I16" s="174"/>
    </row>
    <row r="17" spans="1:10" s="111" customFormat="1" ht="14.25" customHeight="1">
      <c r="A17" s="165" t="str">
        <f t="shared" si="0"/>
        <v>[Mod_login-7]</v>
      </c>
      <c r="B17" s="117" t="s">
        <v>66</v>
      </c>
      <c r="C17" s="117" t="s">
        <v>275</v>
      </c>
      <c r="D17" s="117" t="s">
        <v>302</v>
      </c>
      <c r="E17" s="173"/>
      <c r="F17" s="117"/>
      <c r="G17" s="117"/>
      <c r="H17" s="174"/>
      <c r="I17" s="174"/>
    </row>
    <row r="18" spans="1:10" s="111" customFormat="1" ht="14.25" customHeight="1">
      <c r="A18" s="165" t="str">
        <f t="shared" si="0"/>
        <v>[Mod_login-8]</v>
      </c>
      <c r="B18" s="117" t="s">
        <v>68</v>
      </c>
      <c r="C18" s="117" t="s">
        <v>276</v>
      </c>
      <c r="D18" s="117" t="s">
        <v>301</v>
      </c>
      <c r="E18" s="173"/>
      <c r="F18" s="117"/>
      <c r="G18" s="117"/>
      <c r="H18" s="174"/>
      <c r="I18" s="174"/>
    </row>
    <row r="19" spans="1:10" s="111" customFormat="1" ht="14.25" customHeight="1">
      <c r="A19" s="165" t="str">
        <f t="shared" si="0"/>
        <v>[Mod_login-9]</v>
      </c>
      <c r="B19" s="117" t="s">
        <v>70</v>
      </c>
      <c r="C19" s="117" t="s">
        <v>277</v>
      </c>
      <c r="D19" s="117" t="s">
        <v>301</v>
      </c>
      <c r="E19" s="173"/>
      <c r="F19" s="117"/>
      <c r="G19" s="117"/>
      <c r="H19" s="174"/>
      <c r="I19" s="174"/>
    </row>
    <row r="20" spans="1:10" ht="14.25" customHeight="1">
      <c r="A20" s="165" t="str">
        <f t="shared" si="0"/>
        <v>[Mod_login-10]</v>
      </c>
      <c r="B20" s="117" t="s">
        <v>72</v>
      </c>
      <c r="C20" s="117" t="s">
        <v>278</v>
      </c>
      <c r="D20" s="117" t="s">
        <v>301</v>
      </c>
      <c r="E20" s="173"/>
      <c r="F20" s="117"/>
      <c r="G20" s="117"/>
      <c r="H20" s="174"/>
      <c r="I20" s="175"/>
      <c r="J20" s="105"/>
    </row>
    <row r="21" spans="1:10" ht="14.25" customHeight="1">
      <c r="A21" s="176"/>
      <c r="B21" s="177" t="s">
        <v>293</v>
      </c>
      <c r="C21" s="176"/>
      <c r="D21" s="176"/>
      <c r="E21" s="176"/>
      <c r="F21" s="176"/>
      <c r="G21" s="176"/>
      <c r="H21" s="176"/>
      <c r="I21" s="178"/>
      <c r="J21" s="105"/>
    </row>
    <row r="22" spans="1:10" ht="14.25" customHeight="1">
      <c r="A22" s="165" t="str">
        <f t="shared" ref="A22:A31" si="1">IF(OR(B22&lt;&gt;"",D22&lt;&gt;""),"["&amp;TEXT($B$2,"##")&amp;"-"&amp;TEXT(ROW()-10,"##")&amp;"]","")</f>
        <v>[Mod_login-12]</v>
      </c>
      <c r="B22" s="117" t="s">
        <v>279</v>
      </c>
      <c r="C22" s="117" t="s">
        <v>270</v>
      </c>
      <c r="D22" s="117" t="s">
        <v>281</v>
      </c>
      <c r="E22" s="179"/>
      <c r="F22" s="117"/>
      <c r="G22" s="117"/>
      <c r="H22" s="174"/>
      <c r="I22" s="175"/>
      <c r="J22" s="105"/>
    </row>
    <row r="23" spans="1:10" ht="14.25" customHeight="1">
      <c r="A23" s="165" t="str">
        <f t="shared" si="1"/>
        <v>[Mod_login-13]</v>
      </c>
      <c r="B23" s="117" t="s">
        <v>195</v>
      </c>
      <c r="C23" s="117" t="s">
        <v>280</v>
      </c>
      <c r="D23" s="180" t="s">
        <v>267</v>
      </c>
      <c r="E23" s="179"/>
      <c r="F23" s="117"/>
      <c r="G23" s="117"/>
      <c r="H23" s="174"/>
      <c r="I23" s="175"/>
      <c r="J23" s="105"/>
    </row>
    <row r="24" spans="1:10" ht="14.25" customHeight="1">
      <c r="A24" s="176" t="s">
        <v>291</v>
      </c>
      <c r="B24" s="58" t="s">
        <v>78</v>
      </c>
      <c r="C24" s="176"/>
      <c r="D24" s="176"/>
      <c r="E24" s="176"/>
      <c r="F24" s="176"/>
      <c r="G24" s="176"/>
      <c r="H24" s="176"/>
      <c r="I24" s="178"/>
      <c r="J24" s="105"/>
    </row>
    <row r="25" spans="1:10" ht="13.5" customHeight="1">
      <c r="A25" s="165" t="str">
        <f t="shared" si="1"/>
        <v>[Mod_login-15]</v>
      </c>
      <c r="B25" s="91" t="s">
        <v>79</v>
      </c>
      <c r="C25" s="91" t="s">
        <v>294</v>
      </c>
      <c r="D25" s="91" t="s">
        <v>261</v>
      </c>
      <c r="E25" s="179"/>
      <c r="F25" s="117"/>
      <c r="G25" s="117"/>
      <c r="H25" s="174"/>
      <c r="I25" s="175"/>
    </row>
    <row r="26" spans="1:10" ht="13.5" customHeight="1">
      <c r="A26" s="176" t="s">
        <v>291</v>
      </c>
      <c r="B26" s="58" t="s">
        <v>307</v>
      </c>
      <c r="C26" s="176"/>
      <c r="D26" s="176"/>
      <c r="E26" s="176"/>
      <c r="F26" s="176"/>
      <c r="G26" s="176"/>
      <c r="H26" s="176"/>
      <c r="I26" s="178"/>
    </row>
    <row r="27" spans="1:10" ht="13.5" customHeight="1">
      <c r="A27" s="165" t="str">
        <f t="shared" si="1"/>
        <v>[Mod_login-17]</v>
      </c>
      <c r="B27" s="117" t="s">
        <v>295</v>
      </c>
      <c r="C27" s="117" t="s">
        <v>303</v>
      </c>
      <c r="D27" s="117" t="s">
        <v>305</v>
      </c>
      <c r="E27" s="173"/>
      <c r="F27" s="117"/>
      <c r="G27" s="117"/>
      <c r="H27" s="174"/>
      <c r="I27" s="175"/>
    </row>
    <row r="28" spans="1:10" ht="13.5" customHeight="1">
      <c r="A28" s="176" t="s">
        <v>291</v>
      </c>
      <c r="B28" s="58" t="s">
        <v>308</v>
      </c>
      <c r="C28" s="176"/>
      <c r="D28" s="176"/>
      <c r="E28" s="176"/>
      <c r="F28" s="176"/>
      <c r="G28" s="176"/>
      <c r="H28" s="176"/>
      <c r="I28" s="178"/>
    </row>
    <row r="29" spans="1:10" ht="13.5" customHeight="1">
      <c r="A29" s="165" t="str">
        <f t="shared" si="1"/>
        <v>[Mod_login-19]</v>
      </c>
      <c r="B29" s="117" t="s">
        <v>311</v>
      </c>
      <c r="C29" s="117" t="s">
        <v>304</v>
      </c>
      <c r="D29" s="117" t="s">
        <v>306</v>
      </c>
      <c r="E29" s="173"/>
      <c r="F29" s="117"/>
      <c r="G29" s="117"/>
      <c r="H29" s="174"/>
      <c r="I29" s="175"/>
    </row>
    <row r="30" spans="1:10" ht="13.5" customHeight="1">
      <c r="A30" s="176" t="s">
        <v>291</v>
      </c>
      <c r="B30" s="58" t="s">
        <v>309</v>
      </c>
      <c r="C30" s="176"/>
      <c r="D30" s="176"/>
      <c r="E30" s="176"/>
      <c r="F30" s="176"/>
      <c r="G30" s="176"/>
      <c r="H30" s="176"/>
      <c r="I30" s="178"/>
    </row>
    <row r="31" spans="1:10" ht="13.5" customHeight="1">
      <c r="A31" s="165" t="str">
        <f t="shared" si="1"/>
        <v>[Mod_login-21]</v>
      </c>
      <c r="B31" s="117" t="s">
        <v>310</v>
      </c>
      <c r="C31" s="117" t="s">
        <v>312</v>
      </c>
      <c r="D31" s="117" t="s">
        <v>313</v>
      </c>
      <c r="E31" s="173"/>
      <c r="F31" s="117"/>
      <c r="G31" s="117"/>
      <c r="H31" s="174"/>
      <c r="I31" s="175"/>
    </row>
  </sheetData>
  <mergeCells count="5">
    <mergeCell ref="B2:G2"/>
    <mergeCell ref="B3:G3"/>
    <mergeCell ref="B4:G4"/>
    <mergeCell ref="E5:G5"/>
    <mergeCell ref="E6:G6"/>
  </mergeCells>
  <dataValidations disablePrompts="1" count="2">
    <dataValidation type="list" allowBlank="1" showErrorMessage="1" sqref="G1:G3 F12:G20 F22:G24">
      <formula1>$J$2:$J$6</formula1>
    </dataValidation>
    <dataValidation type="list" allowBlank="1" showInputMessage="1" showErrorMessage="1" sqref="G6:G8">
      <formula1>$H$2:$H$5</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8"/>
  <sheetViews>
    <sheetView zoomScale="150" zoomScaleNormal="150" zoomScalePageLayoutView="150" workbookViewId="0"/>
  </sheetViews>
  <sheetFormatPr baseColWidth="10" defaultColWidth="15.1640625" defaultRowHeight="13.5" customHeight="1" x14ac:dyDescent="0"/>
  <cols>
    <col min="1" max="1" width="18.1640625" style="135" customWidth="1"/>
    <col min="2" max="2" width="42.1640625" style="105" customWidth="1"/>
    <col min="3" max="3" width="33" style="105" customWidth="1"/>
    <col min="4" max="4" width="30.6640625" style="105" customWidth="1"/>
    <col min="5" max="5" width="15.1640625" style="105" customWidth="1"/>
    <col min="6" max="6" width="9.1640625" style="105" customWidth="1"/>
    <col min="7" max="7" width="7.33203125" style="105" customWidth="1"/>
    <col min="8" max="8" width="15.1640625" style="109" customWidth="1"/>
    <col min="9" max="9" width="15.1640625" style="105" customWidth="1"/>
    <col min="10" max="10" width="15.1640625" style="108" hidden="1" customWidth="1"/>
    <col min="11" max="11" width="15.1640625" style="105" customWidth="1"/>
    <col min="12" max="16" width="15.1640625" style="105"/>
    <col min="17" max="17" width="0" style="105" hidden="1" customWidth="1"/>
    <col min="18" max="16384" width="15.1640625" style="105"/>
  </cols>
  <sheetData>
    <row r="1" spans="1:10" s="137" customFormat="1" ht="18" thickBot="1">
      <c r="A1" s="138" t="s">
        <v>183</v>
      </c>
      <c r="B1" s="139"/>
      <c r="C1" s="139"/>
      <c r="D1" s="139"/>
      <c r="E1" s="139"/>
      <c r="F1" s="139"/>
      <c r="G1" s="140"/>
    </row>
    <row r="2" spans="1:10" s="137" customFormat="1" ht="17">
      <c r="A2" s="141" t="s">
        <v>21</v>
      </c>
      <c r="B2" s="211" t="s">
        <v>47</v>
      </c>
      <c r="C2" s="211"/>
      <c r="D2" s="211"/>
      <c r="E2" s="211"/>
      <c r="F2" s="211"/>
      <c r="G2" s="211"/>
      <c r="J2" s="95" t="s">
        <v>22</v>
      </c>
    </row>
    <row r="3" spans="1:10" s="137" customFormat="1" ht="15" customHeight="1">
      <c r="A3" s="142" t="s">
        <v>184</v>
      </c>
      <c r="B3" s="211" t="s">
        <v>185</v>
      </c>
      <c r="C3" s="211"/>
      <c r="D3" s="211"/>
      <c r="E3" s="211"/>
      <c r="F3" s="211"/>
      <c r="G3" s="211"/>
      <c r="J3" s="95" t="s">
        <v>24</v>
      </c>
    </row>
    <row r="4" spans="1:10" s="137" customFormat="1" ht="17">
      <c r="A4" s="141" t="s">
        <v>186</v>
      </c>
      <c r="B4" s="212" t="s">
        <v>253</v>
      </c>
      <c r="C4" s="212"/>
      <c r="D4" s="212"/>
      <c r="E4" s="212"/>
      <c r="F4" s="212"/>
      <c r="G4" s="212"/>
      <c r="J4" s="96"/>
    </row>
    <row r="5" spans="1:10" s="137" customFormat="1" ht="17">
      <c r="A5" s="143" t="s">
        <v>22</v>
      </c>
      <c r="B5" s="144" t="s">
        <v>24</v>
      </c>
      <c r="C5" s="144" t="s">
        <v>187</v>
      </c>
      <c r="D5" s="145" t="s">
        <v>27</v>
      </c>
      <c r="E5" s="215" t="s">
        <v>188</v>
      </c>
      <c r="F5" s="215"/>
      <c r="G5" s="215"/>
      <c r="J5" s="95" t="s">
        <v>29</v>
      </c>
    </row>
    <row r="6" spans="1:10" s="137" customFormat="1" ht="18" thickBot="1">
      <c r="A6" s="130">
        <f>COUNTIF(F11:G261,"Pass")</f>
        <v>0</v>
      </c>
      <c r="B6" s="101">
        <f>COUNTIF(F11:G708,"Fail")</f>
        <v>0</v>
      </c>
      <c r="C6" s="101">
        <f>E6-D6-B6-A6</f>
        <v>26</v>
      </c>
      <c r="D6" s="102">
        <f>COUNTIF(F11:G708,"N/A")</f>
        <v>0</v>
      </c>
      <c r="E6" s="214">
        <f>COUNTA(A11:A265)*2</f>
        <v>26</v>
      </c>
      <c r="F6" s="214"/>
      <c r="G6" s="214"/>
      <c r="J6" s="95" t="s">
        <v>27</v>
      </c>
    </row>
    <row r="7" spans="1:10" s="137" customFormat="1" ht="17">
      <c r="A7" s="181"/>
      <c r="B7" s="182"/>
      <c r="C7" s="182"/>
      <c r="D7" s="182"/>
      <c r="E7" s="183"/>
      <c r="F7" s="183"/>
      <c r="G7" s="183"/>
      <c r="J7" s="95"/>
    </row>
    <row r="8" spans="1:10" s="137" customFormat="1" ht="17">
      <c r="A8" s="181"/>
      <c r="B8" s="182"/>
      <c r="C8" s="182"/>
      <c r="D8" s="182"/>
      <c r="E8" s="183"/>
      <c r="F8" s="183"/>
      <c r="G8" s="183"/>
      <c r="J8" s="95"/>
    </row>
    <row r="9" spans="1:10" s="137" customFormat="1" ht="17"/>
    <row r="10" spans="1:10" s="137" customFormat="1" ht="51.75" customHeight="1">
      <c r="A10" s="56" t="s">
        <v>30</v>
      </c>
      <c r="B10" s="56" t="s">
        <v>189</v>
      </c>
      <c r="C10" s="56" t="s">
        <v>190</v>
      </c>
      <c r="D10" s="56" t="s">
        <v>33</v>
      </c>
      <c r="E10" s="57" t="s">
        <v>191</v>
      </c>
      <c r="F10" s="57" t="s">
        <v>92</v>
      </c>
      <c r="G10" s="57" t="s">
        <v>93</v>
      </c>
      <c r="H10" s="57" t="s">
        <v>192</v>
      </c>
      <c r="I10" s="56" t="s">
        <v>36</v>
      </c>
    </row>
    <row r="11" spans="1:10" s="137" customFormat="1" ht="14.25" customHeight="1">
      <c r="A11" s="170"/>
      <c r="B11" s="216" t="s">
        <v>167</v>
      </c>
      <c r="C11" s="216"/>
      <c r="D11" s="216"/>
      <c r="E11" s="216"/>
      <c r="F11" s="216"/>
      <c r="G11" s="216"/>
      <c r="H11" s="216"/>
      <c r="I11" s="216"/>
    </row>
    <row r="12" spans="1:10" s="111" customFormat="1" ht="14.25" customHeight="1">
      <c r="A12" s="165" t="str">
        <f t="shared" ref="A12:A20" si="0">IF(OR(B12&lt;&gt;"",D12&lt;&gt;""),"["&amp;TEXT($B$2,"##")&amp;"-"&amp;TEXT(ROW()-10,"##")&amp;"]","")</f>
        <v>[Admin_login-2]</v>
      </c>
      <c r="B12" s="117" t="s">
        <v>193</v>
      </c>
      <c r="C12" s="117" t="s">
        <v>168</v>
      </c>
      <c r="D12" s="117" t="s">
        <v>269</v>
      </c>
      <c r="E12" s="171"/>
      <c r="F12" s="117"/>
      <c r="G12" s="117"/>
      <c r="H12" s="174"/>
      <c r="I12" s="172"/>
    </row>
    <row r="13" spans="1:10" s="111" customFormat="1" ht="14.25" customHeight="1">
      <c r="A13" s="165" t="str">
        <f t="shared" si="0"/>
        <v>[Admin_login-3]</v>
      </c>
      <c r="B13" s="117" t="s">
        <v>64</v>
      </c>
      <c r="C13" s="117" t="s">
        <v>65</v>
      </c>
      <c r="D13" s="117" t="s">
        <v>169</v>
      </c>
      <c r="E13" s="173" t="s">
        <v>251</v>
      </c>
      <c r="F13" s="117"/>
      <c r="G13" s="117"/>
      <c r="H13" s="174"/>
      <c r="I13" s="174"/>
    </row>
    <row r="14" spans="1:10" s="111" customFormat="1" ht="14.25" customHeight="1">
      <c r="A14" s="165" t="str">
        <f t="shared" si="0"/>
        <v>[Admin_login-4]</v>
      </c>
      <c r="B14" s="117" t="s">
        <v>170</v>
      </c>
      <c r="C14" s="117" t="s">
        <v>171</v>
      </c>
      <c r="D14" s="117" t="s">
        <v>172</v>
      </c>
      <c r="E14" s="173" t="s">
        <v>251</v>
      </c>
      <c r="F14" s="117"/>
      <c r="G14" s="117"/>
      <c r="H14" s="174"/>
      <c r="I14" s="174"/>
    </row>
    <row r="15" spans="1:10" s="111" customFormat="1" ht="14.25" customHeight="1">
      <c r="A15" s="165" t="str">
        <f t="shared" si="0"/>
        <v>[Admin_login-5]</v>
      </c>
      <c r="B15" s="117" t="s">
        <v>173</v>
      </c>
      <c r="C15" s="117" t="s">
        <v>174</v>
      </c>
      <c r="D15" s="117" t="s">
        <v>175</v>
      </c>
      <c r="E15" s="173" t="s">
        <v>251</v>
      </c>
      <c r="F15" s="117"/>
      <c r="G15" s="117"/>
      <c r="H15" s="174"/>
      <c r="I15" s="174"/>
    </row>
    <row r="16" spans="1:10" s="111" customFormat="1" ht="14.25" customHeight="1">
      <c r="A16" s="165" t="str">
        <f t="shared" si="0"/>
        <v>[Admin_login-6]</v>
      </c>
      <c r="B16" s="117" t="s">
        <v>74</v>
      </c>
      <c r="C16" s="117" t="s">
        <v>75</v>
      </c>
      <c r="D16" s="117" t="s">
        <v>76</v>
      </c>
      <c r="E16" s="173" t="s">
        <v>251</v>
      </c>
      <c r="F16" s="117"/>
      <c r="G16" s="117"/>
      <c r="H16" s="174"/>
      <c r="I16" s="174"/>
    </row>
    <row r="17" spans="1:10" s="111" customFormat="1" ht="14.25" customHeight="1">
      <c r="A17" s="165" t="str">
        <f t="shared" si="0"/>
        <v>[Admin_login-7]</v>
      </c>
      <c r="B17" s="117" t="s">
        <v>66</v>
      </c>
      <c r="C17" s="117" t="s">
        <v>176</v>
      </c>
      <c r="D17" s="117" t="s">
        <v>67</v>
      </c>
      <c r="E17" s="173" t="s">
        <v>251</v>
      </c>
      <c r="F17" s="117"/>
      <c r="G17" s="117"/>
      <c r="H17" s="174"/>
      <c r="I17" s="174"/>
    </row>
    <row r="18" spans="1:10" s="111" customFormat="1" ht="14.25" customHeight="1">
      <c r="A18" s="165" t="str">
        <f t="shared" si="0"/>
        <v>[Admin_login-8]</v>
      </c>
      <c r="B18" s="117" t="s">
        <v>68</v>
      </c>
      <c r="C18" s="117" t="s">
        <v>177</v>
      </c>
      <c r="D18" s="117" t="s">
        <v>69</v>
      </c>
      <c r="E18" s="173" t="s">
        <v>251</v>
      </c>
      <c r="F18" s="117"/>
      <c r="G18" s="117"/>
      <c r="H18" s="174"/>
      <c r="I18" s="174"/>
    </row>
    <row r="19" spans="1:10" s="111" customFormat="1" ht="14.25" customHeight="1">
      <c r="A19" s="165" t="str">
        <f t="shared" si="0"/>
        <v>[Admin_login-9]</v>
      </c>
      <c r="B19" s="117" t="s">
        <v>70</v>
      </c>
      <c r="C19" s="117" t="s">
        <v>71</v>
      </c>
      <c r="D19" s="117" t="s">
        <v>69</v>
      </c>
      <c r="E19" s="173" t="s">
        <v>251</v>
      </c>
      <c r="F19" s="117"/>
      <c r="G19" s="117"/>
      <c r="H19" s="174"/>
      <c r="I19" s="174"/>
    </row>
    <row r="20" spans="1:10" ht="14.25" customHeight="1">
      <c r="A20" s="165" t="str">
        <f t="shared" si="0"/>
        <v>[Admin_login-10]</v>
      </c>
      <c r="B20" s="117" t="s">
        <v>72</v>
      </c>
      <c r="C20" s="117" t="s">
        <v>73</v>
      </c>
      <c r="D20" s="117" t="s">
        <v>69</v>
      </c>
      <c r="E20" s="173" t="s">
        <v>251</v>
      </c>
      <c r="F20" s="117"/>
      <c r="G20" s="117"/>
      <c r="H20" s="174"/>
      <c r="I20" s="175"/>
      <c r="J20" s="105"/>
    </row>
    <row r="21" spans="1:10" ht="14.25" customHeight="1">
      <c r="A21" s="176"/>
      <c r="B21" s="177" t="s">
        <v>178</v>
      </c>
      <c r="C21" s="176"/>
      <c r="D21" s="176"/>
      <c r="E21" s="176"/>
      <c r="F21" s="176"/>
      <c r="G21" s="176"/>
      <c r="H21" s="176"/>
      <c r="I21" s="178"/>
      <c r="J21" s="105"/>
    </row>
    <row r="22" spans="1:10" ht="14.25" customHeight="1">
      <c r="A22" s="165" t="str">
        <f t="shared" ref="A22:A23" si="1">IF(OR(B22&lt;&gt;"",D22&lt;&gt;""),"["&amp;TEXT($B$2,"##")&amp;"-"&amp;TEXT(ROW()-10,"##")&amp;"]","")</f>
        <v>[Admin_login-12]</v>
      </c>
      <c r="B22" s="117" t="s">
        <v>194</v>
      </c>
      <c r="C22" s="117" t="s">
        <v>168</v>
      </c>
      <c r="D22" s="117" t="s">
        <v>282</v>
      </c>
      <c r="E22" s="179" t="s">
        <v>252</v>
      </c>
      <c r="F22" s="117"/>
      <c r="G22" s="117"/>
      <c r="H22" s="174"/>
      <c r="I22" s="175"/>
      <c r="J22" s="105"/>
    </row>
    <row r="23" spans="1:10" ht="14.25" customHeight="1">
      <c r="A23" s="165" t="str">
        <f t="shared" si="1"/>
        <v>[Admin_login-13]</v>
      </c>
      <c r="B23" s="117" t="s">
        <v>195</v>
      </c>
      <c r="C23" s="117" t="s">
        <v>179</v>
      </c>
      <c r="D23" s="180" t="s">
        <v>267</v>
      </c>
      <c r="E23" s="179" t="s">
        <v>252</v>
      </c>
      <c r="F23" s="117"/>
      <c r="G23" s="117"/>
      <c r="H23" s="174"/>
      <c r="I23" s="175"/>
      <c r="J23" s="105"/>
    </row>
    <row r="24" spans="1:10" ht="14.25" customHeight="1">
      <c r="A24" s="176"/>
      <c r="B24" s="177" t="s">
        <v>180</v>
      </c>
      <c r="C24" s="176"/>
      <c r="D24" s="176"/>
      <c r="E24" s="176"/>
      <c r="F24" s="176"/>
      <c r="G24" s="176"/>
      <c r="H24" s="176"/>
      <c r="I24" s="178"/>
      <c r="J24" s="105"/>
    </row>
    <row r="25" spans="1:10" ht="14.25" customHeight="1">
      <c r="A25" s="165" t="str">
        <f t="shared" ref="A25" si="2">IF(OR(B25&lt;&gt;"",D25&lt;&gt;""),"["&amp;TEXT($B$2,"##")&amp;"-"&amp;TEXT(ROW()-10,"##")&amp;"]","")</f>
        <v>[Admin_login-15]</v>
      </c>
      <c r="B25" s="117" t="s">
        <v>196</v>
      </c>
      <c r="C25" s="117" t="s">
        <v>181</v>
      </c>
      <c r="D25" s="180" t="s">
        <v>197</v>
      </c>
      <c r="E25" s="179" t="s">
        <v>252</v>
      </c>
      <c r="F25" s="117"/>
      <c r="G25" s="117"/>
      <c r="H25" s="174"/>
      <c r="I25" s="175"/>
      <c r="J25" s="105"/>
    </row>
    <row r="26" spans="1:10" ht="14.25" customHeight="1">
      <c r="A26" s="176"/>
      <c r="B26" s="177" t="s">
        <v>182</v>
      </c>
      <c r="C26" s="176"/>
      <c r="D26" s="176"/>
      <c r="E26" s="176"/>
      <c r="F26" s="176"/>
      <c r="G26" s="176"/>
      <c r="H26" s="176"/>
      <c r="I26" s="178"/>
      <c r="J26" s="105"/>
    </row>
    <row r="27" spans="1:10" ht="14.25" customHeight="1">
      <c r="A27" s="165" t="str">
        <f t="shared" ref="A27" si="3">IF(OR(B27&lt;&gt;"",D27&lt;&gt;""),"["&amp;TEXT($B$2,"##")&amp;"-"&amp;TEXT(ROW()-10,"##")&amp;"]","")</f>
        <v>[Admin_login-17]</v>
      </c>
      <c r="B27" s="117" t="s">
        <v>198</v>
      </c>
      <c r="C27" s="117" t="s">
        <v>181</v>
      </c>
      <c r="D27" s="180" t="s">
        <v>199</v>
      </c>
      <c r="E27" s="179"/>
      <c r="F27" s="117"/>
      <c r="G27" s="117"/>
      <c r="H27" s="174"/>
      <c r="I27" s="175"/>
      <c r="J27" s="105"/>
    </row>
    <row r="28" spans="1:10" ht="13.5" customHeight="1">
      <c r="A28" s="176"/>
      <c r="B28" s="177" t="s">
        <v>314</v>
      </c>
      <c r="C28" s="176"/>
      <c r="D28" s="176"/>
      <c r="E28" s="176"/>
      <c r="F28" s="176"/>
      <c r="G28" s="176"/>
      <c r="H28" s="176"/>
      <c r="I28" s="178"/>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7:G27 F25:G25 F12:G20 F22:G23">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case List</vt:lpstr>
      <vt:lpstr>Test Report</vt:lpstr>
      <vt:lpstr>Message Rules</vt:lpstr>
      <vt:lpstr>User_Function</vt:lpstr>
      <vt:lpstr>Mod_Function</vt:lpstr>
      <vt:lpstr>Admin_Function</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nguyen hai dang</cp:lastModifiedBy>
  <dcterms:created xsi:type="dcterms:W3CDTF">2014-07-15T10:13:31Z</dcterms:created>
  <dcterms:modified xsi:type="dcterms:W3CDTF">2016-03-07T02:26:58Z</dcterms:modified>
  <cp:category>BM</cp:category>
</cp:coreProperties>
</file>