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15360" windowHeight="7755" tabRatio="840" firstSheet="5" activeTab="11"/>
  </bookViews>
  <sheets>
    <sheet name="Cover" sheetId="1" r:id="rId1"/>
    <sheet name="Test Report" sheetId="5" r:id="rId2"/>
    <sheet name="Test case List" sheetId="2" r:id="rId3"/>
    <sheet name="Message Rules" sheetId="22" r:id="rId4"/>
    <sheet name="Homepage" sheetId="29" r:id="rId5"/>
    <sheet name="Medicinal plants Article" sheetId="24" r:id="rId6"/>
    <sheet name="Remedy Article" sheetId="25" r:id="rId7"/>
    <sheet name="Herbal medicine store" sheetId="27" r:id="rId8"/>
    <sheet name="Personal Page" sheetId="28" r:id="rId9"/>
    <sheet name="Authentication" sheetId="30" r:id="rId10"/>
    <sheet name="Mod Module" sheetId="31" r:id="rId11"/>
    <sheet name="Admin Module" sheetId="32" r:id="rId12"/>
  </sheets>
  <externalReferences>
    <externalReference r:id="rId13"/>
  </externalReferences>
  <definedNames>
    <definedName name="a">#REF!</definedName>
    <definedName name="ACTION" localSheetId="5">#REF!</definedName>
    <definedName name="ACTION" localSheetId="6">#REF!</definedName>
    <definedName name="ACTION">#REF!</definedName>
    <definedName name="d">'[1]Search grammar'!$C$45</definedName>
    <definedName name="Defect" comment="fsfsdfs" localSheetId="5">'Medicinal plants Article'!#REF!</definedName>
    <definedName name="Defect" comment="fsfsdfs" localSheetId="6">'Remedy Article'!#REF!</definedName>
    <definedName name="Defect" comment="fsfsdfs">#REF!</definedName>
    <definedName name="dfsf">#REF!</definedName>
    <definedName name="Discover">#REF!</definedName>
    <definedName name="Lỗi" localSheetId="5">#REF!</definedName>
    <definedName name="Lỗi" localSheetId="6">#REF!</definedName>
    <definedName name="Lỗi">#REF!</definedName>
    <definedName name="Pass" localSheetId="5">#REF!</definedName>
    <definedName name="Pass" localSheetId="6">#REF!</definedName>
    <definedName name="Pass">#REF!</definedName>
    <definedName name="Statistic" comment="fsfsdfs">#REF!</definedName>
  </definedNames>
  <calcPr calcId="152511" iterate="1" iterateCount="10000" iterateDelta="1.0000000000000001E-5"/>
  <fileRecoveryPr autoRecover="0"/>
</workbook>
</file>

<file path=xl/calcChain.xml><?xml version="1.0" encoding="utf-8"?>
<calcChain xmlns="http://schemas.openxmlformats.org/spreadsheetml/2006/main">
  <c r="A45" i="32" l="1"/>
  <c r="A44" i="32"/>
  <c r="A43" i="32"/>
  <c r="A42" i="32"/>
  <c r="A41" i="32"/>
  <c r="A39" i="32"/>
  <c r="A38" i="32"/>
  <c r="A37" i="32"/>
  <c r="A36" i="32"/>
  <c r="A35" i="32"/>
  <c r="A34" i="32"/>
  <c r="A32" i="32"/>
  <c r="A31" i="32"/>
  <c r="A30" i="32"/>
  <c r="A29" i="32"/>
  <c r="A26" i="32"/>
  <c r="A25" i="32"/>
  <c r="A24" i="32"/>
  <c r="A22" i="32"/>
  <c r="A21" i="32"/>
  <c r="A20" i="32"/>
  <c r="A19" i="32"/>
  <c r="A18" i="32"/>
  <c r="A17" i="32"/>
  <c r="A16" i="32"/>
  <c r="A15" i="32"/>
  <c r="A14" i="32"/>
  <c r="E6" i="32" s="1"/>
  <c r="C6" i="32" s="1"/>
  <c r="A13" i="32"/>
  <c r="A12" i="32"/>
  <c r="A66" i="32"/>
  <c r="A65" i="32"/>
  <c r="A64" i="32"/>
  <c r="A63" i="32"/>
  <c r="A62" i="32"/>
  <c r="A61" i="32"/>
  <c r="A60" i="32"/>
  <c r="A59" i="32"/>
  <c r="A57" i="32"/>
  <c r="A56" i="32"/>
  <c r="A55" i="32"/>
  <c r="A54" i="32"/>
  <c r="A53" i="32"/>
  <c r="A52" i="32"/>
  <c r="A50" i="32"/>
  <c r="A49" i="32"/>
  <c r="A48" i="32"/>
  <c r="A47" i="32"/>
  <c r="D6" i="32"/>
  <c r="B6" i="32"/>
  <c r="A6" i="32"/>
  <c r="A50" i="31"/>
  <c r="A49" i="31"/>
  <c r="A48" i="31"/>
  <c r="A47" i="31"/>
  <c r="A46" i="31"/>
  <c r="A45" i="31"/>
  <c r="A44" i="31"/>
  <c r="A43" i="31"/>
  <c r="A41" i="31"/>
  <c r="A40" i="31"/>
  <c r="A39" i="31"/>
  <c r="A38" i="31"/>
  <c r="A37" i="31"/>
  <c r="A36" i="31"/>
  <c r="A35" i="31"/>
  <c r="A34" i="31"/>
  <c r="A32" i="31"/>
  <c r="A31" i="31"/>
  <c r="A30" i="31"/>
  <c r="A29" i="31"/>
  <c r="A26" i="31"/>
  <c r="A25" i="31"/>
  <c r="A24" i="31"/>
  <c r="A22" i="31"/>
  <c r="A21" i="31"/>
  <c r="A20" i="31"/>
  <c r="A19" i="31"/>
  <c r="A18" i="31"/>
  <c r="A17" i="31"/>
  <c r="A16" i="31"/>
  <c r="A15" i="31"/>
  <c r="A14" i="31"/>
  <c r="A13" i="31"/>
  <c r="A12" i="31"/>
  <c r="E6" i="31" s="1"/>
  <c r="C6" i="31" s="1"/>
  <c r="A66" i="31"/>
  <c r="A65" i="31"/>
  <c r="A64" i="31"/>
  <c r="A63" i="31"/>
  <c r="A62" i="31"/>
  <c r="A61" i="31"/>
  <c r="A60" i="31"/>
  <c r="A59" i="31"/>
  <c r="A57" i="31"/>
  <c r="A56" i="31"/>
  <c r="A55" i="31"/>
  <c r="A54" i="31"/>
  <c r="A53" i="31"/>
  <c r="A52" i="31"/>
  <c r="D6" i="31"/>
  <c r="B6" i="31"/>
  <c r="A6" i="31"/>
  <c r="A64" i="30"/>
  <c r="A63" i="30"/>
  <c r="A62" i="30"/>
  <c r="A61" i="30"/>
  <c r="A60" i="30"/>
  <c r="A59" i="30"/>
  <c r="A57" i="30"/>
  <c r="A56" i="30"/>
  <c r="A55" i="30"/>
  <c r="A54" i="30"/>
  <c r="A53" i="30"/>
  <c r="A52" i="30"/>
  <c r="A51" i="30"/>
  <c r="A50" i="30"/>
  <c r="A49" i="30"/>
  <c r="A48" i="30"/>
  <c r="A47" i="30"/>
  <c r="A46" i="30"/>
  <c r="A45" i="30"/>
  <c r="A43" i="30"/>
  <c r="A42" i="30"/>
  <c r="A41" i="30"/>
  <c r="A40" i="30"/>
  <c r="A39" i="30"/>
  <c r="A38" i="30"/>
  <c r="A37" i="30"/>
  <c r="A36" i="30"/>
  <c r="A35" i="30"/>
  <c r="A34" i="30"/>
  <c r="A33" i="30"/>
  <c r="A32" i="30"/>
  <c r="A31" i="30"/>
  <c r="A30" i="30"/>
  <c r="A29" i="30"/>
  <c r="A28" i="30"/>
  <c r="A26" i="30"/>
  <c r="A25" i="30"/>
  <c r="A24" i="30"/>
  <c r="A22" i="30"/>
  <c r="A21" i="30"/>
  <c r="A20" i="30"/>
  <c r="A19" i="30"/>
  <c r="A18" i="30"/>
  <c r="A17" i="30"/>
  <c r="A16" i="30"/>
  <c r="A15" i="30"/>
  <c r="A14" i="30"/>
  <c r="A13" i="30"/>
  <c r="A12" i="30"/>
  <c r="A66" i="30"/>
  <c r="A65" i="30"/>
  <c r="D6" i="30"/>
  <c r="B6" i="30"/>
  <c r="A6" i="30"/>
  <c r="A24" i="29"/>
  <c r="A23" i="29"/>
  <c r="A22" i="29"/>
  <c r="A21" i="29"/>
  <c r="A20" i="29"/>
  <c r="A19" i="29"/>
  <c r="A18" i="29"/>
  <c r="A17" i="29"/>
  <c r="A16" i="29"/>
  <c r="A15" i="29"/>
  <c r="A14" i="29"/>
  <c r="A13" i="29"/>
  <c r="A12" i="29"/>
  <c r="D6" i="29"/>
  <c r="B6" i="29"/>
  <c r="A6" i="29"/>
  <c r="E6" i="30" l="1"/>
  <c r="C6" i="30" s="1"/>
  <c r="E6" i="29"/>
  <c r="C6" i="29" s="1"/>
  <c r="A31" i="24"/>
  <c r="A29" i="24"/>
  <c r="A27" i="24"/>
  <c r="A25" i="24"/>
  <c r="A23" i="24"/>
  <c r="A21" i="24"/>
  <c r="A19" i="24"/>
  <c r="A74" i="25"/>
  <c r="A73" i="25"/>
  <c r="A72" i="25"/>
  <c r="A71" i="25"/>
  <c r="A70" i="25"/>
  <c r="A69" i="25"/>
  <c r="A67" i="25"/>
  <c r="A66" i="25"/>
  <c r="A75" i="24"/>
  <c r="A76" i="24"/>
  <c r="A74" i="24"/>
  <c r="A72" i="24"/>
  <c r="A73" i="24"/>
  <c r="A69" i="24"/>
  <c r="A71" i="24" l="1"/>
  <c r="A68" i="24"/>
  <c r="A31" i="28"/>
  <c r="A32" i="28"/>
  <c r="A30" i="28"/>
  <c r="A29" i="28"/>
  <c r="A28" i="28"/>
  <c r="A27" i="28"/>
  <c r="A26" i="28"/>
  <c r="A25" i="28"/>
  <c r="A24" i="28"/>
  <c r="A22" i="28"/>
  <c r="A21" i="28"/>
  <c r="A19" i="28"/>
  <c r="A18" i="28"/>
  <c r="A16" i="28"/>
  <c r="A15" i="28"/>
  <c r="A13" i="28"/>
  <c r="A12" i="28"/>
  <c r="D6" i="28"/>
  <c r="B6" i="28"/>
  <c r="A6" i="28"/>
  <c r="E6" i="28" l="1"/>
  <c r="C6" i="28" s="1"/>
  <c r="G13" i="5"/>
  <c r="E13" i="5"/>
  <c r="D13" i="5"/>
  <c r="A26" i="27" l="1"/>
  <c r="A24" i="27"/>
  <c r="A23" i="27"/>
  <c r="A21" i="27"/>
  <c r="A20" i="27"/>
  <c r="E6" i="27" s="1"/>
  <c r="H13" i="5" s="1"/>
  <c r="A19" i="27"/>
  <c r="A18" i="27"/>
  <c r="A17" i="27"/>
  <c r="A16" i="27"/>
  <c r="A14" i="27"/>
  <c r="A13" i="27"/>
  <c r="A12" i="27"/>
  <c r="D6" i="27"/>
  <c r="B6" i="27"/>
  <c r="A6" i="27"/>
  <c r="C6" i="27" l="1"/>
  <c r="F13" i="5" s="1"/>
  <c r="A28" i="25"/>
  <c r="A26" i="25"/>
  <c r="A24" i="25"/>
  <c r="A22" i="25"/>
  <c r="A20" i="25"/>
  <c r="A18" i="25"/>
  <c r="A64" i="25" l="1"/>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66" i="24"/>
  <c r="E6" i="25" l="1"/>
  <c r="A57" i="24"/>
  <c r="A47" i="24" l="1"/>
  <c r="A46" i="24"/>
  <c r="A12" i="24"/>
  <c r="A13" i="24"/>
  <c r="A17" i="24" l="1"/>
  <c r="A51" i="24" l="1"/>
  <c r="A52" i="24"/>
  <c r="A65" i="24" l="1"/>
  <c r="A63" i="24"/>
  <c r="A62" i="24"/>
  <c r="A60" i="24"/>
  <c r="A59" i="24"/>
  <c r="A58" i="24"/>
  <c r="A55" i="24"/>
  <c r="A54" i="24"/>
  <c r="A53" i="24"/>
  <c r="A49" i="24"/>
  <c r="A48" i="24"/>
  <c r="A44" i="24"/>
  <c r="A43" i="24"/>
  <c r="A42" i="24"/>
  <c r="A41" i="24"/>
  <c r="A40" i="24"/>
  <c r="A39" i="24"/>
  <c r="A38" i="24"/>
  <c r="A37" i="24"/>
  <c r="A36" i="24"/>
  <c r="A35" i="24"/>
  <c r="A34" i="24"/>
  <c r="A33" i="24"/>
  <c r="A30" i="24"/>
  <c r="A28" i="24"/>
  <c r="A26" i="24"/>
  <c r="A24" i="24"/>
  <c r="A22" i="24"/>
  <c r="A20" i="24"/>
  <c r="A18" i="24"/>
  <c r="A16" i="24"/>
  <c r="A15" i="24"/>
  <c r="A14" i="24"/>
  <c r="D6" i="24"/>
  <c r="B6" i="24"/>
  <c r="A6" i="24"/>
  <c r="E6" i="24" l="1"/>
  <c r="C6" i="24" s="1"/>
  <c r="D6" i="25" l="1"/>
  <c r="G12" i="5" s="1"/>
  <c r="B6" i="25"/>
  <c r="E12" i="5" s="1"/>
  <c r="A6" i="25"/>
  <c r="D12" i="5" s="1"/>
  <c r="C6" i="25" l="1"/>
  <c r="F12" i="5" s="1"/>
  <c r="H12" i="5" l="1"/>
  <c r="G11" i="5"/>
  <c r="E11" i="5"/>
  <c r="D11" i="5"/>
  <c r="F11" i="5" l="1"/>
  <c r="H11" i="5" l="1"/>
  <c r="C6" i="1" l="1"/>
  <c r="E22" i="5"/>
  <c r="C3" i="5"/>
  <c r="C4" i="5"/>
  <c r="C5" i="5" s="1"/>
  <c r="D3" i="2"/>
  <c r="D4" i="2"/>
  <c r="D22" i="5" l="1"/>
  <c r="G22" i="5"/>
  <c r="F22" i="5" l="1"/>
  <c r="H22" i="5" l="1"/>
  <c r="E24" i="5" s="1"/>
  <c r="E25"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Tsubaki Yukino</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B12" authorId="1" shapeId="0">
      <text>
        <r>
          <rPr>
            <b/>
            <sz val="9"/>
            <color indexed="81"/>
            <rFont val="Tahoma"/>
            <family val="2"/>
          </rPr>
          <t>Tsubaki Yukino:</t>
        </r>
        <r>
          <rPr>
            <sz val="9"/>
            <color indexed="81"/>
            <rFont val="Tahoma"/>
            <family val="2"/>
          </rPr>
          <t xml:space="preserve">
Test panel view when resize web browser
</t>
        </r>
      </text>
    </comment>
  </commentList>
</comments>
</file>

<file path=xl/comments9.xml><?xml version="1.0" encoding="utf-8"?>
<comments xmlns="http://schemas.openxmlformats.org/spreadsheetml/2006/main">
  <authors>
    <author>Chinh Vu Cong</author>
    <author>Tsubaki Yukino</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 ref="B12" authorId="1" shapeId="0">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<sst xmlns="http://schemas.openxmlformats.org/spreadsheetml/2006/main" count="1372" uniqueCount="888">
  <si>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</si>
  <si>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</si>
  <si>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</si>
  <si>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</si>
  <si>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</si>
  <si>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</si>
  <si>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</si>
  <si>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</si>
  <si>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</si>
  <si>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</si>
  <si>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</si>
  <si>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</si>
  <si>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</si>
  <si>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</si>
  <si>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</si>
  <si>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</si>
  <si>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</si>
  <si>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</si>
  <si>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</si>
  <si>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</si>
  <si>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</si>
  <si>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</si>
  <si>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</si>
  <si>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</si>
  <si>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</si>
  <si>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</si>
  <si>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</si>
  <si>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</si>
  <si>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</si>
  <si>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</si>
  <si>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</si>
  <si>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</si>
  <si>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</si>
  <si>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</si>
  <si>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</si>
  <si>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</si>
  <si>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</si>
  <si>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</si>
  <si>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</si>
  <si>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</si>
  <si>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</si>
  <si>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</si>
  <si>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</si>
  <si>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</si>
  <si>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</si>
  <si>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</si>
  <si>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</si>
  <si>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</si>
  <si>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</si>
  <si>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</si>
  <si>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</si>
  <si>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</si>
  <si>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</si>
  <si>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</si>
  <si>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</si>
  <si>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</si>
  <si>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</si>
  <si>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</si>
  <si>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</si>
  <si>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</si>
  <si>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</si>
  <si>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</si>
  <si>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</si>
  <si>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</si>
  <si>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</si>
  <si>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</si>
  <si>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</si>
  <si>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</si>
  <si>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</si>
  <si>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</si>
  <si>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</si>
  <si>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</si>
  <si>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</si>
  <si>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</si>
  <si>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</si>
  <si>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</si>
  <si>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</si>
  <si>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</si>
  <si>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</si>
  <si>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</si>
  <si>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</si>
  <si>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</si>
  <si>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</si>
  <si>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</si>
  <si>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</si>
  <si>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</si>
  <si>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</si>
  <si>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</si>
  <si>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</si>
  <si>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</si>
  <si>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</si>
  <si>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</si>
  <si>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</si>
  <si>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</si>
  <si>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</si>
  <si>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</si>
  <si>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</si>
  <si>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</si>
  <si>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</si>
  <si>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</si>
  <si>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</si>
  <si>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</si>
  <si>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</si>
  <si>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</si>
  <si>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</si>
  <si>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</si>
  <si>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Result Chorme version 40</t>
  </si>
  <si>
    <t>Bình luận tối thiểu từ 10 đến 500 kí tự.</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</si>
  <si>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</si>
  <si>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</si>
  <si>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</si>
  <si>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</si>
  <si>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</si>
  <si>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</si>
  <si>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</si>
  <si>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</si>
  <si>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</si>
  <si>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</si>
  <si>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</si>
  <si>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</si>
  <si>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</si>
  <si>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</si>
  <si>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</si>
  <si>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</si>
  <si>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</si>
  <si>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</si>
  <si>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</si>
  <si>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</si>
  <si>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</si>
  <si>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</si>
  <si>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</si>
  <si>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</si>
  <si>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</si>
  <si>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</si>
  <si>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</si>
  <si>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</si>
  <si>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</si>
  <si>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</si>
  <si>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</si>
  <si>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</si>
  <si>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</si>
  <si>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</si>
  <si>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</si>
  <si>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</si>
  <si>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</si>
  <si>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</si>
  <si>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</si>
  <si>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</si>
  <si>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</si>
  <si>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</si>
  <si>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</si>
  <si>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</si>
  <si>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</si>
  <si>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</si>
  <si>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</si>
  <si>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</si>
  <si>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</si>
  <si>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</si>
  <si>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</si>
  <si>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</si>
  <si>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</si>
  <si>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</si>
  <si>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</si>
  <si>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</si>
  <si>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</si>
  <si>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</si>
  <si>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</si>
  <si>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</si>
  <si>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</si>
  <si>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</si>
  <si>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</si>
  <si>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</si>
  <si>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</si>
  <si>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</si>
  <si>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</si>
  <si>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</si>
  <si>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</si>
  <si>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</si>
  <si>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</si>
  <si>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</si>
  <si>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</si>
  <si>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</si>
  <si>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</si>
  <si>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</si>
  <si>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</si>
  <si>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</si>
  <si>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</si>
  <si>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</si>
  <si>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</si>
  <si>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</si>
  <si>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</si>
  <si>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</si>
  <si>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</si>
  <si>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</si>
  <si>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</si>
  <si>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</si>
  <si>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</si>
  <si>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</si>
  <si>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</si>
  <si>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</si>
  <si>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</si>
  <si>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</si>
  <si>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</si>
  <si>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</si>
  <si>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</si>
  <si>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</si>
  <si>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</si>
  <si>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</si>
  <si>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</si>
  <si>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</si>
  <si>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</si>
  <si>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</si>
  <si>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</si>
  <si>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</si>
  <si>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</si>
  <si>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</si>
  <si>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</si>
  <si>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</si>
  <si>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</si>
  <si>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</si>
  <si>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</si>
  <si>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</si>
  <si>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</si>
  <si>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</si>
  <si>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</si>
  <si>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</si>
  <si>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</si>
  <si>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</si>
  <si>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</si>
  <si>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</si>
  <si>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</si>
  <si>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</si>
  <si>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</si>
  <si>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</si>
  <si>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</si>
  <si>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</si>
  <si>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</si>
  <si>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</si>
  <si>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</si>
  <si>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</si>
  <si>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</si>
  <si>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</si>
  <si>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</si>
  <si>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</si>
  <si>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</si>
  <si>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</si>
  <si>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</si>
  <si>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</si>
  <si>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</si>
  <si>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</si>
  <si>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</si>
  <si>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</si>
  <si>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</si>
  <si>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</si>
  <si>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</si>
  <si>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</si>
  <si>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</si>
  <si>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</si>
  <si>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</si>
  <si>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</si>
  <si>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</si>
  <si>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</si>
  <si>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</si>
  <si>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</si>
  <si>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</si>
  <si>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</si>
  <si>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</si>
  <si>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</si>
  <si>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</si>
  <si>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</si>
  <si>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</si>
  <si>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</si>
  <si>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</si>
  <si>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</si>
  <si>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</si>
  <si>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</si>
  <si>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</si>
  <si>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</si>
  <si>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</si>
  <si>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</si>
  <si>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</si>
  <si>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</si>
  <si>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</si>
  <si>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</si>
  <si>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</si>
  <si>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</si>
  <si>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</si>
  <si>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</si>
  <si>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</si>
  <si>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</si>
  <si>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</si>
  <si>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</si>
  <si>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</si>
  <si>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</si>
  <si>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</si>
  <si>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</si>
  <si>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</si>
  <si>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</si>
  <si>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</si>
  <si>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</si>
  <si>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</si>
  <si>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</si>
  <si>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</si>
  <si>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</si>
  <si>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</si>
  <si>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</si>
  <si>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</si>
  <si>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</si>
  <si>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</si>
  <si>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</si>
  <si>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</si>
  <si>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</si>
  <si>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</si>
  <si>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</si>
  <si>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</si>
  <si>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</si>
  <si>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</si>
  <si>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</si>
  <si>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</si>
  <si>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</si>
  <si>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</si>
  <si>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</si>
  <si>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</si>
  <si>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</si>
  <si>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</si>
  <si>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</si>
  <si>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</si>
  <si>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</si>
  <si>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</si>
  <si>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</si>
  <si>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</si>
  <si>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</si>
  <si>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</si>
  <si>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</si>
  <si>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</si>
  <si>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</si>
  <si>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</si>
  <si>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</si>
  <si>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</si>
  <si>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</si>
  <si>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</si>
  <si>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</si>
  <si>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</si>
  <si>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by following fields:
- Header
- Illustrations
- Edit button
- Share button
- Title text field
- Ingredients text field
- Description text field
- Usage text field
- Utility text field
- Note text field
- Rate box
- Author
- Comment tab
- Related HMS
- Footer
4. "Change content" Page is displayed by following fields:
- Header
- Illustrations
- Title text field
- Ingredients text field
- Description text field
- Usage text field
- Utility text field
- Note text field
- Save button
- Footer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</si>
  <si>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</si>
  <si>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</si>
  <si>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1. Homepage is displayed
2. "Remedy" page will be displayed
3. "Article Detail" Page will displayed by following fields:
- Header
- Illustrations
- Edit button
- Share button
- Title 
- Ingredients
- Description
- Usage
- Utility 
- Note 
- Rate box
- Author
- Comment tab
- Related HMS
- Footer</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</si>
  <si>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</si>
  <si>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</si>
  <si>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</si>
  <si>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</si>
  <si>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</si>
  <si>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</si>
  <si>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</si>
  <si>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</si>
  <si>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</si>
  <si>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</si>
  <si>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</si>
  <si>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</si>
  <si>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</si>
  <si>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</si>
  <si>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</si>
  <si>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</si>
  <si>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</si>
  <si>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t xml:space="preserve">1. Go to VMN.com
</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</si>
  <si>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</si>
  <si>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</si>
  <si>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</si>
  <si>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</si>
  <si>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</si>
  <si>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</si>
  <si>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</si>
  <si>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</si>
  <si>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</si>
  <si>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</si>
  <si>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</si>
  <si>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 xml:space="preserve">1. Login VMN system by Member or Mod role
</t>
  </si>
  <si>
    <t xml:space="preserve">1. The Homepage is displayed
</t>
  </si>
  <si>
    <t xml:space="preserve">1. The Homepage is displayed
</t>
  </si>
  <si>
    <t xml:space="preserve">1. The Homepage is displayed
2. "HMS Searching" Page is displayed
</t>
  </si>
  <si>
    <t>"HMS Searching" page in 1024x768 screen</t>
  </si>
  <si>
    <t>1. The Homepage is displayed
2. "HMS Searching" Page is displayed</t>
  </si>
  <si>
    <t>1. Login VMN system by Member or Mod role
2. Click on "HMS" tab
3. Click on "Search" button</t>
  </si>
  <si>
    <t>1. Login VMN system by Member or Mod role
2. Click on "HMS" tab
3. Click on "Re- enter" button</t>
  </si>
  <si>
    <t>"HMS Searching" Page when user user NOT enter any fields on "HMS Searching" Form, then click on "Search" button</t>
  </si>
  <si>
    <t>"HMS Searching" Page when user NOT enter any fields on "HMS Searching" Form, then click "Re-enter" button</t>
  </si>
  <si>
    <t>1. The Homepage is displayed
2. "HMS Searching" Page is displayed
3. VMN system will refresh "HMS Searching" form</t>
  </si>
  <si>
    <t>"HMS Searching" Page when user enter texts on "HMS Searching" form, then click "Search" button</t>
  </si>
  <si>
    <t>1. Login VMN system by Member or Mod role
2. Click on "HMS" tab
3. Enter texts on "HMS Searching" Form
4. Click on "Search" button</t>
  </si>
  <si>
    <t>1. The Homepage is displayed
2. "HMS Searching" Page is displayed
3. VMN system will display all data of HMS and display result on "Result of searching HMS" field by following fields:
- HMS's name
- HMS's basic information
- Detail button</t>
  </si>
  <si>
    <t xml:space="preserve">1. The Homepage is displayed
2. "HMS Searching" Page is displayed
3. Accept Member or Mod's  typed
4. VMN system will query in database, then display result on "Result of HMS Searching" field </t>
  </si>
  <si>
    <t>"HMS Searching" Page when user enter texts on "HMS Searching" form, then click "Re-enter" button</t>
  </si>
  <si>
    <t>1. Login VMN system by Member or Mod role
2. Click on "HMS" tab
3. Enter texts on "HMS Searching" Form
4. Click on "Re-enter" button</t>
  </si>
  <si>
    <t>1. The Homepage is displayed
2. "HMS Searching" Page is displayed
3. VMN system will delete all texts and refresh "HMS Searching" form</t>
  </si>
  <si>
    <t>"HMS Detail" Page view in 1366x768 screen</t>
  </si>
  <si>
    <t>"HMS Detail" Page view in 1024x768 screen</t>
  </si>
  <si>
    <t xml:space="preserve">1. The Homepage is displayed
2. "HMS Searching" Page is displayed
3. "HMS Detail" is displayed by following fields:
- Name
- Address
- Mobile
-…..
-Rate button
</t>
  </si>
  <si>
    <t xml:space="preserve">1. The Homepage is displayed
2. "HMS Searching" Page is displayed
3. "HMS Detail" is displayed by following fields:
- Name
- Address
- Mobile
-…..
-Rate button
</t>
  </si>
  <si>
    <t>1. Login VMN system by Member or Mod role
2. Click on "HMS" tab
3. Click on "Detail" link under HMS</t>
  </si>
  <si>
    <t>1. Login VMN system with Member or Mod role
2. Click on "HMS" tab
3. Click on "Detail" link under HMS
4. Hover or click mouse on "Rate" box</t>
  </si>
  <si>
    <t>1. Homepage is displayed
2. "HMS" page will be displayed
3. "HMS Detail" Page will displayed
4. Display Member or Mod's evaluation through "Rate" box</t>
  </si>
  <si>
    <t>Personal Page</t>
  </si>
  <si>
    <t>This test cases were created to test Personal Page module.</t>
  </si>
  <si>
    <t xml:space="preserve">1. Login VMN system by Member or Mod role
2. Click on "Personal Page" hyperlink at VMN website's header
</t>
  </si>
  <si>
    <t xml:space="preserve">1. The Homepage is displayed
2. "Personal Page Detail" Page will be displayed by following fields:
- Header
- Personal avatar
- Personal information tab
- Contributed articles tab
- Notification
- Detail personal information field
- Footer
</t>
  </si>
  <si>
    <t>1. Login VMN system by Member or Mod role
2. Click on "Personal Page" hyperlink at VMN website's header</t>
  </si>
  <si>
    <t xml:space="preserve">1. The Homepage is displayed
2. "Personal Page Detail" Page will be displayed by following fields:
- Header
- Personal avatar
- Personal information tab
- Contributed articles tab
- Notification
- Personal information detail field
- Footer
</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</si>
  <si>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</si>
  <si>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</si>
  <si>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</si>
  <si>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</si>
  <si>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</si>
  <si>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</si>
  <si>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</si>
  <si>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</si>
  <si>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</si>
  <si>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 xml:space="preserve">1. The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</si>
  <si>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The Homepage is displayed
2. "Personal Page Detail" Page will be displayed
3. "Notification Detail" frame will be displayed by following fields:
- Sender's avatar
- Sender's name
- Notification's content
- Sent time</t>
  </si>
  <si>
    <t>"Personal Page" Page view in 1366x768 screen</t>
  </si>
  <si>
    <t>"Personal Page" Page view in 1024x768 screen</t>
  </si>
  <si>
    <t>Profile Detail Frame</t>
  </si>
  <si>
    <t>"Profile Detail" frame view in 1366x768 screen</t>
  </si>
  <si>
    <t>"Profile Detail" frame view in 1024x768 screen</t>
  </si>
  <si>
    <t>1. Login VMN system by Member or Mod role
2. Click on "Personal Page" hyperlink at VMN website's header
3. Click on "Profile" tab at the left, under personal avatar</t>
  </si>
  <si>
    <t>1. The Homepage is displayed
2. "Personal Page Detail" Page will be displayed
3. "Profile Detail" field will be displayed by following fields:
- Personal Information
- Account
- Email
- Name
- Date of birth
- Gender
- Participation date</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</si>
  <si>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</si>
  <si>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</si>
  <si>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</si>
  <si>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</si>
  <si>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</si>
  <si>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</si>
  <si>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1. The Homepage is displayed
2. "Personal Page Detail" Page will be displayed
3. "Profile Detail" frame will be displayed
4. "Update Profile" form will be displayed
5. Back to "Profile Detail" frame</t>
  </si>
  <si>
    <t>"Update Profile" Page when user enter a string under 5 characters on "Name" field</t>
  </si>
  <si>
    <t>1. The Homepage is displayed
2. "Personal Page Detail" Page will be displayed
3. "Profile Detail" frame will be displayed
4. "Update Profile" form will be displayed
5. Accept Member's typed
6. VMN sysem will alert message: "Name field should over 5 characters"</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</si>
  <si>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</si>
  <si>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</si>
  <si>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</si>
  <si>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1. The Homepage is displayed
2. "Personal Page Detail" Page will be displayed
3. "Profile Detail" frame will be displayed
4. "Update Profile" form will be displayed
5. Accept Member's typed
6. VMN sysem will alert message: "Name field should under 30 characters"</t>
  </si>
  <si>
    <t>1. The Homepage is displayed
2. "Personal Page Detail" Page will be displayed
3. "Profile Detail" frame will be displayed
4. "Update Profile" form will be displayed by following fields:
- Name
- Nick name
- Job
- Address
-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</si>
  <si>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</si>
  <si>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</si>
  <si>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1. The Homepage is displayed
2. "Personal Page Detail" Page will be displayed
3. "Profile Detail" frame will be displayed
4. "Update Profile" form will be displayed
5. Accept Member's typed
6. VMN sysem will alert message: "Nick name field should under 30 characters"</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</si>
  <si>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</si>
  <si>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</si>
  <si>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1. The Homepage is displayed
2. "Personal Page Detail" Page will be displayed
3. "Profile Detail" frame will be displayed
4. "Update Profile" form will be displayed
5. Accept Member's typed
6. VMN sysem will alert message: "Job field should over 5 characters"</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</si>
  <si>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</si>
  <si>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</si>
  <si>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1. The Homepage is displayed
2. "Personal Page Detail" Page will be displayed
3. "Profile Detail" frame will be displayed
4. "Update Profile" form will be displayed
5. Accept Member's typed
6. VMN sysem will alert message: "Address field should over 5 characters"</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</si>
  <si>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</si>
  <si>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</si>
  <si>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1. The Homepage is displayed
2. "Personal Page Detail" Page will be displayed
3. "Profile Detail" frame will be displayed
4. "Update Profile" form will be displayed
5. Accept Member's typed
6. VMN sysem will alert message: "Update successful"</t>
  </si>
  <si>
    <t>Basic Search</t>
  </si>
  <si>
    <t>1. Go to VMN.com
2. Click on "Medicinal Plants" tab
3. Enter text to search in "Searching" Bar
4.1 Click on "Search" button
4.2 Press "Enter" key on keyboard</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</si>
  <si>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</si>
  <si>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</si>
  <si>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</si>
  <si>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</si>
  <si>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1. Go to VMN.com
2. Click on "Medicinal Plants" tab
3.1 Click on "Search" button
3.2 Press "Enter" key on keyboard</t>
  </si>
  <si>
    <t xml:space="preserve">1. Homepage is displayed
2. "Medicinal plants" page will be displayed
3. </t>
  </si>
  <si>
    <t>1. Go to VMN.com
2. Click on "Medicinal Plants" tab</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</si>
  <si>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</si>
  <si>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</si>
  <si>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</si>
  <si>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</si>
  <si>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</si>
  <si>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</si>
  <si>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</si>
  <si>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</si>
  <si>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</si>
  <si>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</si>
  <si>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</si>
  <si>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</si>
  <si>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</si>
  <si>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</si>
  <si>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</si>
  <si>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</si>
  <si>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</si>
  <si>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Go to VMN.com
2. Click on "Remedy" tab
3. Enter text to search in "Searching" Bar
4.1 Click on "Search" button
4.2 Press "Enter" key on keyboard</t>
  </si>
  <si>
    <t>1. Go to VMN.com
2. Click on "Remedy" tab
3.1 Click on "Search" button
3.2 Press "Enter" key on keyboard</t>
  </si>
  <si>
    <t xml:space="preserve">1. Homepage is displayed
2. "Remedy" page will be displayed
3. </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</si>
  <si>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</si>
  <si>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</si>
  <si>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</si>
  <si>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</si>
  <si>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</si>
  <si>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</si>
  <si>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</si>
  <si>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</si>
  <si>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</si>
  <si>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</si>
  <si>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</si>
  <si>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</si>
  <si>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</si>
  <si>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</si>
  <si>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over 5 characters"</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</si>
  <si>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</si>
  <si>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</si>
  <si>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10 characters"</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</si>
  <si>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</si>
  <si>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</si>
  <si>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over 5 characters"</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</si>
  <si>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</si>
  <si>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</si>
  <si>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message:"Description field should over 30 characters"</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</si>
  <si>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</si>
  <si>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</si>
  <si>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message:"Characteristic field should over 10 characters"</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</si>
  <si>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</si>
  <si>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</si>
  <si>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message:"Allocation place field should over 5 characters"</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</si>
  <si>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</si>
  <si>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</si>
  <si>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over 10 characters"</t>
  </si>
  <si>
    <t>Homepage</t>
  </si>
  <si>
    <t>This test cases were created to test Homepage module.</t>
  </si>
  <si>
    <t>KhanhTBse02</t>
  </si>
  <si>
    <t>Display Homepage</t>
  </si>
  <si>
    <t>Test Homepage view in 1366x768 screen</t>
  </si>
  <si>
    <t>1. Go to vmn.com</t>
  </si>
  <si>
    <t>1. Homepage is displayed includes:
- Header
- Slider
- Featured Medicinal Plants
- New Medicinal plants updates
- Footer</t>
  </si>
  <si>
    <t>Test Homepage view in 1024x768 screen</t>
  </si>
  <si>
    <t>Test Logo image button</t>
  </si>
  <si>
    <t>1. Click Website logo</t>
  </si>
  <si>
    <t>1. Homepage is displayed</t>
  </si>
  <si>
    <t>Test Medicinal plants page view</t>
  </si>
  <si>
    <t>1. Click Medicinal plants button in Header</t>
  </si>
  <si>
    <t>1. Medicinal plants page is displayed include:
- Header
- Slider
- Search bar
- Medicinal plants list
- Footer</t>
  </si>
  <si>
    <t>Test Remedy page view</t>
  </si>
  <si>
    <t>1. Click Remedy button in Header</t>
  </si>
  <si>
    <t>1. Remedy page is displayed include:
- Header
- Slider
- Search bar
- Remedy list
- Footer</t>
  </si>
  <si>
    <t>1. Click Drugstore button in Header</t>
  </si>
  <si>
    <t>1. Drugstore page is displayed include:
- Header
- Slider
- Search bar
- Drugstore list
- Footer</t>
  </si>
  <si>
    <t>Test Login View</t>
  </si>
  <si>
    <t>1. Enter the website: http://www.vmn.com
2. Click Login button on Homepage</t>
  </si>
  <si>
    <t xml:space="preserve">1. The Home page is displayed 
2. The Login page is displayed and "Login" form located in the login page with the following information:
- Account or Email Address textbox
- Password field
- Remember login checkbox
- Login button
- Forgot your password hyperlink
- Sign up new hyperlink
</t>
  </si>
  <si>
    <t>Test Register View</t>
  </si>
  <si>
    <t>1. Enter the website: http://www.vmn.com
2. Click on Register button on Home page</t>
  </si>
  <si>
    <t xml:space="preserve">1. The Homepage is displayed
2. The Register page is displayed and "Register" form located in the login page with the following information:
+ Username field
+ Password field
+ Re-enter password field
+ Email field
+ Full Name field
+ Sign up button
+ Register Drugstore account button
</t>
  </si>
  <si>
    <t>Test avatar menu view</t>
  </si>
  <si>
    <t>1. Hover or Click Avatar button in Header</t>
  </si>
  <si>
    <t>1. User menu is displayed include:
- Account menu item
- Changed password menu item
- Logout menu item</t>
  </si>
  <si>
    <t>Test slider when user click Left/Right button</t>
  </si>
  <si>
    <t>1. Click Left/Right button in Slider</t>
  </si>
  <si>
    <t>1. Item Slider switch another slider.</t>
  </si>
  <si>
    <t>Test slider when user click view medicinal/Remedy plants button</t>
  </si>
  <si>
    <t>1. Click View Medicinal plants/Remedy  button in Slider</t>
  </si>
  <si>
    <t xml:space="preserve">1. Medicinal plants/Remedy detail page is displayed </t>
  </si>
  <si>
    <t>Test Medicinal plants detail page view</t>
  </si>
  <si>
    <t>1. Click title or image or button "Medicinal plants detail" in  slider</t>
  </si>
  <si>
    <t>1. Medicinal plants detail page is displayed include:
- Header
- Slider
- Search bar
- Medicinal plants list
- Footer</t>
  </si>
  <si>
    <t>Test Remedy detail page view</t>
  </si>
  <si>
    <t>1. Click title or image or button Remedy detail" in  slider</t>
  </si>
  <si>
    <t>1. Remedy detail page is displayed include:
- Header
- Slider
- Search bar
- Remedy list
- Footer</t>
  </si>
  <si>
    <t>Test Herbal Medicine Store page view</t>
  </si>
  <si>
    <t>Log in</t>
  </si>
  <si>
    <t>Test Login View in 1366x768 screen resolution</t>
  </si>
  <si>
    <t xml:space="preserve">1. The Home page is displayed 
2. The Login page is displayed and "Login" form located in the login page with the following information:
- Account name or Email Address field
- Password field
- Remember me checkbox
- Login button
- Forgot your password hyperlink
- Sign up now hyperlink
</t>
  </si>
  <si>
    <t>Test Login View in 1024x768 screen resolution</t>
  </si>
  <si>
    <t>[Common Module- ]</t>
  </si>
  <si>
    <t>Verify that password is encoded</t>
  </si>
  <si>
    <t>1. Enter the website: http://www.vmn.com
2. Click Login button on Home page
3. Input "abc123" to "Password" field</t>
  </si>
  <si>
    <t>1. The Homepage is displayed
2. The Login page is displayed
3. "abc123" is encoded "••••••"</t>
  </si>
  <si>
    <t>[Account Management Module-]</t>
  </si>
  <si>
    <t>Check Login button when user do not input Email and password</t>
  </si>
  <si>
    <t>1. Enter the website: http://www.vmn.com
2. Click Login button on Home page
3. Click "Login" button on Login page</t>
  </si>
  <si>
    <t>1.The Home page is displayed
2.The Login page is displayed
3. Login button is disabled (locked)</t>
  </si>
  <si>
    <t>Check user login when user input correct Email and password</t>
  </si>
  <si>
    <t>1. Enter the website: http://www.vmn.com
2. Click Login button on Home page
3. Input 
+ Account: accountest01
+ Password: 123456789
4. Click "Login" button</t>
  </si>
  <si>
    <t>1. The Homepage is displayed
2. The Login page is displayed
4. Logged in successfully</t>
  </si>
  <si>
    <t>Check user login when user input email is empty</t>
  </si>
  <si>
    <t>1. Enter the website: http://www.vmn.com
2. Click Login button on Home page
3. Input 
+ Email: "khanhtbse02764@fpt.edu.vn"
4. Edit Input:
+ Email: ""</t>
  </si>
  <si>
    <r>
      <t>1. The Home page is displayed 
2. The Login page is displayed
3. "khanhtbse02764@fpt.edu.vn" in email field
4. Display error message</t>
    </r>
    <r>
      <rPr>
        <b/>
        <sz val="10"/>
        <rFont val="Tahoma"/>
        <family val="2"/>
      </rPr>
      <t xml:space="preserve"> MS03</t>
    </r>
  </si>
  <si>
    <t>Check user login when user input password is empty</t>
  </si>
  <si>
    <t>1. Enter the website: http://www.vmn.com
2. Click Login button on Home page
3. Input 
+ Pass: "123"
4. Edit Input:
+ Pass: ""</t>
  </si>
  <si>
    <r>
      <t>1. The Home page is displayed 
2. The Login page is displayed
3. "123" in pass field
4. Display error message</t>
    </r>
    <r>
      <rPr>
        <b/>
        <sz val="10"/>
        <rFont val="Tahoma"/>
        <family val="2"/>
      </rPr>
      <t xml:space="preserve"> MS04</t>
    </r>
  </si>
  <si>
    <t>Check user login when user only input email or password</t>
  </si>
  <si>
    <t>1. Enter the website: http://www.vmn.com
2. Click Login button on Home page
3. Input only input email or password
4. Click "Login" button</t>
  </si>
  <si>
    <t>1. The Home page is displayed
2. The Login page is displayed
4. Login button is disabled (locked).</t>
  </si>
  <si>
    <t>Check user login when user input correct email and wrong password</t>
  </si>
  <si>
    <t>1. Enter the website: http://www.vmn.com
2. Click Login button on Home page
3. Input 
+ Email: khanhtbse02764@fpt.edu.vn
+ Password: adfghjk
4. Click "Login" button</t>
  </si>
  <si>
    <r>
      <t>1. The Homepage is displayed
2. The Login page is displayed
3. "khanhtbse02764@fpt.edu.vn" in email field
     "adfghjk" in pass field
4. Display error message</t>
    </r>
    <r>
      <rPr>
        <b/>
        <sz val="10"/>
        <rFont val="Tahoma"/>
        <family val="2"/>
      </rPr>
      <t xml:space="preserve"> MS06</t>
    </r>
  </si>
  <si>
    <t>Check user login when input wrong username and correct password</t>
  </si>
  <si>
    <t>1. Enter the website: http://www.vmn.com
2. Click Login button on Home page
3. Input 
+ Email: abcxyz
+ Password: 123456789
4. Click "Login" button</t>
  </si>
  <si>
    <r>
      <t xml:space="preserve">1. The Homepage is displayed
2. The Login page is displayed
3. "abcxyz" in email field
     "123456789" in pass field
4. Display error message </t>
    </r>
    <r>
      <rPr>
        <b/>
        <sz val="10"/>
        <rFont val="Tahoma"/>
        <family val="2"/>
      </rPr>
      <t>MS06</t>
    </r>
  </si>
  <si>
    <t>Check user login when input wrong both username and password</t>
  </si>
  <si>
    <t>1. Enter the website: http://www.vmn.com
2. Click Login button on Home page
3. Input 
+ Email: abcxyz
+ Password: adfghjk
4. Click "Login" button</t>
  </si>
  <si>
    <r>
      <t xml:space="preserve">1. The Homepage is displayed
2. The Login page is displayed
3. "abcxyz" in email field
     "adfghjk" in pass field
4. Display error message </t>
    </r>
    <r>
      <rPr>
        <b/>
        <sz val="10"/>
        <rFont val="Tahoma"/>
        <family val="2"/>
      </rPr>
      <t>MS06</t>
    </r>
  </si>
  <si>
    <t>Log out</t>
  </si>
  <si>
    <t>Test viewing "Logout" form in 1366x768 screen resolution</t>
  </si>
  <si>
    <t>1. Login the system with Member role.
2. Click Avatar button in Header</t>
  </si>
  <si>
    <t>1. The Hompage is displayed
2. Menu is displayed:
- Account menu item
- Change passwords menu item
- Logout menu item</t>
  </si>
  <si>
    <t>[Account Management Module- 4]</t>
  </si>
  <si>
    <t>Test viewing "Logout" form in 1024x768 screen resolution</t>
  </si>
  <si>
    <t>Check user logout when user logout with "Logout" link</t>
  </si>
  <si>
    <t>1. Login the system with Member role.
2. Click Avatar button in Header
3. Click "Logout" link</t>
  </si>
  <si>
    <t>1. The Homepage is displayed
2. Menu is displayed
3. Logout user and redirect to Homepage</t>
  </si>
  <si>
    <t>[Account Management Module- 12]</t>
  </si>
  <si>
    <t>Register</t>
  </si>
  <si>
    <t>Test view "Register" form in 1366x768 screen resolution</t>
  </si>
  <si>
    <t>1. Enter the website: http://www.vmn.com
2. Click Login button on Homepage
3. Click on Register button</t>
  </si>
  <si>
    <t xml:space="preserve">1. The Homepage is displayed
2. The Login page is displayed
3. The Register page is displayed and "Register" form located in the login page with the following information:
+ Username field
+ Password field
+ Re-enter password field
+ Email field
+ Full Name field
+ Sign up button
+ Register new drugstore hyperlink
</t>
  </si>
  <si>
    <t>Test view "Register" form in 1024x768 screen resolution</t>
  </si>
  <si>
    <t>1. The Homepage is displayed
2. The Login page is displayed
3. The Register page is displayed and "Register" form located in the login page with the following information:
+ Username field
+ Password field
+ Re-enter password field
+ Email field
+ Full Name field
+ Sign up button
+ Register new drugstore hyperlink</t>
  </si>
  <si>
    <t>1. Enter the website: http://www.vmn.com
2. Click Login button on Homepage
3. Click on Register button
4. Input "abc123" to "Password" field and "Confirm Password"</t>
  </si>
  <si>
    <t>1. The Homepage is displayed
2. The Login page is displayed
3. The Register page is displayed
4. "abc123" is encoded "••••••"</t>
  </si>
  <si>
    <t>Check user register when user do not enter any fields of register form and click Register  button</t>
  </si>
  <si>
    <t>1. Enter the website: http://www.vmn.com
2. Click Login button on Homepage
3. Click on Register button
4. Input not enough all field
5. Click "Register" button</t>
  </si>
  <si>
    <t>1.The Homepage is displayed 
2. The Login page is displayed
3.The Register page is displayed 
4. Register button is disabled (locked)
5. Can not click Register button</t>
  </si>
  <si>
    <t>[Account Management Module-15]</t>
  </si>
  <si>
    <t>Check user register when user input a string smaller than 8 characters on "Username" field</t>
  </si>
  <si>
    <t>1. Enter the website: http://www.vmn.com
2. Click Login button on Homepage
3. Click on Register button
4. Input: 
+ Username: abc1
5. Click anywhere</t>
  </si>
  <si>
    <r>
      <t xml:space="preserve">1.The Homepage is displayed 
2. The Login page is displayed
3.The Register page is displayed 
4. Display "abc1" at Username field
5. Display error message </t>
    </r>
    <r>
      <rPr>
        <b/>
        <sz val="10"/>
        <rFont val="Tahoma"/>
        <family val="2"/>
      </rPr>
      <t>MS07</t>
    </r>
  </si>
  <si>
    <t>Check user register when user input a string more than 20 characters on "Username" field</t>
  </si>
  <si>
    <t>1. Enter the website: http://www.vmn.com
2. Click Login button on Homepage
3. Click on Register button
4. Input: 
+ Username: abcde12345abcde12345abcd
5. Click anywhere</t>
  </si>
  <si>
    <r>
      <t>1.The Homepage is displayed 
2. The Login page is displayed
3.The Register page is displayed
4. Display "abcde12345abcde12345abcd" at Username field  
5. Display error message</t>
    </r>
    <r>
      <rPr>
        <b/>
        <sz val="10"/>
        <rFont val="Tahoma"/>
        <family val="2"/>
      </rPr>
      <t xml:space="preserve"> MS07</t>
    </r>
  </si>
  <si>
    <t>Check user register when user input a string contains special characters.</t>
  </si>
  <si>
    <t>1. Enter the website: http://www.vmn.com
2. Click Login button on Homepage
3. Click on Register button
4. Input:
+ Username: "abc;#$! 1323"
5. Click anywhere</t>
  </si>
  <si>
    <r>
      <t xml:space="preserve">1. The Homepage is displayed 
2. The Login page is displayed
3. The Register page is displayed 
4. Display ""abc;#$! 1323" at Username field
5. Display error message </t>
    </r>
    <r>
      <rPr>
        <b/>
        <sz val="10"/>
        <rFont val="Tahoma"/>
        <family val="2"/>
      </rPr>
      <t>MS09</t>
    </r>
  </si>
  <si>
    <t>Check user register when user input a string small than 8 character and contains special characters.</t>
  </si>
  <si>
    <t>1. Enter the website: http://www.vmn.com
2. Click Login button on Homepage
3. Click on Register button
4. Input:
+ Username: "abc #"
5. Click anywhere</t>
  </si>
  <si>
    <r>
      <t xml:space="preserve">1.The Homepage is displayed 
2. The Login page is displayed
3.The Register page is displayed 
4. Display ""abc#3" at Username field
5. Display error message </t>
    </r>
    <r>
      <rPr>
        <b/>
        <sz val="10"/>
        <rFont val="Tahoma"/>
        <family val="2"/>
      </rPr>
      <t>MS07</t>
    </r>
    <r>
      <rPr>
        <sz val="10"/>
        <rFont val="Tahoma"/>
        <family val="2"/>
      </rPr>
      <t xml:space="preserve"> </t>
    </r>
    <r>
      <rPr>
        <b/>
        <sz val="10"/>
        <rFont val="Tahoma"/>
        <family val="2"/>
      </rPr>
      <t>MS09</t>
    </r>
  </si>
  <si>
    <t>Check user register when user input a string more than 20 character and contains special characters.</t>
  </si>
  <si>
    <t>1. Enter the website: http://www.vmn.com
2. Click Login button on Homepage
3. Click on Register button
4. Input:
+ Username: "abc # abc adsfsffsfjsklfjsklfjkslfjklskfsjklf"
5. Click anywhere</t>
  </si>
  <si>
    <r>
      <t xml:space="preserve">1. The Homepage is displayed 
2. The Login page is displayed
3. The Register page is displayed
4. Display ""abc # abc adsfsffsfjsklfjsklfjkslfjklskfsjklf" at Username field 
5. Display error message </t>
    </r>
    <r>
      <rPr>
        <b/>
        <sz val="10"/>
        <rFont val="Tahoma"/>
        <family val="2"/>
      </rPr>
      <t>MS07 MS09</t>
    </r>
  </si>
  <si>
    <t>Check user register when user input a string less than 8 character on "Pass" field</t>
  </si>
  <si>
    <t>1. Enter the website: http://www.vmn.com
2. Click Login button on Homepage
3. Click on Register button
4. Input 
+ Pass: "123456"</t>
  </si>
  <si>
    <r>
      <t xml:space="preserve">1.The Homepage is displayed 
2. The Login page is displayed
3.The Register page is displayed 
4. Display error message </t>
    </r>
    <r>
      <rPr>
        <b/>
        <sz val="10"/>
        <rFont val="Tahoma"/>
        <family val="2"/>
      </rPr>
      <t>MS12</t>
    </r>
  </si>
  <si>
    <t>Check user register when user input password is empty on Confirm Password field</t>
  </si>
  <si>
    <t>1. Enter the website: http://www.vmn.com
2. Click Login button on Homepage
3. Click on Register button
4. Input 
+ Pass: "12345678"
5. Edit Input:
+ Pass: ""</t>
  </si>
  <si>
    <r>
      <t xml:space="preserve">1. The Homepage is displayed 
2. The Login page is displayed
3. The Register page is displayed
4.  Display "12345678" at Password field
5. Display error message </t>
    </r>
    <r>
      <rPr>
        <b/>
        <sz val="10"/>
        <rFont val="Tahoma"/>
        <family val="2"/>
      </rPr>
      <t>MS05</t>
    </r>
  </si>
  <si>
    <t>Check user register when user input not match string with Password on Confirm Password field</t>
  </si>
  <si>
    <t xml:space="preserve">1. Enter the website: http://www.vmn.com
2. Click Login button on Homepage
3. Click on Register button
4. Input
+ Password: "12345678"
+ Re-enter password: "12345"
</t>
  </si>
  <si>
    <r>
      <t xml:space="preserve">1. The Homepage is displayed 
2. The Login page is displayed
3. The Register page is displayed 
4. Display error message </t>
    </r>
    <r>
      <rPr>
        <b/>
        <sz val="10"/>
        <rFont val="Tahoma"/>
        <family val="2"/>
      </rPr>
      <t>MS05</t>
    </r>
  </si>
  <si>
    <t>Check user register when user input incorrect format email on Email field</t>
  </si>
  <si>
    <t>1. Enter the website: http://www.vmn.com
2. Click Login button on Homepage
3. Click on Register button
4. Input: 
+ Email: "khanhtbse02764@fpt.edul.com"
5. Other field is filled correctly
6. Click "Register" button</t>
  </si>
  <si>
    <r>
      <t xml:space="preserve">1.The Homepage is displayed 
2. The Login page is displayed
3. The Register page is displayed
4. Display "khanhtbse0276@fpt.edul.vn" at Email field
5. Other field is filled correctly
6. Display error message </t>
    </r>
    <r>
      <rPr>
        <b/>
        <sz val="10"/>
        <color indexed="8"/>
        <rFont val="Tahoma"/>
        <family val="2"/>
      </rPr>
      <t>MS11</t>
    </r>
  </si>
  <si>
    <t>Check user register when user input email which was registered</t>
  </si>
  <si>
    <t>1. Enter the website: http://www.vmn.com
2. Click Login button on Homepage
3. Click on Register button
4. Input: 
+ Email: "chinhvcse02585@fpt.edu.com"
5. Click "Register" button</t>
  </si>
  <si>
    <r>
      <t xml:space="preserve">1.The Homepage is displayed 
2. The Login page is displayed
3.The Register page is displayed
4. Display "khanhtbse02764@fpt.edu.vn" at Email field 
5. Display error message </t>
    </r>
    <r>
      <rPr>
        <b/>
        <sz val="10"/>
        <color indexed="8"/>
        <rFont val="Tahoma"/>
        <family val="2"/>
      </rPr>
      <t>MS11</t>
    </r>
  </si>
  <si>
    <t>Check user register when user input empty fullname on Fullname field</t>
  </si>
  <si>
    <t>1. Enter the website: http://www.vmn.com
2. Click Login button on Homepage
3. Click on Register button
4. Input 
+ Full name: "Tran Binh Khanh"
5. Edit Input:
+ Full name:  ""</t>
  </si>
  <si>
    <r>
      <t xml:space="preserve">1.The Homepage is displayed 
2. The Login page is displayed
3. The Register page is displayed
4. Display "Tran Binh Khanh" at Fullname field
5. Display error message </t>
    </r>
    <r>
      <rPr>
        <b/>
        <sz val="10"/>
        <color indexed="8"/>
        <rFont val="Tahoma"/>
        <family val="2"/>
      </rPr>
      <t>MS10</t>
    </r>
  </si>
  <si>
    <t>Check user register when user input correct information on register form</t>
  </si>
  <si>
    <t>1. Enter the website: http://www.vmn.com
2. Click Login button on Homepage
3. Click on Register button
4. Input correct  information
5. Click "Register" button</t>
  </si>
  <si>
    <t>1.The Homepage is displayed 
2. The Login page is displayed
3. The Register page is displayed
4. All field is filled correctly
5. Display successfully message</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</si>
  <si>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</si>
  <si>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</si>
  <si>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</si>
  <si>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</si>
  <si>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[Account Management Module-58]</t>
  </si>
  <si>
    <t>Test viewing "Account" page in 1024x768 screen resolution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</si>
  <si>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</si>
  <si>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</si>
  <si>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</si>
  <si>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</si>
  <si>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"Change password" </t>
  </si>
  <si>
    <t>1. Login the system with Member role
2. Click Avatar button in Header
3. Click "Account" button
4. Click "Change password" button</t>
  </si>
  <si>
    <t>1. The Homepage is displayed
3. The Account page is displayed
4. Display textbox with the folowing:
- Curent pasword
- New password
- Confirm password</t>
  </si>
  <si>
    <t>Test viewing button "Change password"</t>
  </si>
  <si>
    <t>1. Login the system with Member role
2. Click Avatar button in Header
3. Click "Account" button
4. Click "Change password" button
5. Click "Change password" button again</t>
  </si>
  <si>
    <t>1. The Homepage is displayed
3. The Account page is displayed
4. Display textbox with the folowing:
- Curent pasword
- New password
- Confirm password
5. Hide the textbox</t>
  </si>
  <si>
    <t>Test viewing verify that "New password" is encoded</t>
  </si>
  <si>
    <t>1. Login the system with Member role
2. Click Avatar button in Header
3. Click "Account" button
4. Click "Change password" button
5. Input data to "Password" field</t>
  </si>
  <si>
    <t>1. The Homepage is displayed
3. The Account page is displayed
4. Display textbox with the folowing:
- Curent pasword
- New password
- Confirm password
5. Data is encoded</t>
  </si>
  <si>
    <t>Check user account when user enter a string smaller than 8 characters on "Password" field</t>
  </si>
  <si>
    <t>1. Login the system with Member role
2. Click Avatar button in Header
3. Click "Account" button
4. Click "Change password" button
5. Input:
+ Password: "abc"
6. Click "Save changes" button</t>
  </si>
  <si>
    <r>
      <t>1. The Homepage is displayed
3. The Account page is displayed
4. Display textbox with the folowing:
- Curent pasword
- New password
- Confirm password
6. Display erorr message</t>
    </r>
    <r>
      <rPr>
        <b/>
        <sz val="10"/>
        <rFont val="Tahoma"/>
        <family val="2"/>
      </rPr>
      <t xml:space="preserve"> MS12</t>
    </r>
  </si>
  <si>
    <t>Check user account when user enter a string longer than 50 characters on "Password" field</t>
  </si>
  <si>
    <t>1. Login the system with Member role
2. Click Avatar button in Header
3. Click "Account" button
4. Click "Change password" button
5. Input
+ Password: "01234567890123456789012345678901234567890123456789"
6. Click "Save changes" button</t>
  </si>
  <si>
    <r>
      <t>1. The Homepage is displayed
3. The Account page is displayed
4. Display textbox with the folowing:
- New password
- Confirm password
6. Display erorr message</t>
    </r>
    <r>
      <rPr>
        <b/>
        <sz val="10"/>
        <rFont val="Tahoma"/>
        <family val="2"/>
      </rPr>
      <t xml:space="preserve"> MS12</t>
    </r>
  </si>
  <si>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</si>
  <si>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</si>
  <si>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r>
      <t xml:space="preserve">1. The Homepage is displayed
3. The Account page is displayed
4. Display textbox with the folowing:
- New password
- Confirm password
6. Display error message </t>
    </r>
    <r>
      <rPr>
        <b/>
        <sz val="10"/>
        <rFont val="Tahoma"/>
        <family val="2"/>
      </rPr>
      <t>MS05</t>
    </r>
  </si>
  <si>
    <t>Verify that "Confirm Password" is encoded</t>
  </si>
  <si>
    <t>1. Login the system with Member role
2. Click Avatar button in Header
3. Click "Account" button
4. Click "Change password" button
5. Input data to "Confirm Password" field</t>
  </si>
  <si>
    <t>1. The Homepage is displayed
3. The Account page is displayed
4. Display textbox with the folowing:
- New password
- Confirm password
5. Data is encoded</t>
  </si>
  <si>
    <t>Check user edit profile when user only input "New password" field</t>
  </si>
  <si>
    <t>1. Login the system with Member role
2. Click Avatar button in Header
3. Click "Account" button
4. Click "Change password" button
5. Input information to "New password" field
6. Click "Save changes" button</t>
  </si>
  <si>
    <t>1. The Homepage is displayed
3. The Account page is displayed
4. Display textbox with the folowing:
- New password
- Confirm password
5. Display new password is encoded
6. Can not click "Save changes" button (locked)</t>
  </si>
  <si>
    <t>Check user edit profile when user only input "Confirm new password" field</t>
  </si>
  <si>
    <t>1. Login the system with Member role
2. Click Avatar button in Header
3. Click "Account" button
4. Click "Change password" button
5. Input information to "Confirm password" field
6. Click "Save changes" button</t>
  </si>
  <si>
    <t>1. The Homepage is displayed
3. The Account page is displayed
4. Display textbox with the folowing:
- New password
- Confirm password
5. Display confirm password is encoded
6.  Can not click "Save changes" button (locked)</t>
  </si>
  <si>
    <t xml:space="preserve">Check "Save changes" button </t>
  </si>
  <si>
    <t>1. Login the system with Member role
2. Click Avatar button in Header
3. Click "Edit profile" button
4. Click "Save changes" button</t>
  </si>
  <si>
    <t>1. The Homepage is displayed
3. The Edit pofile page is displayed
4. Can not click "Save changes" button (locked)</t>
  </si>
  <si>
    <t>Forgot Password</t>
  </si>
  <si>
    <t>Test viewing "Forgot password" page in 1366x768 screen resolution</t>
  </si>
  <si>
    <t>1. Enter the website: http://www.dandelion.com
2. Click on "Login" button on Homepage
3. Click on "Forgot password" link</t>
  </si>
  <si>
    <t>1. The Homepage is displayed
2. The Login page is displayed
3. Display "Forgot password" page with information following list :
- "Email" textbox
- "Sent" button disabled</t>
  </si>
  <si>
    <t>[Account Management Module- ]</t>
  </si>
  <si>
    <t>Test viewing "Forgot password" page in 1024x768 screen resolution</t>
  </si>
  <si>
    <t xml:space="preserve">Check "Sent" button </t>
  </si>
  <si>
    <t>1. Enter the website: http://www.dandelion.com
2. Click on "Login" button on Homepage
3. Click on "Forgot password" link
4. Click "Sent" button</t>
  </si>
  <si>
    <t>1. The Homepage is displayed
2. The Login page is displayed
3. Display "Forgot password" page
4. Sent button can not click (disabled)</t>
  </si>
  <si>
    <t>[Account Management Module-85]</t>
  </si>
  <si>
    <t>Check user forgot password when user input is empty email</t>
  </si>
  <si>
    <t>1. Enter the website: http://www.dandelion.com
2. Click on "Login" button on Homepage
3. Click on "Forgot password" link
4. Input " "
5. Click "Sent" button</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</si>
  <si>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</si>
  <si>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t>Check user forgot password when user input special character on emai feildl</t>
  </si>
  <si>
    <t>1. Enter the website: http://www.dandelion.com
2. Click on "Login" button on Homepage
3. Click on "Forgot password" link
4. Input "~!@#$%^&amp;*()"
5. Click "Sent" button</t>
  </si>
  <si>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</si>
  <si>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valid email which used to regsiter account</t>
  </si>
  <si>
    <t>1. Enter the website: http://www.dandelion.com
2. Click on "Login" button on Homepage
3. Click on "Forgot password" link
4. Input chinhvcse02585@fpt.edu.vn
5. Click "Sent" button</t>
  </si>
  <si>
    <t>1. The Homepage is displayed
2. The Login page is displayed
3. Display "Forgot password" page
5. "New password" is sent email to chinhvcse02585@gmail.com</t>
  </si>
  <si>
    <t>Authentication</t>
  </si>
  <si>
    <t>This test cases were created to test Authentication module.</t>
  </si>
  <si>
    <t>KhanhTBse</t>
  </si>
  <si>
    <t>Test viewing "Login" form</t>
  </si>
  <si>
    <t>1. Enter the Mod page</t>
  </si>
  <si>
    <t xml:space="preserve">1.The Mod page view form is displayed with the following informaion:
- "Username" field
- "Password" field
- Remember me button
- Forgot Password hyperlink
- "Login" button
</t>
  </si>
  <si>
    <t>Check "Login" button</t>
  </si>
  <si>
    <t>1. Enter the Mod page
2. Click on "Login" button</t>
  </si>
  <si>
    <t>1.The Mod page is displayed 
2. Display error message
"The Username field is required" below the Username textbox
"The Password field is required" below the Password textbox</t>
  </si>
  <si>
    <t>[Mod module- ]</t>
  </si>
  <si>
    <t>Check "Username" textbox</t>
  </si>
  <si>
    <t>1. Enter the Mod page
2. Click "Username" field</t>
  </si>
  <si>
    <t>1.The Mod page is displayed 
2. Pointer is flickered in "Username" textbox</t>
  </si>
  <si>
    <t>Check "Password" textbox</t>
  </si>
  <si>
    <t>1. Enter the Mod page
2. Click "Password" field</t>
  </si>
  <si>
    <t>1.The Mod page is displayed 
2. Pointer is flickered in "Password" textbox</t>
  </si>
  <si>
    <t>1. Enter the Mod page
2. Input data to "Password" field</t>
  </si>
  <si>
    <t>1.The Mod page is displayed 
2. Data is encoded</t>
  </si>
  <si>
    <t>When user input correct username and password</t>
  </si>
  <si>
    <t>1. Enter the Mod page
2. Input username "email0@gmail.com" password "123456", then click "Login" button</t>
  </si>
  <si>
    <t>1.The Mod page is displayed 
2. Logged in successfully, The "Mod" page is displayed</t>
  </si>
  <si>
    <t>When user input only username to login</t>
  </si>
  <si>
    <t>1. Enter the Mod page
2. Input username "email0@gmail.com", password "" then click "Login" button</t>
  </si>
  <si>
    <t>1.The Mod page is displayed 
2. Display error message "The Password field is required"</t>
  </si>
  <si>
    <t>When user input only password to login</t>
  </si>
  <si>
    <t>1. Enter the Mod page
2. Input username "", password "123456789"  then click "Login" button</t>
  </si>
  <si>
    <t>1.The Mod page is displayed 
2. Display error message "The Username field is required"</t>
  </si>
  <si>
    <t>When user input correct username and wrong password</t>
  </si>
  <si>
    <t>1. Enter the Mod page
2. Input username "email0@gmail.com" and password "fsdfs", then click "Login" button</t>
  </si>
  <si>
    <t>1.The Mod page is displayed 
2. Display error message "Username or Password wrong"</t>
  </si>
  <si>
    <t>When user input wrong username and correct password</t>
  </si>
  <si>
    <t>1. Enter the Mod page
2. Input username and password, then click "Login" button</t>
  </si>
  <si>
    <t>When user input wrong username and wrong password</t>
  </si>
  <si>
    <t>1. Enter the Mod page
2. Input wrong username "fsdfsd" and password "123456789", then click "Login" button</t>
  </si>
  <si>
    <t>Mod Common module</t>
  </si>
  <si>
    <t>Test Mod view in 1366x768 screen</t>
  </si>
  <si>
    <t>1. Enter the Mod page
2. Loggin with Mod rule</t>
  </si>
  <si>
    <t xml:space="preserve">1. Mod Page is displayed with the following list:
- Header
- Right Header:
+ Logout button
- Dashboard
+ Total Medicinal plants
+ Total Remedy
+ Total Approve
- Content details left
+ Dashboard (default)
+ Medicinal plants management
+ Remedy management
</t>
  </si>
  <si>
    <t>Test Mod view in 1024x768 screen</t>
  </si>
  <si>
    <t xml:space="preserve">1. Mod Page is displayed with the following list:
- Header
- Right Header:
+ Logout button
- Dashboard
+ Total Medicinal plants
+ Total Remedy
+ Total Approve
- Content details left
+ Dashboard (default)
+ Medicinal plants management
+ Remedy management
</t>
  </si>
  <si>
    <t>Test Mod when Mod click Logout button</t>
  </si>
  <si>
    <t>1. Enter the Mod page
2. Click logout button in Right Header</t>
  </si>
  <si>
    <t xml:space="preserve">1. Mod Page is displayed
2. Return log in Page is displayed
</t>
  </si>
  <si>
    <t>Mod Dashboard module</t>
  </si>
  <si>
    <t>Test Mod when Mod click Dashboard button</t>
  </si>
  <si>
    <t xml:space="preserve">1. Enter the Mod page
2. Click Dashboard button
</t>
  </si>
  <si>
    <t>1. Mod Page is displayed
2. Content about dashboard is displayed with list following:
- Total Medicinal plants
- Total Remedy
- Total Approve
(Use database to test data is correct/false)</t>
  </si>
  <si>
    <t>Test Mod when Mod click View button in Total Medicinal plants</t>
  </si>
  <si>
    <t>1. Enter the Mod page
2. Click Dashboard button
3. Click View button in Total Medicinal plants</t>
  </si>
  <si>
    <t>1. Mod Page is displayed
2. Dashboard Page is displayed
3.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</si>
  <si>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Test Mod when Mod click View button in Total Remedy</t>
  </si>
  <si>
    <t>1. Enter the Mod page
2. Click Dashboard button
3. Click View button in Total Remedy</t>
  </si>
  <si>
    <t>1. Mod Page is displayed
2. Dashboard Page is displayed
3. Remedy management Page is displayed with the folowing list: 
- 3 tab: 
+ New Remedy (Remedy name, Author, Posted date, Action)
+ Edited Remedy (Remedy name, Author, Posted date, Action) 
+ Reported Remedy (Remedy name, Author, Posted date, Reported user, Reported date, Action)
- Pagging(1 page =5 medicinal plants)</t>
  </si>
  <si>
    <t>Test Mod when Mod click View button in Total Approve</t>
  </si>
  <si>
    <t>1. Enter the Mod page
2. Click Dashboard button
3. Click View button in Total Approve</t>
  </si>
  <si>
    <t>Medicinal plants Management module</t>
  </si>
  <si>
    <t>Test Mod when Mod click Medicinal plants management button</t>
  </si>
  <si>
    <t>1. Enter the Mod page
2. Click Medicinal plants management button</t>
  </si>
  <si>
    <t>1. Mod Page is displayed
2. Medicinal plants management Page is displayed with the folowing list: 
- 3 tab: 
+ New medicinal plants (Medicinal plants name, Author, Posted date, Action)
+ Edited Medicinal plants (Medicinal plants name, Author, Posted date, Action) 
+ Reported Medicinal plants (Medicinal plants name, Author, Posted date, Reported user, Reported date, Action)
- Pagging(1 page =5 medicinal plants)</t>
  </si>
  <si>
    <t>Test Mod when Mod click View button in Tab New medicinal plants</t>
  </si>
  <si>
    <t>1. Enter the Mod page
2. Click Medicinal plants management button
3. Click View button in Tab new medicinal plants</t>
  </si>
  <si>
    <t>1. Mod page is displayed
2. Medicinal plants management Page is displayed
3. Medicinal plants detail is displayed with the folowing list:
- Name
- Other name
- Science name
- Characteristic
- Allocation place
- Utility
- Author
- Approve button
- Ignore button</t>
  </si>
  <si>
    <t>Test Mod when Mod click View button in Tab Edited medicinal plants</t>
  </si>
  <si>
    <t>1. Enter the Mod page
2. Click Medicinal plants management button
3. Click View button in Tab edited medicinal plants</t>
  </si>
  <si>
    <t>Test Mod when Mod click View button in Tab Reported medicinal plants</t>
  </si>
  <si>
    <t>1. Enter the Mod page
2. Click Medicinal plants management button
3. Click View button in Tab Reported medicinal plants</t>
  </si>
  <si>
    <t>1. Mod page is displayed
2. Medicinal plants management Page is displayed
3. Medicinal plants detail is displayed with the folowing list:
- Name
- Other name
- Science name
- Characteristic
- Allocation place
- Utility
- Author
- Reported content
- Delete button
- Ignore button</t>
  </si>
  <si>
    <t>Test Mod when Mod Approve/Ignore new medicinal plants</t>
  </si>
  <si>
    <t xml:space="preserve">1. Enter the Mod page
2. Click Medicinal plants management button
3. Click View button in Tab new medicinal plants
4. Click Approve/Ignore
</t>
  </si>
  <si>
    <t>1. Mod page is displayed
2. Medicinal plants management Page is displayed
3. New medicinal plants detail is displayed
4. New medicinal plants is Approved/Ignored</t>
  </si>
  <si>
    <t>[Mod Module-23]</t>
  </si>
  <si>
    <t>Test Mod when Mod Approve/Ignore Edited medicinal plants</t>
  </si>
  <si>
    <t>1. Enter the Mod page
2. Click Medicinal plants management button
3. Click View button in Tab edited medicinal plants
4. Click Approve/Ignore</t>
  </si>
  <si>
    <t>1. Mod page is displayed
2. Medicinal plants management Page is displayed
3. Edited medicinal plants detail is displayed
4. Edited medicinal plants is Approved/Ignored</t>
  </si>
  <si>
    <t>Test Mod when admin click pagging button</t>
  </si>
  <si>
    <t>1. Enter the mod page
2. Click medicinal plants management button
3. Click pagging button</t>
  </si>
  <si>
    <t>1. Mod page is displayed
2. Medicinal plants management Page is displayed
3. Medicinal plants list show correct (1 page = 5 medicinal plants)</t>
  </si>
  <si>
    <t>Test Mod when Mod Approve/Ignore Reported medicinal plants</t>
  </si>
  <si>
    <t>1. Enter the Mod page
2. Click Medicinal plants management button
3. Click View button in Tab Reported medicinal plants
4. Click Approve/Ignore</t>
  </si>
  <si>
    <t>1. Mod page is displayed
2. Medicinal plants management Page is displayed
3. Reported medicinal plants detail is displayed
4. Reported medicinal plants is Approved/Ignored</t>
  </si>
  <si>
    <t>Remedy management module</t>
  </si>
  <si>
    <t>Test Mod when Mod click Remedy management button</t>
  </si>
  <si>
    <t>1. Enter the Mod page
2. Click Remedy management button</t>
  </si>
  <si>
    <t>1. Mod Page is displayed
2. Remedy management Page is displayed with the folowing list: 
- 3 tab: 
+ New Remedy (Remedy name, Author, Posted date, Action)
+ Edited Remedy (Remedy name, Author, Posted date, Action) 
+ Reported Remedy (Remedy name, Author, Posted date, Reported user, Reported date, Action)
- Pagging(1 page =5 Remedy)</t>
  </si>
  <si>
    <t>Test Mod when Mod click View button in Tab New Remedy</t>
  </si>
  <si>
    <t>1. Enter the Mod page
2. Click Remedy management button
3. Click View button in Tab new remedy</t>
  </si>
  <si>
    <t>1. Mod page is displayed
2. Remedy management Page is displayed
3. New remedy detail is displayed with the folowing list:
- Name
- Ingredients
- Making
- Note
- Using
- Author
- Related herbal medicine store
- Approve button
- Ignore button</t>
  </si>
  <si>
    <t>Test Mod when Mod click View button in Tab Edited Remedy</t>
  </si>
  <si>
    <t>1. Enter the Mod page
2. Click Remedy management button
3. Click View button in Tab edited remedy</t>
  </si>
  <si>
    <t>1. Mod page is displayed
2. Remedy management Page is displayed
3. Edited remedy detail is displayed with the folowing list:
- Name
- Ingredients
- Making
- Note
- Using
- Author
- Related herbal medicine store
- Approve button
- Ignore button</t>
  </si>
  <si>
    <t>Test Mod when Mod click View button in Tab Reported Remedy</t>
  </si>
  <si>
    <t>1. Enter the Mod page
2. Click Remedy management button
3. Click View button in Tab Reported remedy</t>
  </si>
  <si>
    <t>1. Mod page is displayed
2. Remedy management Page is displayed
3. Reported remedy detail is displayed with the folowing list:
- Name
- Ingredients
- Making
- Note
- Using
- Author
- Related herbal medicine store
- Reported content
- Approve button
- Ignore button</t>
  </si>
  <si>
    <t>Test Mod when Mod Approve/Ignore new remedy</t>
  </si>
  <si>
    <t xml:space="preserve">1. Enter the Mod page
2. Click Remedy management button
3. Click View button in Tab new remedy
4. Click Approve/Ignore
</t>
  </si>
  <si>
    <t>1. Mod page is displayed
2. Remedy management Page is displayed
3. New remedy detail is displayed
4. New remedy is Approved/Ignored</t>
  </si>
  <si>
    <t>Test Mod when Mod Approve/Ignore Edited remedy</t>
  </si>
  <si>
    <t>1. Enter the Mod page
2. Click Remedy management button
3. Click View button in Tab edited remedy
4. Click Approve/Ignore</t>
  </si>
  <si>
    <t>1. Mod page is displayed
2. Remedy management Page is displayed
3. Edited remedy detail is displayed
4. Edited remedy is Approved/Ignored</t>
  </si>
  <si>
    <t>1. Enter the mod page
2. Click remedy management button
3. Click pagging button</t>
  </si>
  <si>
    <t>1. Mod page is displayed
2. Remedy management Page is displayed
3. Remedy list show correct (1 page = 5 medicinal plants)</t>
  </si>
  <si>
    <t>Test Mod when Mod Approve/Ignore Reported remedy</t>
  </si>
  <si>
    <t>1. Enter the Mod page
2. Click Remedy management button
3. Click View button in Tab Reported remedy
4. Click Approve/Ignore</t>
  </si>
  <si>
    <t>1. Mod page is displayed
2. Remedy management Page is displayed
3. Reported remedy detail is displayed
4. Reported remedy is Approved/Ignored</t>
  </si>
  <si>
    <t>Mod module</t>
  </si>
  <si>
    <t>This test cases were created to test Mod module.</t>
  </si>
  <si>
    <t>1. Enter the admin page</t>
  </si>
  <si>
    <t xml:space="preserve">1.The admin page view form is displayed with the following informaion:
- "Username" field
- "Password" field
- Remember me button
- Forgot Password hyperlink
- "Login" button
</t>
  </si>
  <si>
    <t>1. Enter the admin page
2. Click on "Login" button</t>
  </si>
  <si>
    <t>1.The admin page is displayed 
2. Display error message
"The Username field is required" below the Username textbox
"The Password field is required" below the Password textbox</t>
  </si>
  <si>
    <t>[Admin module- ]</t>
  </si>
  <si>
    <t>1. Enter the admin page
2. Click "Username" field</t>
  </si>
  <si>
    <t>1.The admin page is displayed 
2. Pointer is flickered in "Username" textbox</t>
  </si>
  <si>
    <t>1. Enter the admin page
2. Click "Password" field</t>
  </si>
  <si>
    <t>1.The admin page is displayed 
2. Pointer is flickered in "Password" textbox</t>
  </si>
  <si>
    <t>1. Enter the admin page
2. Input data to "Password" field</t>
  </si>
  <si>
    <t>1.The admin page is displayed 
2. Data is encoded</t>
  </si>
  <si>
    <t>1. Enter the admin page
2. Input username "email0@gmail.com" password "123456", then click "Login" button</t>
  </si>
  <si>
    <t>1.The admin page is displayed 
2. Logged in successfully, The "Admin" page is displayed</t>
  </si>
  <si>
    <t>1. Enter the admin page
2. Input username "email0@gmail.com", password "" then click "Login" button</t>
  </si>
  <si>
    <t>1.The admin page is displayed 
2. Display error message "The Password field is required"</t>
  </si>
  <si>
    <t>1. Enter the admin page
2. Input username "", password "123456789"  then click "Login" button</t>
  </si>
  <si>
    <t>1.The admin page is displayed 
2. Display error message "The Username field is required"</t>
  </si>
  <si>
    <t>1. Enter the admin page
2. Input username "email0@gmail.com" and password "fsdfs", then click "Login" button</t>
  </si>
  <si>
    <t>1.The admin page is displayed 
2. Display error message "Username or Password wrong"</t>
  </si>
  <si>
    <t>1. Enter the admin page
2. Input username and password, then click "Login" button</t>
  </si>
  <si>
    <t>1. Enter the admin page
2. Input wrong username "fsdfsd" and password "123456789", then click "Login" button</t>
  </si>
  <si>
    <t>Admin Common module</t>
  </si>
  <si>
    <t>Test Admin view in 1366x768 screen</t>
  </si>
  <si>
    <t>1. Enter the admin page
2. Loggin with Admin rule</t>
  </si>
  <si>
    <t xml:space="preserve">1. Admin Page is displayed with the following list:
- Header
- Right Header:
+ Logout button
- Dashboard
+ Total User
+ Total Drugstore
+ Total Approve
+ Total Access
- Content details left
+ Dashboard (default)
+ User management
+ New Drugstore list
</t>
  </si>
  <si>
    <t>Test Admin view in 1024x768 screen</t>
  </si>
  <si>
    <t>Test Admin when admin click Logout button</t>
  </si>
  <si>
    <t>1. Enter the admin page
2. Click logout button in Right Header</t>
  </si>
  <si>
    <t xml:space="preserve">1. Admin Page is displayed
2. Return log in Page is displayed
</t>
  </si>
  <si>
    <t>Admin Dashboard module</t>
  </si>
  <si>
    <t>Test Admin when admin click Dashboard button</t>
  </si>
  <si>
    <t xml:space="preserve">1. Enter the admin page
2. Click Dashboard button
</t>
  </si>
  <si>
    <t>1. Admin Page is displayed
2. Content about dashboard is displayed with list following:
- Total Users
- Total Drugstore
- Total Approve
- Total Access
(Use database to test data is correct/false)</t>
  </si>
  <si>
    <t>Test Admin when admin click View button in Total User</t>
  </si>
  <si>
    <t>1. Enter the admin page
2. Click Dashboard button
3. Click View button in Total User</t>
  </si>
  <si>
    <t>1. Admin Page is displayed
2. Dashboard Page is displayed
3. User management Page is displayed with the folowing list: 
- Search bar
- 5 tab (Acccount, Email, Full name, Level, Action)
- Pagging(1 page = 10 account)</t>
  </si>
  <si>
    <t>Test Admin when admin click View button in Total Drugstore</t>
  </si>
  <si>
    <t>1. Enter the admin page
2. Click Dashboard button
3. Click View button in Total Drugstore</t>
  </si>
  <si>
    <t>1. Admin Page is displayed
2. Dashboard Page is displayed
3. User management Page is displayed with the folowing list: 
- Search bar
- 5 tab (Acccount, Email, Full name, Level="Drugstore", Action)
- Pagging(1 page = 10 account)</t>
  </si>
  <si>
    <t>Test Admin when admin click View button in Total Approve</t>
  </si>
  <si>
    <t>1. Enter the admin page
2. Click Dashboard button
3. Click View button in Total Approve</t>
  </si>
  <si>
    <t>1. Admin Page is displayed
2. Dashboard Page is displayed
3. User management Page is displayed with the folowing list: 
- Search bar
- 5 tab (Acccount, Email, Full name, Register Date, Action)
- Pagging(1 page = 10 account)</t>
  </si>
  <si>
    <t>User Management module</t>
  </si>
  <si>
    <t>Test Admin when admin click User management button</t>
  </si>
  <si>
    <t>1. Enter the admin page
2. Click User management button</t>
  </si>
  <si>
    <t>1. Admin Page is displayed
2. User management Page is displayed with the folowing list: 
- Search bar
- 5 tab (Acccount, Email, Full name, Level, Action)
- Pagging(1 page = 10 account)
(Use database to test data is correct/false)</t>
  </si>
  <si>
    <t>Test Admin when admin search</t>
  </si>
  <si>
    <t>1. Enter the admin page
2. Click User management button
3. Input "vmn" into search text box
4. Click Search or press Enter</t>
  </si>
  <si>
    <t>1. Admin page is displayed 
2. User management page is displayed
3. "vmn" is displayed in search text box
4. Search Result page is displayed</t>
  </si>
  <si>
    <t>Test Admin when admin click View button in Tab Action</t>
  </si>
  <si>
    <t>1. Enter the admin page
2. Click User management button
3. Click View button in Tab Action</t>
  </si>
  <si>
    <t>1. Admin page is displayed
2. User management Page is displayed
3. User's profile is displayed with the folowing list:
- Account
- Email
- Full name
- Level (Dropdown list: Content management/System management)
- Register date
- Save button</t>
  </si>
  <si>
    <t>Test Admin when admin Edit User's level</t>
  </si>
  <si>
    <t>1. Enter the admin page
2. Click User management button
3. Click View button in Tab Action
4. Click dropdown list and change level
5. Click to save</t>
  </si>
  <si>
    <t>1. Admin page is displayed
2. User management Page is displayed
3. User's profile is displayed
4. Level is changed
5. Return to User management's display</t>
  </si>
  <si>
    <t>Test Admin when admin Block/Unlock User</t>
  </si>
  <si>
    <t>1. Enter the admin page
2. Click User management button
3. Click Active/Deactive button in Tab Action</t>
  </si>
  <si>
    <t xml:space="preserve">1. Admin page is displayed
2. User management Page is displayed
3. User is actived/Deactived
</t>
  </si>
  <si>
    <t>[Admin Module-23]</t>
  </si>
  <si>
    <t>Test Admin when admin click pagging button</t>
  </si>
  <si>
    <t>1. Enter the admin page
2. Click User management button
3. Click pagging button</t>
  </si>
  <si>
    <t>1. Admin page is displayed
2. User management Page is displayed
3. User list show correct (1 page = 10 user)</t>
  </si>
  <si>
    <t>New drugstore list management module</t>
  </si>
  <si>
    <t>Test Admin when admin click New drugstore list management button</t>
  </si>
  <si>
    <t>1. Enter the admin page
2. Click New drugstore list management button</t>
  </si>
  <si>
    <t>1. Admin Page is displayed
2. New drugstore list management Page is displayed with the folowing list: 
- Search bar
- 5 tab (Acccount, Email, Full name, Register date, Action)
- Pagging(1 page = 10 account)
(Use database to test data is correct/false)</t>
  </si>
  <si>
    <t>1. Enter the admin page
2. Click New drugstore list management button
3. Input "vmn" into search text box
4. Click Search or press Enter</t>
  </si>
  <si>
    <t>1. Admin page is displayed 
2. New drugstore management page is displayed
3. "vmn" is displayed in search text box
4. Search Result page is displayed</t>
  </si>
  <si>
    <t>1. Enter the admin page
2. Click New drugstore list management button
3. Click View button in Tab Action</t>
  </si>
  <si>
    <t>1. Admin page is displayed
2. New drugstore list management Page is displayed
3. Drugstore's profile is displayed with the folowing list:
- Account
- Email
- Full name
- Location
- Phone
- Approve button
- Ignore button</t>
  </si>
  <si>
    <t>[Admin Module-29]</t>
  </si>
  <si>
    <t>Test Approve/Ignore a new drugstore</t>
  </si>
  <si>
    <t>1. Enter the admin page
2. Click New drugstore list management button
3. Click View button in Tab Action
4. Click Approve/Ignore button</t>
  </si>
  <si>
    <t>1. Admin page is displayed
2. New drugstore list management Page is displayed
3. Drugstore's profile is displayed
2. New drugstore is approved/Ignored and return New drugstore list managment Page</t>
  </si>
  <si>
    <t>[Admin Module-30]</t>
  </si>
  <si>
    <t>1. Enter the admin page
2. Click New drugstore list management button
3. Click pagging button</t>
  </si>
  <si>
    <t>1. Admin page is displayed
2. New drugstore list management Page is displayed
3. New drugstore list show correct (1 page = 10 user)</t>
  </si>
  <si>
    <t>Admin module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</si>
</sst>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11"/>
      <name val="Times New Roman"/>
      <family val="1"/>
    </font>
    <font>
      <sz val="11"/>
      <name val="Times New Roman"/>
      <family val="1"/>
    </font>
    <font>
      <b/>
      <sz val="16"/>
      <name val="Times New Roman"/>
      <family val="1"/>
    </font>
    <font>
      <b/>
      <sz val="9"/>
      <color indexed="81"/>
      <name val="Tahoma"/>
      <family val="2"/>
    </font>
    <font>
      <b/>
      <sz val="11"/>
      <color theme="0"/>
      <name val="Times New Roman"/>
      <family val="1"/>
    </font>
    <font>
      <sz val="10"/>
      <color rgb="FFFF0000"/>
      <name val="Tahoma"/>
      <family val="2"/>
    </font>
    <font>
      <sz val="10"/>
      <name val="Tahoma"/>
      <family val="2"/>
      <charset val="163"/>
    </font>
    <font>
      <b/>
      <sz val="10"/>
      <color theme="1"/>
      <name val="Tahoma"/>
      <family val="2"/>
    </font>
    <font>
      <sz val="9"/>
      <color indexed="81"/>
      <name val="Tahoma"/>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4" tint="-0.249977111117893"/>
        <bgColor indexed="64"/>
      </patternFill>
    </fill>
    <fill>
      <patternFill patternType="solid">
        <fgColor theme="0"/>
        <bgColor indexed="41"/>
      </patternFill>
    </fill>
    <fill>
      <patternFill patternType="solid">
        <fgColor theme="0"/>
        <bgColor indexed="64"/>
      </patternFill>
    </fill>
    <fill>
      <patternFill patternType="solid">
        <fgColor rgb="FFFFFF00"/>
        <bgColor indexed="26"/>
      </patternFill>
    </fill>
    <fill>
      <patternFill patternType="solid">
        <fgColor rgb="FF66FFFF"/>
        <bgColor indexed="41"/>
      </patternFill>
    </fill>
    <fill>
      <patternFill patternType="solid">
        <fgColor rgb="FF66FFFF"/>
        <bgColor indexed="64"/>
      </patternFill>
    </fill>
  </fills>
  <borders count="6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64"/>
      </left>
      <right/>
      <top/>
      <bottom/>
      <diagonal/>
    </border>
    <border>
      <left/>
      <right style="thin">
        <color indexed="64"/>
      </right>
      <top style="thin">
        <color indexed="64"/>
      </top>
      <bottom/>
      <diagonal/>
    </border>
    <border>
      <left/>
      <right style="thin">
        <color indexed="8"/>
      </right>
      <top/>
      <bottom/>
      <diagonal/>
    </border>
    <border>
      <left/>
      <right style="thin">
        <color indexed="64"/>
      </right>
      <top style="thin">
        <color indexed="8"/>
      </top>
      <bottom style="thin">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96">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26" fillId="0" borderId="0" xfId="0" applyFont="1"/>
    <xf numFmtId="0" fontId="26" fillId="0" borderId="22" xfId="0" applyFont="1" applyBorder="1"/>
    <xf numFmtId="0" fontId="26" fillId="0" borderId="37" xfId="0" applyFont="1" applyBorder="1" applyAlignment="1">
      <alignment vertical="center" wrapText="1"/>
    </xf>
    <xf numFmtId="0" fontId="25" fillId="0" borderId="22" xfId="0" applyFont="1" applyBorder="1" applyAlignment="1">
      <alignment horizontal="left" vertical="center" wrapText="1" indent="1"/>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6"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5"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29" fillId="7" borderId="35" xfId="0" applyFont="1" applyFill="1" applyBorder="1" applyAlignment="1">
      <alignment horizontal="center" vertical="center" wrapText="1"/>
    </xf>
    <xf numFmtId="0" fontId="29" fillId="7" borderId="36" xfId="0" applyFont="1" applyFill="1" applyBorder="1" applyAlignment="1">
      <alignment horizontal="center" vertical="center" wrapText="1"/>
    </xf>
    <xf numFmtId="0" fontId="29" fillId="7" borderId="22" xfId="0" applyFont="1" applyFill="1" applyBorder="1" applyAlignment="1">
      <alignment horizontal="center" vertical="center" wrapText="1"/>
    </xf>
    <xf numFmtId="0" fontId="16" fillId="2" borderId="22" xfId="1" quotePrefix="1" applyFill="1" applyBorder="1"/>
    <xf numFmtId="0" fontId="30" fillId="6" borderId="22" xfId="5" applyFont="1" applyFill="1" applyBorder="1" applyAlignment="1">
      <alignment vertical="top" wrapText="1"/>
    </xf>
    <xf numFmtId="0" fontId="30" fillId="2" borderId="2" xfId="5" applyFont="1" applyFill="1" applyBorder="1" applyAlignment="1">
      <alignment vertical="top" wrapText="1"/>
    </xf>
    <xf numFmtId="0" fontId="14" fillId="8" borderId="22" xfId="5" applyFont="1" applyFill="1" applyBorder="1" applyAlignment="1">
      <alignment horizontal="left" vertical="center"/>
    </xf>
    <xf numFmtId="0" fontId="3" fillId="6" borderId="0" xfId="2" applyFont="1" applyFill="1"/>
    <xf numFmtId="0" fontId="3" fillId="2" borderId="54" xfId="5" applyFont="1" applyFill="1" applyBorder="1" applyAlignment="1">
      <alignment vertical="top" wrapText="1"/>
    </xf>
    <xf numFmtId="0" fontId="3" fillId="6" borderId="43" xfId="5" applyFont="1" applyFill="1" applyBorder="1" applyAlignment="1">
      <alignment vertical="top" wrapText="1"/>
    </xf>
    <xf numFmtId="0" fontId="3" fillId="8" borderId="22" xfId="5" applyFont="1" applyFill="1" applyBorder="1" applyAlignment="1">
      <alignment horizontal="left" vertical="center"/>
    </xf>
    <xf numFmtId="0" fontId="3" fillId="8" borderId="22" xfId="5" applyFont="1" applyFill="1" applyBorder="1" applyAlignment="1">
      <alignment horizontal="left" vertical="top" wrapText="1"/>
    </xf>
    <xf numFmtId="0" fontId="3" fillId="2" borderId="56" xfId="2" applyFont="1" applyFill="1" applyBorder="1"/>
    <xf numFmtId="0" fontId="3" fillId="6" borderId="3" xfId="5" applyFont="1" applyFill="1" applyBorder="1" applyAlignment="1">
      <alignment vertical="top" wrapText="1"/>
    </xf>
    <xf numFmtId="0" fontId="3" fillId="6" borderId="40" xfId="5" applyFont="1" applyFill="1" applyBorder="1" applyAlignment="1">
      <alignment vertical="top" wrapText="1"/>
    </xf>
    <xf numFmtId="0" fontId="30" fillId="2" borderId="22" xfId="5" applyFont="1" applyFill="1" applyBorder="1" applyAlignment="1">
      <alignment vertical="top" wrapText="1"/>
    </xf>
    <xf numFmtId="0" fontId="3" fillId="6" borderId="57" xfId="5" applyFont="1" applyFill="1" applyBorder="1" applyAlignment="1">
      <alignment vertical="top" wrapText="1"/>
    </xf>
    <xf numFmtId="0" fontId="3" fillId="6" borderId="45" xfId="5" applyFont="1" applyFill="1" applyBorder="1" applyAlignment="1">
      <alignment vertical="top" wrapText="1"/>
    </xf>
    <xf numFmtId="0" fontId="3" fillId="6" borderId="58" xfId="5" applyFont="1" applyFill="1" applyBorder="1" applyAlignment="1">
      <alignment vertical="top" wrapText="1"/>
    </xf>
    <xf numFmtId="0" fontId="3" fillId="6" borderId="59" xfId="5" applyFont="1" applyFill="1" applyBorder="1" applyAlignment="1">
      <alignment vertical="top" wrapText="1"/>
    </xf>
    <xf numFmtId="0" fontId="14" fillId="4" borderId="37" xfId="5" applyFont="1" applyFill="1" applyBorder="1" applyAlignment="1">
      <alignment vertical="center"/>
    </xf>
    <xf numFmtId="0" fontId="14" fillId="4" borderId="45" xfId="5" applyFont="1" applyFill="1" applyBorder="1" applyAlignment="1">
      <alignment vertical="center"/>
    </xf>
    <xf numFmtId="0" fontId="14" fillId="4" borderId="44"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8" xfId="5" applyFont="1" applyFill="1" applyBorder="1" applyAlignment="1">
      <alignment horizontal="left" vertical="center"/>
    </xf>
    <xf numFmtId="0" fontId="3" fillId="9" borderId="22" xfId="5" applyFont="1" applyFill="1" applyBorder="1" applyAlignment="1">
      <alignment horizontal="left" vertical="center" wrapText="1"/>
    </xf>
    <xf numFmtId="0" fontId="14" fillId="8" borderId="0" xfId="5" applyFont="1" applyFill="1" applyBorder="1" applyAlignment="1">
      <alignment horizontal="left" vertical="center"/>
    </xf>
    <xf numFmtId="0" fontId="3" fillId="6" borderId="22" xfId="2" applyFont="1" applyFill="1" applyBorder="1" applyAlignment="1">
      <alignment vertical="top"/>
    </xf>
    <xf numFmtId="0" fontId="3" fillId="6" borderId="22" xfId="2" applyFont="1" applyFill="1" applyBorder="1" applyAlignment="1"/>
    <xf numFmtId="0" fontId="3" fillId="6" borderId="22" xfId="2" applyFont="1" applyFill="1" applyBorder="1"/>
    <xf numFmtId="14" fontId="3" fillId="2" borderId="41" xfId="2" applyNumberFormat="1" applyFont="1" applyFill="1" applyBorder="1" applyAlignment="1">
      <alignment vertical="top"/>
    </xf>
    <xf numFmtId="0" fontId="3" fillId="6" borderId="56" xfId="5" applyFont="1" applyFill="1" applyBorder="1" applyAlignment="1">
      <alignment vertical="top" wrapText="1"/>
    </xf>
    <xf numFmtId="14" fontId="3" fillId="2" borderId="56" xfId="2" applyNumberFormat="1" applyFont="1" applyFill="1" applyBorder="1" applyAlignment="1">
      <alignment vertical="top"/>
    </xf>
    <xf numFmtId="0" fontId="3" fillId="2" borderId="59" xfId="2" applyFont="1" applyFill="1" applyBorder="1"/>
    <xf numFmtId="0" fontId="3" fillId="6" borderId="61" xfId="5" applyFont="1" applyFill="1" applyBorder="1" applyAlignment="1">
      <alignment vertical="top" wrapText="1"/>
    </xf>
    <xf numFmtId="0" fontId="3" fillId="2" borderId="56" xfId="2" applyFont="1" applyFill="1" applyBorder="1" applyAlignment="1"/>
    <xf numFmtId="0" fontId="3" fillId="2" borderId="41" xfId="2" applyFont="1" applyFill="1" applyBorder="1" applyAlignment="1"/>
    <xf numFmtId="0" fontId="3" fillId="0" borderId="41" xfId="5" applyFont="1" applyFill="1" applyBorder="1" applyAlignment="1">
      <alignment horizontal="left" vertical="center" wrapText="1"/>
    </xf>
    <xf numFmtId="0" fontId="3" fillId="2" borderId="56" xfId="2" applyFont="1" applyFill="1" applyBorder="1" applyAlignment="1">
      <alignment vertical="top"/>
    </xf>
    <xf numFmtId="0" fontId="3" fillId="2" borderId="59" xfId="2" applyFont="1" applyFill="1" applyBorder="1" applyAlignment="1"/>
    <xf numFmtId="0" fontId="14" fillId="8" borderId="41" xfId="5" applyFont="1" applyFill="1" applyBorder="1" applyAlignment="1">
      <alignment horizontal="left" vertical="center"/>
    </xf>
    <xf numFmtId="0" fontId="14" fillId="8" borderId="56" xfId="5" applyFont="1" applyFill="1" applyBorder="1" applyAlignment="1">
      <alignment horizontal="left" vertical="center"/>
    </xf>
    <xf numFmtId="0" fontId="14" fillId="4" borderId="63"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10" borderId="22" xfId="5" applyFont="1" applyFill="1" applyBorder="1" applyAlignment="1">
      <alignment vertical="top" wrapText="1"/>
    </xf>
    <xf numFmtId="0" fontId="3" fillId="10" borderId="1" xfId="5" applyFont="1" applyFill="1" applyBorder="1" applyAlignment="1">
      <alignment vertical="top" wrapText="1"/>
    </xf>
    <xf numFmtId="0" fontId="3" fillId="10" borderId="2" xfId="5" applyFont="1" applyFill="1" applyBorder="1" applyAlignment="1">
      <alignment vertical="top" wrapText="1"/>
    </xf>
    <xf numFmtId="0" fontId="3" fillId="2" borderId="22" xfId="2" applyFont="1" applyFill="1" applyBorder="1" applyAlignment="1">
      <alignment vertical="top" wrapText="1"/>
    </xf>
    <xf numFmtId="0" fontId="3" fillId="6" borderId="41" xfId="2" applyFont="1" applyFill="1" applyBorder="1"/>
    <xf numFmtId="0" fontId="14" fillId="4" borderId="39" xfId="5" applyFont="1" applyFill="1" applyBorder="1" applyAlignment="1">
      <alignment horizontal="left" vertical="center"/>
    </xf>
    <xf numFmtId="0" fontId="3" fillId="6" borderId="64"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6" borderId="44" xfId="5" applyFont="1" applyFill="1" applyBorder="1" applyAlignment="1">
      <alignment vertical="top" wrapText="1"/>
    </xf>
    <xf numFmtId="0" fontId="3" fillId="2" borderId="44" xfId="2" applyFont="1" applyFill="1" applyBorder="1"/>
    <xf numFmtId="14" fontId="3" fillId="2" borderId="44" xfId="2" applyNumberFormat="1" applyFont="1" applyFill="1" applyBorder="1" applyAlignment="1">
      <alignment vertical="top"/>
    </xf>
    <xf numFmtId="0" fontId="3" fillId="2" borderId="45" xfId="2" applyFont="1" applyFill="1" applyBorder="1"/>
    <xf numFmtId="0" fontId="3" fillId="10" borderId="37" xfId="5" applyFont="1" applyFill="1" applyBorder="1" applyAlignment="1">
      <alignment vertical="top" wrapText="1"/>
    </xf>
    <xf numFmtId="14" fontId="3" fillId="2" borderId="41" xfId="2" applyNumberFormat="1" applyFont="1" applyFill="1" applyBorder="1" applyAlignment="1"/>
    <xf numFmtId="0" fontId="3" fillId="2" borderId="41" xfId="2" applyFont="1" applyFill="1" applyBorder="1" applyAlignment="1">
      <alignment horizontal="left"/>
    </xf>
    <xf numFmtId="0" fontId="18" fillId="6" borderId="41" xfId="2" applyFont="1" applyFill="1" applyBorder="1" applyAlignment="1">
      <alignment horizontal="lef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7" fillId="0" borderId="0" xfId="0" applyFont="1" applyAlignment="1">
      <alignment horizontal="left"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5" xfId="5" applyFont="1" applyFill="1" applyBorder="1" applyAlignment="1">
      <alignment horizontal="center" vertical="center"/>
    </xf>
    <xf numFmtId="0" fontId="14" fillId="4" borderId="60"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7" xfId="5" applyFont="1" applyFill="1" applyBorder="1" applyAlignment="1">
      <alignment horizontal="left" vertical="top"/>
    </xf>
    <xf numFmtId="0" fontId="14" fillId="4" borderId="44" xfId="5" applyFont="1" applyFill="1" applyBorder="1" applyAlignment="1">
      <alignment horizontal="left" vertical="top"/>
    </xf>
    <xf numFmtId="0" fontId="14" fillId="4" borderId="45"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62"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5" xfId="5"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22" xfId="5" applyFont="1" applyFill="1" applyBorder="1" applyAlignment="1">
      <alignment horizontal="left" vertical="center" wrapText="1"/>
    </xf>
    <xf numFmtId="0" fontId="18" fillId="2" borderId="2" xfId="0" applyFont="1" applyFill="1" applyBorder="1" applyAlignment="1">
      <alignment horizontal="left" vertical="top" wrapText="1"/>
    </xf>
    <xf numFmtId="0" fontId="31" fillId="2" borderId="2" xfId="5" applyFont="1" applyFill="1" applyBorder="1" applyAlignment="1">
      <alignment vertical="top" wrapText="1"/>
    </xf>
    <xf numFmtId="0" fontId="14" fillId="4" borderId="3" xfId="5" applyFont="1" applyFill="1" applyBorder="1" applyAlignment="1">
      <alignment horizontal="left" vertical="center" wrapText="1"/>
    </xf>
    <xf numFmtId="14" fontId="3" fillId="2" borderId="2" xfId="5" applyNumberFormat="1" applyFont="1" applyFill="1" applyBorder="1" applyAlignment="1">
      <alignment vertical="top" wrapText="1"/>
    </xf>
    <xf numFmtId="0" fontId="18" fillId="2" borderId="2" xfId="0" applyFont="1" applyFill="1" applyBorder="1" applyAlignment="1">
      <alignment vertical="top" wrapText="1"/>
    </xf>
    <xf numFmtId="0" fontId="14" fillId="4" borderId="65" xfId="5" applyFont="1" applyFill="1" applyBorder="1" applyAlignment="1">
      <alignment horizontal="left" vertical="center" wrapText="1"/>
    </xf>
    <xf numFmtId="0" fontId="14" fillId="11" borderId="37" xfId="5" applyFont="1" applyFill="1" applyBorder="1" applyAlignment="1">
      <alignment horizontal="left" vertical="center"/>
    </xf>
    <xf numFmtId="0" fontId="32" fillId="12" borderId="22" xfId="0" applyFont="1" applyFill="1" applyBorder="1" applyAlignment="1">
      <alignment horizontal="left" vertical="top"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31" fillId="2" borderId="22" xfId="7" applyFont="1" applyFill="1" applyBorder="1" applyAlignment="1">
      <alignment horizontal="left" vertical="top" wrapText="1"/>
    </xf>
    <xf numFmtId="0" fontId="3" fillId="9" borderId="22" xfId="0" applyFont="1" applyFill="1" applyBorder="1"/>
    <xf numFmtId="0" fontId="3" fillId="9" borderId="22" xfId="0" applyFont="1" applyFill="1" applyBorder="1" applyAlignment="1">
      <alignment vertical="top" wrapText="1"/>
    </xf>
    <xf numFmtId="0" fontId="31"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7" xfId="5" applyFont="1" applyFill="1" applyBorder="1" applyAlignment="1">
      <alignment vertical="top" wrapText="1"/>
    </xf>
    <xf numFmtId="0" fontId="18" fillId="2" borderId="44" xfId="0" applyFont="1" applyFill="1" applyBorder="1" applyAlignment="1">
      <alignment horizontal="left" vertical="top" wrapText="1"/>
    </xf>
    <xf numFmtId="0" fontId="31" fillId="2" borderId="44" xfId="0" applyFont="1" applyFill="1" applyBorder="1" applyAlignment="1">
      <alignment horizontal="left" vertical="top" wrapText="1"/>
    </xf>
    <xf numFmtId="14" fontId="3" fillId="6" borderId="44" xfId="5" applyNumberFormat="1" applyFont="1" applyFill="1" applyBorder="1" applyAlignment="1">
      <alignment vertical="top" wrapText="1"/>
    </xf>
    <xf numFmtId="0" fontId="3" fillId="9" borderId="45" xfId="0" applyFont="1" applyFill="1" applyBorder="1" applyAlignment="1">
      <alignment vertical="top" wrapText="1"/>
    </xf>
    <xf numFmtId="0" fontId="32" fillId="9" borderId="22" xfId="0" applyFont="1" applyFill="1" applyBorder="1" applyAlignment="1">
      <alignment horizontal="left" vertical="top"/>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28" t="s">
        <v>0</v>
      </c>
      <c r="D2" s="228"/>
      <c r="E2" s="228"/>
      <c r="F2" s="228"/>
      <c r="G2" s="228"/>
    </row>
    <row r="3" spans="1:7">
      <c r="B3" s="6"/>
      <c r="C3" s="7"/>
      <c r="F3" s="8"/>
    </row>
    <row r="4" spans="1:7" ht="14.25" customHeight="1">
      <c r="B4" s="9" t="s">
        <v>1</v>
      </c>
      <c r="C4" s="229" t="s">
        <v>115</v>
      </c>
      <c r="D4" s="229"/>
      <c r="E4" s="229"/>
      <c r="F4" s="9" t="s">
        <v>2</v>
      </c>
      <c r="G4" s="10" t="s">
        <v>117</v>
      </c>
    </row>
    <row r="5" spans="1:7" ht="14.25" customHeight="1">
      <c r="B5" s="9" t="s">
        <v>3</v>
      </c>
      <c r="C5" s="229" t="s">
        <v>116</v>
      </c>
      <c r="D5" s="229"/>
      <c r="E5" s="229"/>
      <c r="F5" s="9" t="s">
        <v>4</v>
      </c>
      <c r="G5" s="10" t="s">
        <v>118</v>
      </c>
    </row>
    <row r="6" spans="1:7" ht="15.75" customHeight="1">
      <c r="B6" s="230" t="s">
        <v>5</v>
      </c>
      <c r="C6" s="231" t="str">
        <f>C5&amp;"_"&amp;"System Test Case"&amp;"_"&amp;"v1.0"</f>
        <v>VMN_System Test Case_v1.0</v>
      </c>
      <c r="D6" s="231"/>
      <c r="E6" s="231"/>
      <c r="F6" s="9" t="s">
        <v>6</v>
      </c>
      <c r="G6" s="72">
        <v>42422</v>
      </c>
    </row>
    <row r="7" spans="1:7" ht="13.5" customHeight="1">
      <c r="B7" s="230"/>
      <c r="C7" s="231"/>
      <c r="D7" s="231"/>
      <c r="E7" s="231"/>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0"/>
  <sheetViews>
    <sheetView workbookViewId="0">
      <selection sqref="A1:XFD1048576"/>
    </sheetView>
  </sheetViews>
  <sheetFormatPr defaultRowHeight="12.75"/>
  <cols>
    <col min="1" max="1" width="19.2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40" t="s">
        <v>704</v>
      </c>
      <c r="C2" s="241"/>
      <c r="D2" s="241"/>
      <c r="E2" s="241"/>
      <c r="F2" s="241"/>
      <c r="G2" s="242"/>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43" t="s">
        <v>705</v>
      </c>
      <c r="C3" s="244"/>
      <c r="D3" s="244"/>
      <c r="E3" s="244"/>
      <c r="F3" s="244"/>
      <c r="G3" s="24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43" t="s">
        <v>706</v>
      </c>
      <c r="C4" s="244"/>
      <c r="D4" s="244"/>
      <c r="E4" s="244"/>
      <c r="F4" s="244"/>
      <c r="G4" s="24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46" t="s">
        <v>28</v>
      </c>
      <c r="F5" s="247"/>
      <c r="G5" s="24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COUNTIF(F12:G142,"Pass")</f>
        <v>0</v>
      </c>
      <c r="B6" s="87">
        <f>COUNTIF(F12:G142,"Fail")</f>
        <v>0</v>
      </c>
      <c r="C6" s="87">
        <f>E6-D6-B6-A6</f>
        <v>51</v>
      </c>
      <c r="D6" s="88">
        <f>COUNTIF(F12:G142,"N/A")</f>
        <v>0</v>
      </c>
      <c r="E6" s="249">
        <f>COUNTA(A12:A142)</f>
        <v>51</v>
      </c>
      <c r="F6" s="250"/>
      <c r="G6" s="25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71"/>
      <c r="B11" s="271" t="s">
        <v>554</v>
      </c>
      <c r="C11" s="272"/>
      <c r="D11" s="272"/>
      <c r="E11" s="272"/>
      <c r="F11" s="272"/>
      <c r="G11" s="272"/>
      <c r="H11" s="272"/>
      <c r="I11" s="27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09" t="str">
        <f>IF(OR(B12&lt;&gt;"",D12&lt;&gt;""),"["&amp;TEXT($B$2,"##")&amp;"-"&amp;TEXT(ROW()-10,"##")&amp;"]","")</f>
        <v>[Authentication-2]</v>
      </c>
      <c r="B12" s="109" t="s">
        <v>555</v>
      </c>
      <c r="C12" s="109" t="s">
        <v>533</v>
      </c>
      <c r="D12" s="109" t="s">
        <v>556</v>
      </c>
      <c r="E12" s="54"/>
      <c r="F12" s="109"/>
      <c r="G12" s="109"/>
      <c r="H12" s="104"/>
      <c r="I12" s="91"/>
      <c r="J12" s="90"/>
    </row>
    <row r="13" spans="1:257" ht="14.25" customHeight="1">
      <c r="A13" s="109" t="str">
        <f>IF(OR(B13&lt;&gt;"",D13&lt;&gt;""),"["&amp;TEXT($B$2,"##")&amp;"-"&amp;TEXT(ROW()-10,"##")&amp;"]","")</f>
        <v>[Authentication-3]</v>
      </c>
      <c r="B13" s="109" t="s">
        <v>557</v>
      </c>
      <c r="C13" s="109" t="s">
        <v>533</v>
      </c>
      <c r="D13" s="109" t="s">
        <v>556</v>
      </c>
      <c r="E13" s="54" t="s">
        <v>558</v>
      </c>
      <c r="F13" s="109"/>
      <c r="G13" s="109"/>
      <c r="H13" s="104"/>
      <c r="I13" s="91"/>
      <c r="J13" s="90"/>
    </row>
    <row r="14" spans="1:257" ht="14.25" customHeight="1">
      <c r="A14" s="109" t="str">
        <f>IF(OR(B14&lt;&gt;"",D14&lt;&gt;""),"["&amp;TEXT($B$2,"##")&amp;"-"&amp;TEXT(ROW()-10,"##")&amp;"]","")</f>
        <v>[Authentication-4]</v>
      </c>
      <c r="B14" s="109" t="s">
        <v>559</v>
      </c>
      <c r="C14" s="109" t="s">
        <v>560</v>
      </c>
      <c r="D14" s="109" t="s">
        <v>561</v>
      </c>
      <c r="E14" s="109" t="s">
        <v>562</v>
      </c>
      <c r="F14" s="109"/>
      <c r="G14" s="109"/>
      <c r="H14" s="104"/>
      <c r="I14" s="91"/>
      <c r="J14" s="90"/>
    </row>
    <row r="15" spans="1:257" ht="14.25" customHeight="1">
      <c r="A15" s="109" t="str">
        <f t="shared" ref="A15:A43" si="0">IF(OR(B15&lt;&gt;"",D15&lt;&gt;""),"["&amp;TEXT($B$2,"##")&amp;"-"&amp;TEXT(ROW()-10,"##")&amp;"]","")</f>
        <v>[Authentication-5]</v>
      </c>
      <c r="B15" s="109" t="s">
        <v>563</v>
      </c>
      <c r="C15" s="109" t="s">
        <v>564</v>
      </c>
      <c r="D15" s="109" t="s">
        <v>565</v>
      </c>
      <c r="E15" s="109" t="s">
        <v>562</v>
      </c>
      <c r="F15" s="109"/>
      <c r="G15" s="109"/>
      <c r="H15" s="104"/>
      <c r="I15" s="91"/>
      <c r="J15" s="90"/>
    </row>
    <row r="16" spans="1:257" ht="14.25" customHeight="1">
      <c r="A16" s="109" t="str">
        <f t="shared" si="0"/>
        <v>[Authentication-6]</v>
      </c>
      <c r="B16" s="109" t="s">
        <v>566</v>
      </c>
      <c r="C16" s="109" t="s">
        <v>567</v>
      </c>
      <c r="D16" s="109" t="s">
        <v>568</v>
      </c>
      <c r="E16" s="109" t="s">
        <v>562</v>
      </c>
      <c r="F16" s="109"/>
      <c r="G16" s="109"/>
      <c r="H16" s="104"/>
      <c r="I16" s="91"/>
      <c r="J16" s="90"/>
    </row>
    <row r="17" spans="1:10" ht="14.25" customHeight="1">
      <c r="A17" s="109" t="str">
        <f t="shared" si="0"/>
        <v>[Authentication-7]</v>
      </c>
      <c r="B17" s="109" t="s">
        <v>569</v>
      </c>
      <c r="C17" s="109" t="s">
        <v>570</v>
      </c>
      <c r="D17" s="109" t="s">
        <v>571</v>
      </c>
      <c r="E17" s="109" t="s">
        <v>562</v>
      </c>
      <c r="F17" s="109"/>
      <c r="G17" s="109"/>
      <c r="H17" s="104"/>
      <c r="I17" s="91"/>
      <c r="J17" s="90"/>
    </row>
    <row r="18" spans="1:10" ht="14.25" customHeight="1">
      <c r="A18" s="109" t="str">
        <f t="shared" si="0"/>
        <v>[Authentication-8]</v>
      </c>
      <c r="B18" s="109" t="s">
        <v>572</v>
      </c>
      <c r="C18" s="109" t="s">
        <v>573</v>
      </c>
      <c r="D18" s="109" t="s">
        <v>574</v>
      </c>
      <c r="E18" s="109" t="s">
        <v>562</v>
      </c>
      <c r="F18" s="109"/>
      <c r="G18" s="109"/>
      <c r="H18" s="104"/>
      <c r="I18" s="91"/>
      <c r="J18" s="90"/>
    </row>
    <row r="19" spans="1:10" ht="14.25" customHeight="1">
      <c r="A19" s="109" t="str">
        <f t="shared" si="0"/>
        <v>[Authentication-9]</v>
      </c>
      <c r="B19" s="109" t="s">
        <v>575</v>
      </c>
      <c r="C19" s="109" t="s">
        <v>576</v>
      </c>
      <c r="D19" s="109" t="s">
        <v>577</v>
      </c>
      <c r="E19" s="109" t="s">
        <v>562</v>
      </c>
      <c r="F19" s="109"/>
      <c r="G19" s="109"/>
      <c r="H19" s="104"/>
      <c r="I19" s="91"/>
      <c r="J19" s="90"/>
    </row>
    <row r="20" spans="1:10" ht="14.25" customHeight="1">
      <c r="A20" s="109" t="str">
        <f t="shared" si="0"/>
        <v>[Authentication-10]</v>
      </c>
      <c r="B20" s="109" t="s">
        <v>578</v>
      </c>
      <c r="C20" s="109" t="s">
        <v>579</v>
      </c>
      <c r="D20" s="109" t="s">
        <v>580</v>
      </c>
      <c r="E20" s="109" t="s">
        <v>562</v>
      </c>
      <c r="F20" s="109"/>
      <c r="G20" s="109"/>
      <c r="H20" s="104"/>
      <c r="I20" s="91"/>
      <c r="J20" s="90"/>
    </row>
    <row r="21" spans="1:10" ht="14.25" customHeight="1">
      <c r="A21" s="109" t="str">
        <f t="shared" si="0"/>
        <v>[Authentication-11]</v>
      </c>
      <c r="B21" s="109" t="s">
        <v>581</v>
      </c>
      <c r="C21" s="109" t="s">
        <v>582</v>
      </c>
      <c r="D21" s="109" t="s">
        <v>583</v>
      </c>
      <c r="E21" s="109" t="s">
        <v>562</v>
      </c>
      <c r="F21" s="109"/>
      <c r="G21" s="109"/>
      <c r="H21" s="104"/>
      <c r="I21" s="91"/>
      <c r="J21" s="90"/>
    </row>
    <row r="22" spans="1:10" ht="14.25" customHeight="1">
      <c r="A22" s="109" t="str">
        <f>IF(OR(B22&lt;&gt;"",D22&lt;&gt;""),"["&amp;TEXT($B$2,"##")&amp;"-"&amp;TEXT(ROW()-10,"##")&amp;"]","")</f>
        <v>[Authentication-12]</v>
      </c>
      <c r="B22" s="109" t="s">
        <v>584</v>
      </c>
      <c r="C22" s="109" t="s">
        <v>585</v>
      </c>
      <c r="D22" s="109" t="s">
        <v>586</v>
      </c>
      <c r="E22" s="109" t="s">
        <v>562</v>
      </c>
      <c r="F22" s="109"/>
      <c r="G22" s="109"/>
      <c r="H22" s="104"/>
      <c r="I22" s="91"/>
      <c r="J22" s="90"/>
    </row>
    <row r="23" spans="1:10" ht="14.25" customHeight="1">
      <c r="A23" s="271"/>
      <c r="B23" s="271" t="s">
        <v>587</v>
      </c>
      <c r="C23" s="272"/>
      <c r="D23" s="272"/>
      <c r="E23" s="272"/>
      <c r="F23" s="272"/>
      <c r="G23" s="272"/>
      <c r="H23" s="272"/>
      <c r="I23" s="277"/>
      <c r="J23" s="90"/>
    </row>
    <row r="24" spans="1:10" ht="14.25" customHeight="1">
      <c r="A24" s="109" t="str">
        <f t="shared" si="0"/>
        <v>[Authentication-14]</v>
      </c>
      <c r="B24" s="109" t="s">
        <v>588</v>
      </c>
      <c r="C24" s="109" t="s">
        <v>589</v>
      </c>
      <c r="D24" s="109" t="s">
        <v>590</v>
      </c>
      <c r="E24" s="109" t="s">
        <v>591</v>
      </c>
      <c r="F24" s="109"/>
      <c r="G24" s="109"/>
      <c r="H24" s="278"/>
      <c r="I24" s="91"/>
      <c r="J24" s="90"/>
    </row>
    <row r="25" spans="1:10" ht="14.25" customHeight="1">
      <c r="A25" s="109" t="str">
        <f>IF(OR(B25&lt;&gt;"",D25&lt;&gt;""),"["&amp;TEXT($B$2,"##")&amp;"-"&amp;TEXT(ROW()-10,"##")&amp;"]","")</f>
        <v>[Authentication-15]</v>
      </c>
      <c r="B25" s="109" t="s">
        <v>592</v>
      </c>
      <c r="C25" s="109" t="s">
        <v>589</v>
      </c>
      <c r="D25" s="109" t="s">
        <v>590</v>
      </c>
      <c r="E25" s="109" t="s">
        <v>591</v>
      </c>
      <c r="F25" s="109"/>
      <c r="G25" s="109"/>
      <c r="H25" s="278"/>
      <c r="I25" s="91"/>
      <c r="J25" s="90"/>
    </row>
    <row r="26" spans="1:10" ht="14.25" customHeight="1">
      <c r="A26" s="109" t="str">
        <f t="shared" si="0"/>
        <v>[Authentication-16]</v>
      </c>
      <c r="B26" s="109" t="s">
        <v>593</v>
      </c>
      <c r="C26" s="109" t="s">
        <v>594</v>
      </c>
      <c r="D26" s="109" t="s">
        <v>595</v>
      </c>
      <c r="E26" s="109" t="s">
        <v>596</v>
      </c>
      <c r="F26" s="109"/>
      <c r="G26" s="109"/>
      <c r="H26" s="278"/>
      <c r="I26" s="91"/>
      <c r="J26" s="90"/>
    </row>
    <row r="27" spans="1:10" ht="14.25" customHeight="1">
      <c r="A27" s="271"/>
      <c r="B27" s="271" t="s">
        <v>597</v>
      </c>
      <c r="C27" s="272"/>
      <c r="D27" s="272"/>
      <c r="E27" s="272"/>
      <c r="F27" s="272"/>
      <c r="G27" s="272"/>
      <c r="H27" s="272"/>
      <c r="I27" s="277"/>
      <c r="J27" s="90"/>
    </row>
    <row r="28" spans="1:10" ht="14.25" customHeight="1">
      <c r="A28" s="109" t="str">
        <f>IF(OR(B28&lt;&gt;"",D28&lt;&gt;""),"["&amp;TEXT($B$2,"##")&amp;"-"&amp;TEXT(ROW()-10,"##")&amp;"]","")</f>
        <v>[Authentication-18]</v>
      </c>
      <c r="B28" s="109" t="s">
        <v>598</v>
      </c>
      <c r="C28" s="109" t="s">
        <v>599</v>
      </c>
      <c r="D28" s="109" t="s">
        <v>600</v>
      </c>
      <c r="E28" s="109" t="s">
        <v>562</v>
      </c>
      <c r="F28" s="109"/>
      <c r="G28" s="109"/>
      <c r="H28" s="104"/>
      <c r="I28" s="91"/>
      <c r="J28" s="90"/>
    </row>
    <row r="29" spans="1:10" ht="14.25" customHeight="1">
      <c r="A29" s="109" t="str">
        <f>IF(OR(B29&lt;&gt;"",D29&lt;&gt;""),"["&amp;TEXT($B$2,"##")&amp;"-"&amp;TEXT(ROW()-10,"##")&amp;"]","")</f>
        <v>[Authentication-19]</v>
      </c>
      <c r="B29" s="109" t="s">
        <v>601</v>
      </c>
      <c r="C29" s="109" t="s">
        <v>599</v>
      </c>
      <c r="D29" s="109" t="s">
        <v>602</v>
      </c>
      <c r="E29" s="109" t="s">
        <v>562</v>
      </c>
      <c r="F29" s="109"/>
      <c r="G29" s="109"/>
      <c r="H29" s="104"/>
      <c r="I29" s="91"/>
      <c r="J29" s="90"/>
    </row>
    <row r="30" spans="1:10" ht="14.25" customHeight="1">
      <c r="A30" s="109" t="str">
        <f>IF(OR(B30&lt;&gt;"",D30&lt;&gt;""),"["&amp;TEXT($B$2,"##")&amp;"-"&amp;TEXT(ROW()-10,"##")&amp;"]","")</f>
        <v>[Authentication-20]</v>
      </c>
      <c r="B30" s="109" t="s">
        <v>559</v>
      </c>
      <c r="C30" s="109" t="s">
        <v>603</v>
      </c>
      <c r="D30" s="109" t="s">
        <v>604</v>
      </c>
      <c r="E30" s="109" t="s">
        <v>562</v>
      </c>
      <c r="F30" s="109"/>
      <c r="G30" s="109"/>
      <c r="H30" s="104"/>
      <c r="I30" s="91"/>
      <c r="J30" s="90"/>
    </row>
    <row r="31" spans="1:10" ht="14.25" customHeight="1">
      <c r="A31" s="109" t="str">
        <f>IF(OR(B31&lt;&gt;"",D31&lt;&gt;""),"["&amp;TEXT($B$2,"##")&amp;"-"&amp;TEXT(ROW()-10,"##")&amp;"]","")</f>
        <v>[Authentication-21]</v>
      </c>
      <c r="B31" s="109" t="s">
        <v>605</v>
      </c>
      <c r="C31" s="109" t="s">
        <v>606</v>
      </c>
      <c r="D31" s="109" t="s">
        <v>607</v>
      </c>
      <c r="E31" s="109" t="s">
        <v>608</v>
      </c>
      <c r="F31" s="109"/>
      <c r="G31" s="109"/>
      <c r="H31" s="104"/>
      <c r="I31" s="91"/>
      <c r="J31" s="90"/>
    </row>
    <row r="32" spans="1:10" ht="14.25" customHeight="1">
      <c r="A32" s="109" t="str">
        <f t="shared" si="0"/>
        <v>[Authentication-22]</v>
      </c>
      <c r="B32" s="109" t="s">
        <v>609</v>
      </c>
      <c r="C32" s="109" t="s">
        <v>610</v>
      </c>
      <c r="D32" s="109" t="s">
        <v>611</v>
      </c>
      <c r="E32" s="109" t="s">
        <v>608</v>
      </c>
      <c r="F32" s="109"/>
      <c r="G32" s="109"/>
      <c r="H32" s="104"/>
      <c r="I32" s="91"/>
      <c r="J32" s="90"/>
    </row>
    <row r="33" spans="1:10" ht="14.25" customHeight="1">
      <c r="A33" s="109" t="str">
        <f t="shared" si="0"/>
        <v>[Authentication-23]</v>
      </c>
      <c r="B33" s="109" t="s">
        <v>612</v>
      </c>
      <c r="C33" s="109" t="s">
        <v>613</v>
      </c>
      <c r="D33" s="109" t="s">
        <v>614</v>
      </c>
      <c r="E33" s="109" t="s">
        <v>608</v>
      </c>
      <c r="F33" s="109"/>
      <c r="G33" s="109"/>
      <c r="H33" s="104"/>
      <c r="I33" s="91"/>
      <c r="J33" s="90"/>
    </row>
    <row r="34" spans="1:10" ht="14.25" customHeight="1">
      <c r="A34" s="109" t="str">
        <f t="shared" si="0"/>
        <v>[Authentication-24]</v>
      </c>
      <c r="B34" s="109" t="s">
        <v>615</v>
      </c>
      <c r="C34" s="109" t="s">
        <v>616</v>
      </c>
      <c r="D34" s="109" t="s">
        <v>617</v>
      </c>
      <c r="E34" s="109"/>
      <c r="F34" s="109"/>
      <c r="G34" s="109"/>
      <c r="H34" s="104"/>
      <c r="I34" s="91"/>
      <c r="J34" s="90"/>
    </row>
    <row r="35" spans="1:10" ht="14.25" customHeight="1">
      <c r="A35" s="109" t="str">
        <f t="shared" si="0"/>
        <v>[Authentication-25]</v>
      </c>
      <c r="B35" s="109" t="s">
        <v>618</v>
      </c>
      <c r="C35" s="109" t="s">
        <v>619</v>
      </c>
      <c r="D35" s="109" t="s">
        <v>620</v>
      </c>
      <c r="E35" s="54" t="s">
        <v>558</v>
      </c>
      <c r="F35" s="109"/>
      <c r="G35" s="109"/>
      <c r="H35" s="104"/>
      <c r="I35" s="91"/>
      <c r="J35" s="90"/>
    </row>
    <row r="36" spans="1:10" ht="14.25" customHeight="1">
      <c r="A36" s="109" t="str">
        <f t="shared" si="0"/>
        <v>[Authentication-26]</v>
      </c>
      <c r="B36" s="109" t="s">
        <v>621</v>
      </c>
      <c r="C36" s="109" t="s">
        <v>622</v>
      </c>
      <c r="D36" s="109" t="s">
        <v>623</v>
      </c>
      <c r="E36" s="54" t="s">
        <v>558</v>
      </c>
      <c r="F36" s="109"/>
      <c r="G36" s="109"/>
      <c r="H36" s="104"/>
      <c r="I36" s="91"/>
      <c r="J36" s="90"/>
    </row>
    <row r="37" spans="1:10" ht="14.25" customHeight="1">
      <c r="A37" s="109" t="str">
        <f t="shared" si="0"/>
        <v>[Authentication-27]</v>
      </c>
      <c r="B37" s="109" t="s">
        <v>624</v>
      </c>
      <c r="C37" s="109" t="s">
        <v>625</v>
      </c>
      <c r="D37" s="109" t="s">
        <v>626</v>
      </c>
      <c r="E37" s="54"/>
      <c r="F37" s="109"/>
      <c r="G37" s="109"/>
      <c r="H37" s="104"/>
      <c r="I37" s="91"/>
      <c r="J37" s="90"/>
    </row>
    <row r="38" spans="1:10" ht="14.25" customHeight="1">
      <c r="A38" s="109" t="str">
        <f t="shared" si="0"/>
        <v>[Authentication-28]</v>
      </c>
      <c r="B38" s="109" t="s">
        <v>627</v>
      </c>
      <c r="C38" s="109" t="s">
        <v>628</v>
      </c>
      <c r="D38" s="109" t="s">
        <v>629</v>
      </c>
      <c r="E38" s="109" t="s">
        <v>608</v>
      </c>
      <c r="F38" s="109"/>
      <c r="G38" s="109"/>
      <c r="H38" s="104"/>
      <c r="I38" s="91"/>
      <c r="J38" s="90"/>
    </row>
    <row r="39" spans="1:10" ht="14.25" customHeight="1">
      <c r="A39" s="109" t="str">
        <f t="shared" si="0"/>
        <v>[Authentication-29]</v>
      </c>
      <c r="B39" s="109" t="s">
        <v>630</v>
      </c>
      <c r="C39" s="109" t="s">
        <v>631</v>
      </c>
      <c r="D39" s="109" t="s">
        <v>632</v>
      </c>
      <c r="E39" s="109" t="s">
        <v>608</v>
      </c>
      <c r="F39" s="109"/>
      <c r="G39" s="109"/>
      <c r="H39" s="104"/>
      <c r="I39" s="91"/>
      <c r="J39" s="90"/>
    </row>
    <row r="40" spans="1:10" ht="14.25" customHeight="1">
      <c r="A40" s="109" t="str">
        <f>IF(OR(B40&lt;&gt;"",D40&lt;&gt;""),"["&amp;TEXT($B$2,"##")&amp;"-"&amp;TEXT(ROW()-10,"##")&amp;"]","")</f>
        <v>[Authentication-30]</v>
      </c>
      <c r="B40" s="109" t="s">
        <v>633</v>
      </c>
      <c r="C40" s="109" t="s">
        <v>634</v>
      </c>
      <c r="D40" s="273" t="s">
        <v>635</v>
      </c>
      <c r="E40" s="109" t="s">
        <v>608</v>
      </c>
      <c r="F40" s="109"/>
      <c r="G40" s="109"/>
      <c r="H40" s="104"/>
      <c r="I40" s="91"/>
      <c r="J40" s="90"/>
    </row>
    <row r="41" spans="1:10" ht="14.25" customHeight="1">
      <c r="A41" s="109" t="str">
        <f>IF(OR(B41&lt;&gt;"",D41&lt;&gt;""),"["&amp;TEXT($B$2,"##")&amp;"-"&amp;TEXT(ROW()-10,"##")&amp;"]","")</f>
        <v>[Authentication-31]</v>
      </c>
      <c r="B41" s="109" t="s">
        <v>636</v>
      </c>
      <c r="C41" s="109" t="s">
        <v>637</v>
      </c>
      <c r="D41" s="273" t="s">
        <v>638</v>
      </c>
      <c r="E41" s="109" t="s">
        <v>608</v>
      </c>
      <c r="F41" s="109"/>
      <c r="G41" s="109"/>
      <c r="H41" s="104"/>
      <c r="I41" s="91"/>
      <c r="J41" s="90"/>
    </row>
    <row r="42" spans="1:10" ht="14.25" customHeight="1">
      <c r="A42" s="109" t="str">
        <f t="shared" ref="A42" si="1">IF(OR(B42&lt;&gt;"",D42&lt;&gt;""),"["&amp;TEXT($B$2,"##")&amp;"-"&amp;TEXT(ROW()-10,"##")&amp;"]","")</f>
        <v>[Authentication-32]</v>
      </c>
      <c r="B42" s="109" t="s">
        <v>639</v>
      </c>
      <c r="C42" s="109" t="s">
        <v>640</v>
      </c>
      <c r="D42" s="273" t="s">
        <v>641</v>
      </c>
      <c r="E42" s="109" t="s">
        <v>608</v>
      </c>
      <c r="F42" s="109"/>
      <c r="G42" s="109"/>
      <c r="H42" s="104"/>
      <c r="I42" s="91"/>
      <c r="J42" s="90"/>
    </row>
    <row r="43" spans="1:10" ht="14.25" customHeight="1">
      <c r="A43" s="109" t="str">
        <f t="shared" si="0"/>
        <v>[Authentication-33]</v>
      </c>
      <c r="B43" s="109" t="s">
        <v>642</v>
      </c>
      <c r="C43" s="109" t="s">
        <v>643</v>
      </c>
      <c r="D43" s="273" t="s">
        <v>644</v>
      </c>
      <c r="E43" s="109" t="s">
        <v>608</v>
      </c>
      <c r="F43" s="109"/>
      <c r="G43" s="109"/>
      <c r="H43" s="104"/>
      <c r="I43" s="91"/>
      <c r="J43" s="90"/>
    </row>
    <row r="44" spans="1:10" ht="14.25" customHeight="1">
      <c r="A44" s="271"/>
      <c r="B44" s="271" t="s">
        <v>645</v>
      </c>
      <c r="C44" s="272"/>
      <c r="D44" s="272"/>
      <c r="E44" s="274"/>
      <c r="F44" s="274"/>
      <c r="G44" s="274"/>
      <c r="H44" s="274"/>
      <c r="I44" s="274"/>
      <c r="J44" s="90"/>
    </row>
    <row r="45" spans="1:10" ht="14.25" customHeight="1">
      <c r="A45" s="109" t="str">
        <f t="shared" ref="A45" si="2">IF(OR(B45&lt;&gt;"",D45&lt;&gt;""),"["&amp;TEXT($B$2,"##")&amp;"-"&amp;TEXT(ROW()-10,"##")&amp;"]","")</f>
        <v>[Authentication-35]</v>
      </c>
      <c r="B45" s="109" t="s">
        <v>646</v>
      </c>
      <c r="C45" s="109" t="s">
        <v>647</v>
      </c>
      <c r="D45" s="109" t="s">
        <v>648</v>
      </c>
      <c r="E45" s="109" t="s">
        <v>649</v>
      </c>
      <c r="F45" s="109"/>
      <c r="G45" s="109"/>
      <c r="H45" s="104"/>
      <c r="I45" s="91"/>
      <c r="J45" s="90"/>
    </row>
    <row r="46" spans="1:10" s="169" customFormat="1" ht="14.25" customHeight="1">
      <c r="A46" s="109" t="str">
        <f>IF(OR(B46&lt;&gt;"",D46&lt;&gt;""),"["&amp;TEXT($B$2,"##")&amp;"-"&amp;TEXT(ROW()-10,"##")&amp;"]","")</f>
        <v>[Authentication-36]</v>
      </c>
      <c r="B46" s="109" t="s">
        <v>650</v>
      </c>
      <c r="C46" s="109" t="s">
        <v>647</v>
      </c>
      <c r="D46" s="109" t="s">
        <v>651</v>
      </c>
      <c r="E46" s="109" t="s">
        <v>649</v>
      </c>
      <c r="F46" s="109"/>
      <c r="G46" s="109"/>
      <c r="H46" s="104"/>
      <c r="I46" s="91"/>
    </row>
    <row r="47" spans="1:10" s="169" customFormat="1" ht="14.25" customHeight="1">
      <c r="A47" s="109" t="str">
        <f>IF(OR(B47&lt;&gt;"",D47&lt;&gt;""),"["&amp;TEXT($B$2,"##")&amp;"-"&amp;TEXT(ROW()-10,"##")&amp;"]","")</f>
        <v>[Authentication-37]</v>
      </c>
      <c r="B47" s="109" t="s">
        <v>652</v>
      </c>
      <c r="C47" s="109" t="s">
        <v>653</v>
      </c>
      <c r="D47" s="109" t="s">
        <v>654</v>
      </c>
      <c r="E47" s="109" t="s">
        <v>649</v>
      </c>
      <c r="F47" s="109"/>
      <c r="G47" s="109"/>
      <c r="H47" s="104"/>
      <c r="I47" s="91"/>
    </row>
    <row r="48" spans="1:10" ht="14.25" customHeight="1">
      <c r="A48" s="109" t="str">
        <f>IF(OR(B48&lt;&gt;"",D48&lt;&gt;""),"["&amp;TEXT($B$2,"##")&amp;"-"&amp;TEXT(ROW()-10,"##")&amp;"]","")</f>
        <v>[Authentication-38]</v>
      </c>
      <c r="B48" s="109" t="s">
        <v>655</v>
      </c>
      <c r="C48" s="109" t="s">
        <v>656</v>
      </c>
      <c r="D48" s="109" t="s">
        <v>657</v>
      </c>
      <c r="E48" s="109" t="s">
        <v>649</v>
      </c>
      <c r="F48" s="109"/>
      <c r="G48" s="109"/>
      <c r="H48" s="104"/>
      <c r="I48" s="91"/>
      <c r="J48" s="90"/>
    </row>
    <row r="49" spans="1:10" ht="14.25" customHeight="1">
      <c r="A49" s="109" t="str">
        <f>IF(OR(B49&lt;&gt;"",D49&lt;&gt;""),"["&amp;TEXT($B$2,"##")&amp;"-"&amp;TEXT(ROW()-10,"##")&amp;"]","")</f>
        <v>[Authentication-39]</v>
      </c>
      <c r="B49" s="109" t="s">
        <v>658</v>
      </c>
      <c r="C49" s="109" t="s">
        <v>659</v>
      </c>
      <c r="D49" s="109" t="s">
        <v>660</v>
      </c>
      <c r="E49" s="109" t="s">
        <v>649</v>
      </c>
      <c r="F49" s="109"/>
      <c r="G49" s="109"/>
      <c r="H49" s="104"/>
      <c r="I49" s="91"/>
      <c r="J49" s="90"/>
    </row>
    <row r="50" spans="1:10" ht="14.25" customHeight="1">
      <c r="A50" s="109" t="str">
        <f t="shared" ref="A50:A57" si="3">IF(OR(B50&lt;&gt;"",D50&lt;&gt;""),"["&amp;TEXT($B$2,"##")&amp;"-"&amp;TEXT(ROW()-10,"##")&amp;"]","")</f>
        <v>[Authentication-40]</v>
      </c>
      <c r="B50" s="109" t="s">
        <v>661</v>
      </c>
      <c r="C50" s="54" t="s">
        <v>662</v>
      </c>
      <c r="D50" s="109" t="s">
        <v>663</v>
      </c>
      <c r="E50" s="109" t="s">
        <v>649</v>
      </c>
      <c r="F50" s="109"/>
      <c r="G50" s="109"/>
      <c r="H50" s="104"/>
      <c r="I50" s="109"/>
      <c r="J50" s="90"/>
    </row>
    <row r="51" spans="1:10" ht="14.25" customHeight="1">
      <c r="A51" s="109" t="str">
        <f t="shared" si="3"/>
        <v>[Authentication-41]</v>
      </c>
      <c r="B51" s="109" t="s">
        <v>664</v>
      </c>
      <c r="C51" s="109" t="s">
        <v>665</v>
      </c>
      <c r="D51" s="109" t="s">
        <v>666</v>
      </c>
      <c r="E51" s="109" t="s">
        <v>608</v>
      </c>
      <c r="F51" s="109"/>
      <c r="G51" s="109"/>
      <c r="H51" s="104"/>
      <c r="I51" s="279"/>
      <c r="J51" s="90"/>
    </row>
    <row r="52" spans="1:10" ht="14.25" customHeight="1">
      <c r="A52" s="54" t="str">
        <f t="shared" si="3"/>
        <v>[Authentication-42]</v>
      </c>
      <c r="B52" s="109" t="s">
        <v>667</v>
      </c>
      <c r="C52" s="109" t="s">
        <v>668</v>
      </c>
      <c r="D52" s="109" t="s">
        <v>669</v>
      </c>
      <c r="E52" s="109" t="s">
        <v>608</v>
      </c>
      <c r="F52" s="109"/>
      <c r="G52" s="109"/>
      <c r="H52" s="104"/>
      <c r="I52" s="91"/>
      <c r="J52" s="90"/>
    </row>
    <row r="53" spans="1:10" ht="14.25" customHeight="1">
      <c r="A53" s="109" t="str">
        <f t="shared" si="3"/>
        <v>[Authentication-43]</v>
      </c>
      <c r="B53" s="109" t="s">
        <v>670</v>
      </c>
      <c r="C53" s="109" t="s">
        <v>671</v>
      </c>
      <c r="D53" s="109" t="s">
        <v>672</v>
      </c>
      <c r="E53" s="109" t="s">
        <v>608</v>
      </c>
      <c r="F53" s="109"/>
      <c r="G53" s="109"/>
      <c r="H53" s="104"/>
      <c r="I53" s="91"/>
      <c r="J53" s="90"/>
    </row>
    <row r="54" spans="1:10" ht="14.25" customHeight="1">
      <c r="A54" s="109" t="str">
        <f t="shared" si="3"/>
        <v>[Authentication-44]</v>
      </c>
      <c r="B54" s="109" t="s">
        <v>673</v>
      </c>
      <c r="C54" s="54" t="s">
        <v>674</v>
      </c>
      <c r="D54" s="109" t="s">
        <v>675</v>
      </c>
      <c r="E54" s="109" t="s">
        <v>649</v>
      </c>
      <c r="F54" s="109"/>
      <c r="G54" s="109"/>
      <c r="H54" s="104"/>
      <c r="I54" s="91"/>
      <c r="J54" s="90"/>
    </row>
    <row r="55" spans="1:10" ht="14.25" customHeight="1">
      <c r="A55" s="109" t="str">
        <f t="shared" si="3"/>
        <v>[Authentication-45]</v>
      </c>
      <c r="B55" s="109" t="s">
        <v>676</v>
      </c>
      <c r="C55" s="54" t="s">
        <v>677</v>
      </c>
      <c r="D55" s="275" t="s">
        <v>678</v>
      </c>
      <c r="E55" s="109" t="s">
        <v>649</v>
      </c>
      <c r="F55" s="109"/>
      <c r="G55" s="109"/>
      <c r="H55" s="104"/>
      <c r="I55" s="91"/>
      <c r="J55" s="90"/>
    </row>
    <row r="56" spans="1:10" ht="14.25" customHeight="1">
      <c r="A56" s="109" t="str">
        <f t="shared" si="3"/>
        <v>[Authentication-46]</v>
      </c>
      <c r="B56" s="54" t="s">
        <v>679</v>
      </c>
      <c r="C56" s="54" t="s">
        <v>680</v>
      </c>
      <c r="D56" s="275" t="s">
        <v>681</v>
      </c>
      <c r="E56" s="109" t="s">
        <v>649</v>
      </c>
      <c r="F56" s="109"/>
      <c r="G56" s="109"/>
      <c r="H56" s="104"/>
      <c r="I56" s="91"/>
      <c r="J56" s="90"/>
    </row>
    <row r="57" spans="1:10" ht="14.25" customHeight="1">
      <c r="A57" s="109" t="str">
        <f t="shared" si="3"/>
        <v>[Authentication-47]</v>
      </c>
      <c r="B57" s="109" t="s">
        <v>682</v>
      </c>
      <c r="C57" s="54" t="s">
        <v>683</v>
      </c>
      <c r="D57" s="275" t="s">
        <v>684</v>
      </c>
      <c r="E57" s="109" t="s">
        <v>649</v>
      </c>
      <c r="F57" s="109"/>
      <c r="G57" s="109"/>
      <c r="H57" s="104"/>
      <c r="I57" s="91"/>
      <c r="J57" s="90"/>
    </row>
    <row r="58" spans="1:10" ht="14.25" customHeight="1">
      <c r="A58" s="271"/>
      <c r="B58" s="271" t="s">
        <v>685</v>
      </c>
      <c r="C58" s="272"/>
      <c r="D58" s="272"/>
      <c r="E58" s="272"/>
      <c r="F58" s="272"/>
      <c r="G58" s="272"/>
      <c r="H58" s="272"/>
      <c r="I58" s="280"/>
      <c r="J58" s="90"/>
    </row>
    <row r="59" spans="1:10" ht="14.25" customHeight="1">
      <c r="A59" s="109" t="str">
        <f t="shared" ref="A59:A64" si="4">IF(OR(B59&lt;&gt;"",D59&lt;&gt;""),"["&amp;TEXT($B$2,"##")&amp;"-"&amp;TEXT(ROW()-10,"##")&amp;"]","")</f>
        <v>[Authentication-49]</v>
      </c>
      <c r="B59" s="109" t="s">
        <v>686</v>
      </c>
      <c r="C59" s="109" t="s">
        <v>687</v>
      </c>
      <c r="D59" s="109" t="s">
        <v>688</v>
      </c>
      <c r="E59" s="109" t="s">
        <v>689</v>
      </c>
      <c r="F59" s="109"/>
      <c r="G59" s="109"/>
      <c r="H59" s="104"/>
      <c r="I59" s="91"/>
      <c r="J59" s="90"/>
    </row>
    <row r="60" spans="1:10" ht="14.25" customHeight="1">
      <c r="A60" s="109" t="str">
        <f t="shared" si="4"/>
        <v>[Authentication-50]</v>
      </c>
      <c r="B60" s="109" t="s">
        <v>690</v>
      </c>
      <c r="C60" s="109" t="s">
        <v>687</v>
      </c>
      <c r="D60" s="109" t="s">
        <v>688</v>
      </c>
      <c r="E60" s="109" t="s">
        <v>689</v>
      </c>
      <c r="F60" s="109"/>
      <c r="G60" s="109"/>
      <c r="H60" s="104"/>
      <c r="I60" s="91"/>
      <c r="J60" s="90"/>
    </row>
    <row r="61" spans="1:10" ht="14.25" customHeight="1">
      <c r="A61" s="109" t="str">
        <f t="shared" si="4"/>
        <v>[Authentication-51]</v>
      </c>
      <c r="B61" s="109" t="s">
        <v>691</v>
      </c>
      <c r="C61" s="109" t="s">
        <v>692</v>
      </c>
      <c r="D61" s="109" t="s">
        <v>693</v>
      </c>
      <c r="E61" s="109" t="s">
        <v>694</v>
      </c>
      <c r="F61" s="109"/>
      <c r="G61" s="109"/>
      <c r="H61" s="104"/>
      <c r="I61" s="91"/>
      <c r="J61" s="90"/>
    </row>
    <row r="62" spans="1:10" ht="14.25" customHeight="1">
      <c r="A62" s="109" t="str">
        <f t="shared" si="4"/>
        <v>[Authentication-52]</v>
      </c>
      <c r="B62" s="276" t="s">
        <v>695</v>
      </c>
      <c r="C62" s="109" t="s">
        <v>696</v>
      </c>
      <c r="D62" s="275" t="s">
        <v>697</v>
      </c>
      <c r="E62" s="109" t="s">
        <v>694</v>
      </c>
      <c r="F62" s="109"/>
      <c r="G62" s="109"/>
      <c r="H62" s="104"/>
      <c r="I62" s="91"/>
      <c r="J62" s="90"/>
    </row>
    <row r="63" spans="1:10" ht="14.25" customHeight="1">
      <c r="A63" s="109" t="str">
        <f t="shared" si="4"/>
        <v>[Authentication-53]</v>
      </c>
      <c r="B63" s="276" t="s">
        <v>698</v>
      </c>
      <c r="C63" s="109" t="s">
        <v>699</v>
      </c>
      <c r="D63" s="275" t="s">
        <v>700</v>
      </c>
      <c r="E63" s="109" t="s">
        <v>694</v>
      </c>
      <c r="F63" s="109"/>
      <c r="G63" s="109"/>
      <c r="H63" s="104"/>
      <c r="I63" s="91"/>
      <c r="J63" s="90"/>
    </row>
    <row r="64" spans="1:10" ht="14.25" customHeight="1">
      <c r="A64" s="109" t="str">
        <f t="shared" si="4"/>
        <v>[Authentication-54]</v>
      </c>
      <c r="B64" s="109" t="s">
        <v>701</v>
      </c>
      <c r="C64" s="109" t="s">
        <v>702</v>
      </c>
      <c r="D64" s="109" t="s">
        <v>703</v>
      </c>
      <c r="E64" s="109" t="s">
        <v>694</v>
      </c>
      <c r="F64" s="109"/>
      <c r="G64" s="109"/>
      <c r="H64" s="104"/>
      <c r="I64" s="91"/>
      <c r="J64" s="90"/>
    </row>
    <row r="65" spans="1:10" ht="14.25" customHeight="1">
      <c r="A65" s="96" t="str">
        <f t="shared" ref="A65:A66" si="5">IF(OR(B65&lt;&gt;"",D65&lt;E64&gt;""),"["&amp;TEXT($B$2,"##")&amp;"-"&amp;TEXT(ROW()-10,"##")&amp;"]","")</f>
        <v>[Authentication-55]</v>
      </c>
      <c r="B65" s="97" t="s">
        <v>471</v>
      </c>
      <c r="C65" s="97" t="s">
        <v>472</v>
      </c>
      <c r="D65" s="97" t="s">
        <v>473</v>
      </c>
      <c r="E65" s="146"/>
      <c r="F65" s="95"/>
      <c r="G65" s="97"/>
      <c r="H65" s="157"/>
      <c r="I65" s="146"/>
      <c r="J65" s="90"/>
    </row>
    <row r="66" spans="1:10" ht="14.25" customHeight="1">
      <c r="A66" s="96" t="str">
        <f t="shared" si="5"/>
        <v>[Authentication-56]</v>
      </c>
      <c r="B66" s="97" t="s">
        <v>474</v>
      </c>
      <c r="C66" s="97" t="s">
        <v>475</v>
      </c>
      <c r="D66" s="97" t="s">
        <v>476</v>
      </c>
      <c r="E66" s="146"/>
      <c r="F66" s="95"/>
      <c r="G66" s="97"/>
      <c r="H66" s="157"/>
      <c r="I66" s="146"/>
      <c r="J66" s="90"/>
    </row>
    <row r="67" spans="1:10" ht="14.25" customHeight="1">
      <c r="A67" s="96"/>
      <c r="B67" s="97"/>
      <c r="C67" s="97"/>
      <c r="D67" s="97"/>
      <c r="E67" s="146"/>
      <c r="F67" s="161"/>
      <c r="G67" s="97"/>
      <c r="H67" s="157"/>
      <c r="I67" s="146"/>
      <c r="J67" s="90"/>
    </row>
    <row r="68" spans="1:10" ht="14.25" customHeight="1">
      <c r="A68" s="96"/>
      <c r="B68" s="97"/>
      <c r="C68" s="97"/>
      <c r="D68" s="97"/>
      <c r="E68" s="146"/>
      <c r="F68" s="160"/>
      <c r="G68" s="97"/>
      <c r="H68" s="157"/>
      <c r="I68" s="146"/>
      <c r="J68" s="90"/>
    </row>
    <row r="69" spans="1:10" ht="14.25" customHeight="1">
      <c r="A69" s="96"/>
      <c r="B69" s="109"/>
      <c r="C69" s="97"/>
      <c r="D69" s="97"/>
      <c r="E69" s="146"/>
      <c r="F69" s="95"/>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97"/>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138"/>
      <c r="B74" s="109"/>
      <c r="C74" s="13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95"/>
      <c r="C76" s="136"/>
      <c r="D76" s="139"/>
      <c r="E76" s="146"/>
      <c r="F76" s="95"/>
      <c r="G76" s="97"/>
      <c r="H76" s="157"/>
      <c r="I76" s="146"/>
      <c r="J76" s="90"/>
    </row>
    <row r="77" spans="1:10" ht="14.25" customHeight="1">
      <c r="A77" s="96"/>
      <c r="B77" s="95"/>
      <c r="C77" s="136"/>
      <c r="D77" s="139"/>
      <c r="E77" s="146"/>
      <c r="F77" s="95"/>
      <c r="G77" s="97"/>
      <c r="H77" s="157"/>
      <c r="I77" s="146"/>
      <c r="J77" s="90"/>
    </row>
    <row r="78" spans="1:10" ht="14.25" customHeight="1">
      <c r="A78" s="96"/>
      <c r="B78" s="95"/>
      <c r="C78" s="95"/>
      <c r="D78" s="95"/>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7"/>
      <c r="C81" s="136"/>
      <c r="D81" s="139"/>
      <c r="E81" s="146"/>
      <c r="F81" s="95"/>
      <c r="G81" s="97"/>
      <c r="H81" s="157"/>
      <c r="I81" s="146"/>
      <c r="J81" s="90"/>
    </row>
    <row r="82" spans="1:10" ht="14.25" customHeight="1">
      <c r="A82" s="96"/>
      <c r="B82" s="97"/>
      <c r="C82" s="142"/>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109"/>
      <c r="C85" s="97"/>
      <c r="D85" s="97"/>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97"/>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136"/>
      <c r="D90" s="139"/>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109"/>
      <c r="C92" s="97"/>
      <c r="D92" s="97"/>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97"/>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5"/>
      <c r="H97" s="157"/>
      <c r="I97" s="146"/>
      <c r="J97" s="90"/>
    </row>
    <row r="98" spans="1:10" ht="14.25" customHeight="1">
      <c r="A98" s="96"/>
      <c r="B98" s="97"/>
      <c r="C98" s="97"/>
      <c r="D98" s="97"/>
      <c r="E98" s="146"/>
      <c r="F98" s="95"/>
      <c r="G98" s="95"/>
      <c r="H98" s="157"/>
      <c r="I98" s="146"/>
      <c r="J98" s="90"/>
    </row>
    <row r="99" spans="1:10" ht="14.25" customHeight="1">
      <c r="A99" s="152"/>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50"/>
      <c r="F105" s="95"/>
      <c r="G105" s="95"/>
      <c r="H105" s="157"/>
      <c r="I105" s="146"/>
      <c r="J105" s="90"/>
    </row>
    <row r="106" spans="1:10" ht="14.25" customHeight="1">
      <c r="A106" s="152"/>
      <c r="B106" s="97"/>
      <c r="C106" s="97"/>
      <c r="D106" s="97"/>
      <c r="E106" s="146"/>
      <c r="F106" s="97"/>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7"/>
      <c r="H109" s="157"/>
      <c r="I109" s="146"/>
      <c r="J109" s="90"/>
    </row>
    <row r="110" spans="1:10">
      <c r="J110" s="90"/>
    </row>
  </sheetData>
  <mergeCells count="5">
    <mergeCell ref="B2:G2"/>
    <mergeCell ref="B3:G3"/>
    <mergeCell ref="B4:G4"/>
    <mergeCell ref="E5:G5"/>
    <mergeCell ref="E6:G6"/>
  </mergeCells>
  <dataValidations count="2">
    <dataValidation type="list" allowBlank="1" showErrorMessage="1" sqref="F65:G109">
      <formula1>$J$2:$J$6</formula1>
    </dataValidation>
    <dataValidation type="list" allowBlank="1" showErrorMessage="1" sqref="F45:G57 F12:G22 F24:G26 F59:G64 F28:G43">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0"/>
  <sheetViews>
    <sheetView workbookViewId="0">
      <selection sqref="A1:XFD1048576"/>
    </sheetView>
  </sheetViews>
  <sheetFormatPr defaultRowHeight="12.75"/>
  <cols>
    <col min="1" max="1" width="19.2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40" t="s">
        <v>808</v>
      </c>
      <c r="C2" s="241"/>
      <c r="D2" s="241"/>
      <c r="E2" s="241"/>
      <c r="F2" s="241"/>
      <c r="G2" s="242"/>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43" t="s">
        <v>809</v>
      </c>
      <c r="C3" s="244"/>
      <c r="D3" s="244"/>
      <c r="E3" s="244"/>
      <c r="F3" s="244"/>
      <c r="G3" s="24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43" t="s">
        <v>706</v>
      </c>
      <c r="C4" s="244"/>
      <c r="D4" s="244"/>
      <c r="E4" s="244"/>
      <c r="F4" s="244"/>
      <c r="G4" s="24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46" t="s">
        <v>28</v>
      </c>
      <c r="F5" s="247"/>
      <c r="G5" s="24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COUNTIF(F12:G142,"Pass")</f>
        <v>0</v>
      </c>
      <c r="B6" s="87">
        <f>COUNTIF(F12:G142,"Fail")</f>
        <v>0</v>
      </c>
      <c r="C6" s="87">
        <f>E6-D6-B6-A6</f>
        <v>48</v>
      </c>
      <c r="D6" s="88">
        <f>COUNTIF(F12:G142,"N/A")</f>
        <v>0</v>
      </c>
      <c r="E6" s="249">
        <f>COUNTA(A12:A142)</f>
        <v>48</v>
      </c>
      <c r="F6" s="250"/>
      <c r="G6" s="25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81"/>
      <c r="B11" s="282" t="s">
        <v>554</v>
      </c>
      <c r="C11" s="282"/>
      <c r="D11" s="282"/>
      <c r="E11" s="282"/>
      <c r="F11" s="282"/>
      <c r="G11" s="282"/>
      <c r="H11" s="282"/>
      <c r="I11" s="282"/>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2" si="0">IF(OR(B12&lt;&gt;"",D12&lt;&gt;""),"["&amp;TEXT($B$2,"##")&amp;"-"&amp;TEXT(ROW()-10,"##")&amp;"]","")</f>
        <v>[Mod module-2]</v>
      </c>
      <c r="B12" s="97" t="s">
        <v>707</v>
      </c>
      <c r="C12" s="97" t="s">
        <v>708</v>
      </c>
      <c r="D12" s="97" t="s">
        <v>709</v>
      </c>
      <c r="E12" s="283"/>
      <c r="F12" s="97"/>
      <c r="G12" s="97"/>
      <c r="H12" s="104"/>
      <c r="I12" s="284"/>
      <c r="J12" s="90"/>
    </row>
    <row r="13" spans="1:257" ht="14.25" customHeight="1">
      <c r="A13" s="143" t="str">
        <f t="shared" si="0"/>
        <v>[Mod module-3]</v>
      </c>
      <c r="B13" s="97" t="s">
        <v>710</v>
      </c>
      <c r="C13" s="97" t="s">
        <v>711</v>
      </c>
      <c r="D13" s="97" t="s">
        <v>712</v>
      </c>
      <c r="E13" s="285" t="s">
        <v>713</v>
      </c>
      <c r="F13" s="97"/>
      <c r="G13" s="97"/>
      <c r="H13" s="104"/>
      <c r="I13" s="286"/>
      <c r="J13" s="90"/>
    </row>
    <row r="14" spans="1:257" ht="14.25" customHeight="1">
      <c r="A14" s="143" t="str">
        <f t="shared" si="0"/>
        <v>[Mod module-4]</v>
      </c>
      <c r="B14" s="97" t="s">
        <v>714</v>
      </c>
      <c r="C14" s="97" t="s">
        <v>715</v>
      </c>
      <c r="D14" s="97" t="s">
        <v>716</v>
      </c>
      <c r="E14" s="285" t="s">
        <v>713</v>
      </c>
      <c r="F14" s="97"/>
      <c r="G14" s="97"/>
      <c r="H14" s="104"/>
      <c r="I14" s="286"/>
      <c r="J14" s="90"/>
    </row>
    <row r="15" spans="1:257" ht="14.25" customHeight="1">
      <c r="A15" s="143" t="str">
        <f t="shared" si="0"/>
        <v>[Mod module-5]</v>
      </c>
      <c r="B15" s="97" t="s">
        <v>717</v>
      </c>
      <c r="C15" s="97" t="s">
        <v>718</v>
      </c>
      <c r="D15" s="97" t="s">
        <v>719</v>
      </c>
      <c r="E15" s="285" t="s">
        <v>713</v>
      </c>
      <c r="F15" s="97"/>
      <c r="G15" s="97"/>
      <c r="H15" s="104"/>
      <c r="I15" s="286"/>
      <c r="J15" s="90"/>
    </row>
    <row r="16" spans="1:257" ht="14.25" customHeight="1">
      <c r="A16" s="143" t="str">
        <f t="shared" si="0"/>
        <v>[Mod module-6]</v>
      </c>
      <c r="B16" s="97" t="s">
        <v>559</v>
      </c>
      <c r="C16" s="97" t="s">
        <v>720</v>
      </c>
      <c r="D16" s="97" t="s">
        <v>721</v>
      </c>
      <c r="E16" s="285" t="s">
        <v>713</v>
      </c>
      <c r="F16" s="97"/>
      <c r="G16" s="97"/>
      <c r="H16" s="104"/>
      <c r="I16" s="286"/>
      <c r="J16" s="90"/>
    </row>
    <row r="17" spans="1:10" ht="14.25" customHeight="1">
      <c r="A17" s="143" t="str">
        <f t="shared" si="0"/>
        <v>[Mod module-7]</v>
      </c>
      <c r="B17" s="97" t="s">
        <v>722</v>
      </c>
      <c r="C17" s="97" t="s">
        <v>723</v>
      </c>
      <c r="D17" s="97" t="s">
        <v>724</v>
      </c>
      <c r="E17" s="285" t="s">
        <v>713</v>
      </c>
      <c r="F17" s="97"/>
      <c r="G17" s="97"/>
      <c r="H17" s="104"/>
      <c r="I17" s="286"/>
      <c r="J17" s="90"/>
    </row>
    <row r="18" spans="1:10" ht="14.25" customHeight="1">
      <c r="A18" s="143" t="str">
        <f t="shared" si="0"/>
        <v>[Mod module-8]</v>
      </c>
      <c r="B18" s="97" t="s">
        <v>725</v>
      </c>
      <c r="C18" s="97" t="s">
        <v>726</v>
      </c>
      <c r="D18" s="97" t="s">
        <v>727</v>
      </c>
      <c r="E18" s="285" t="s">
        <v>713</v>
      </c>
      <c r="F18" s="97"/>
      <c r="G18" s="97"/>
      <c r="H18" s="104"/>
      <c r="I18" s="286"/>
      <c r="J18" s="90"/>
    </row>
    <row r="19" spans="1:10" ht="14.25" customHeight="1">
      <c r="A19" s="143" t="str">
        <f t="shared" si="0"/>
        <v>[Mod module-9]</v>
      </c>
      <c r="B19" s="97" t="s">
        <v>728</v>
      </c>
      <c r="C19" s="97" t="s">
        <v>729</v>
      </c>
      <c r="D19" s="97" t="s">
        <v>730</v>
      </c>
      <c r="E19" s="285" t="s">
        <v>713</v>
      </c>
      <c r="F19" s="97"/>
      <c r="G19" s="97"/>
      <c r="H19" s="104"/>
      <c r="I19" s="286"/>
      <c r="J19" s="90"/>
    </row>
    <row r="20" spans="1:10" ht="14.25" customHeight="1">
      <c r="A20" s="143" t="str">
        <f t="shared" si="0"/>
        <v>[Mod module-10]</v>
      </c>
      <c r="B20" s="97" t="s">
        <v>731</v>
      </c>
      <c r="C20" s="97" t="s">
        <v>732</v>
      </c>
      <c r="D20" s="97" t="s">
        <v>733</v>
      </c>
      <c r="E20" s="285" t="s">
        <v>713</v>
      </c>
      <c r="F20" s="97"/>
      <c r="G20" s="97"/>
      <c r="H20" s="104"/>
      <c r="I20" s="286"/>
      <c r="J20" s="90"/>
    </row>
    <row r="21" spans="1:10" ht="14.25" customHeight="1">
      <c r="A21" s="143" t="str">
        <f t="shared" si="0"/>
        <v>[Mod module-11]</v>
      </c>
      <c r="B21" s="97" t="s">
        <v>734</v>
      </c>
      <c r="C21" s="97" t="s">
        <v>735</v>
      </c>
      <c r="D21" s="97" t="s">
        <v>733</v>
      </c>
      <c r="E21" s="285" t="s">
        <v>713</v>
      </c>
      <c r="F21" s="97"/>
      <c r="G21" s="97"/>
      <c r="H21" s="104"/>
      <c r="I21" s="286"/>
      <c r="J21" s="90"/>
    </row>
    <row r="22" spans="1:10" ht="14.25" customHeight="1">
      <c r="A22" s="143" t="str">
        <f t="shared" si="0"/>
        <v>[Mod module-12]</v>
      </c>
      <c r="B22" s="97" t="s">
        <v>736</v>
      </c>
      <c r="C22" s="97" t="s">
        <v>737</v>
      </c>
      <c r="D22" s="97" t="s">
        <v>733</v>
      </c>
      <c r="E22" s="285" t="s">
        <v>713</v>
      </c>
      <c r="F22" s="97"/>
      <c r="G22" s="97"/>
      <c r="H22" s="104"/>
      <c r="I22" s="287"/>
      <c r="J22" s="90"/>
    </row>
    <row r="23" spans="1:10" ht="14.25" customHeight="1">
      <c r="A23" s="218"/>
      <c r="B23" s="217" t="s">
        <v>738</v>
      </c>
      <c r="C23" s="218"/>
      <c r="D23" s="218"/>
      <c r="E23" s="218"/>
      <c r="F23" s="218"/>
      <c r="G23" s="218"/>
      <c r="H23" s="218"/>
      <c r="I23" s="219"/>
      <c r="J23" s="90"/>
    </row>
    <row r="24" spans="1:10" ht="14.25" customHeight="1">
      <c r="A24" s="143" t="str">
        <f>IF(OR(B24&lt;&gt;"",D24&lt;&gt;""),"["&amp;TEXT($B$2,"##")&amp;"-"&amp;TEXT(ROW()-10,"##")&amp;"]","")</f>
        <v>[Mod module-14]</v>
      </c>
      <c r="B24" s="97" t="s">
        <v>739</v>
      </c>
      <c r="C24" s="97" t="s">
        <v>740</v>
      </c>
      <c r="D24" s="97" t="s">
        <v>741</v>
      </c>
      <c r="E24" s="288"/>
      <c r="F24" s="97"/>
      <c r="G24" s="97"/>
      <c r="H24" s="104"/>
      <c r="I24" s="287"/>
      <c r="J24" s="90"/>
    </row>
    <row r="25" spans="1:10" ht="14.25" customHeight="1">
      <c r="A25" s="143" t="str">
        <f>IF(OR(B25&lt;&gt;"",D25&lt;&gt;""),"["&amp;TEXT($B$2,"##")&amp;"-"&amp;TEXT(ROW()-10,"##")&amp;"]","")</f>
        <v>[Mod module-15]</v>
      </c>
      <c r="B25" s="97" t="s">
        <v>742</v>
      </c>
      <c r="C25" s="97" t="s">
        <v>740</v>
      </c>
      <c r="D25" s="97" t="s">
        <v>743</v>
      </c>
      <c r="E25" s="288"/>
      <c r="F25" s="97"/>
      <c r="G25" s="97"/>
      <c r="H25" s="104"/>
      <c r="I25" s="287"/>
      <c r="J25" s="90"/>
    </row>
    <row r="26" spans="1:10" ht="14.25" customHeight="1">
      <c r="A26" s="143" t="str">
        <f>IF(OR(B26&lt;&gt;"",D26&lt;&gt;""),"["&amp;TEXT($B$2,"##")&amp;"-"&amp;TEXT(ROW()-10,"##")&amp;"]","")</f>
        <v>[Mod module-16]</v>
      </c>
      <c r="B26" s="97" t="s">
        <v>744</v>
      </c>
      <c r="C26" s="97" t="s">
        <v>745</v>
      </c>
      <c r="D26" s="289" t="s">
        <v>746</v>
      </c>
      <c r="E26" s="288"/>
      <c r="F26" s="97"/>
      <c r="G26" s="97"/>
      <c r="H26" s="104"/>
      <c r="I26" s="287"/>
      <c r="J26" s="90"/>
    </row>
    <row r="27" spans="1:10" ht="14.25" customHeight="1">
      <c r="A27" s="218"/>
      <c r="B27" s="217" t="s">
        <v>747</v>
      </c>
      <c r="C27" s="218"/>
      <c r="D27" s="218"/>
      <c r="E27" s="218"/>
      <c r="F27" s="218"/>
      <c r="G27" s="218"/>
      <c r="H27" s="218"/>
      <c r="I27" s="219"/>
      <c r="J27" s="90"/>
    </row>
    <row r="28" spans="1:10" ht="14.25" customHeight="1">
      <c r="A28" s="216"/>
      <c r="B28" s="217"/>
      <c r="C28" s="218"/>
      <c r="D28" s="218"/>
      <c r="E28" s="218"/>
      <c r="F28" s="218"/>
      <c r="G28" s="218"/>
      <c r="H28" s="218"/>
      <c r="I28" s="219"/>
      <c r="J28" s="90"/>
    </row>
    <row r="29" spans="1:10" ht="14.25" customHeight="1">
      <c r="A29" s="143" t="str">
        <f>IF(OR(B29&lt;&gt;"",D29&lt;&gt;""),"["&amp;TEXT($B$2,"##")&amp;"-"&amp;TEXT(ROW()-10,"##")&amp;"]","")</f>
        <v>[Mod module-19]</v>
      </c>
      <c r="B29" s="97" t="s">
        <v>748</v>
      </c>
      <c r="C29" s="97" t="s">
        <v>749</v>
      </c>
      <c r="D29" s="289" t="s">
        <v>750</v>
      </c>
      <c r="E29" s="288"/>
      <c r="F29" s="97"/>
      <c r="G29" s="97"/>
      <c r="H29" s="104"/>
      <c r="I29" s="287"/>
      <c r="J29" s="90"/>
    </row>
    <row r="30" spans="1:10" ht="14.25" customHeight="1">
      <c r="A30" s="143" t="str">
        <f>IF(OR(B30&lt;&gt;"",D30&lt;&gt;""),"["&amp;TEXT($B$2,"##")&amp;"-"&amp;TEXT(ROW()-10,"##")&amp;"]","")</f>
        <v>[Mod module-20]</v>
      </c>
      <c r="B30" s="290" t="s">
        <v>751</v>
      </c>
      <c r="C30" s="220" t="s">
        <v>752</v>
      </c>
      <c r="D30" s="291" t="s">
        <v>753</v>
      </c>
      <c r="E30" s="292"/>
      <c r="F30" s="220"/>
      <c r="G30" s="220"/>
      <c r="H30" s="293"/>
      <c r="I30" s="294"/>
      <c r="J30" s="90"/>
    </row>
    <row r="31" spans="1:10" ht="14.25" customHeight="1">
      <c r="A31" s="143" t="str">
        <f>IF(OR(B31&lt;&gt;"",D31&lt;&gt;""),"["&amp;TEXT($B$2,"##")&amp;"-"&amp;TEXT(ROW()-10,"##")&amp;"]","")</f>
        <v>[Mod module-21]</v>
      </c>
      <c r="B31" s="290" t="s">
        <v>754</v>
      </c>
      <c r="C31" s="220" t="s">
        <v>755</v>
      </c>
      <c r="D31" s="291" t="s">
        <v>756</v>
      </c>
      <c r="E31" s="292"/>
      <c r="F31" s="220"/>
      <c r="G31" s="220"/>
      <c r="H31" s="293"/>
      <c r="I31" s="294"/>
      <c r="J31" s="90"/>
    </row>
    <row r="32" spans="1:10" ht="14.25" customHeight="1">
      <c r="A32" s="143" t="str">
        <f>IF(OR(B32&lt;&gt;"",D32&lt;&gt;""),"["&amp;TEXT($B$2,"##")&amp;"-"&amp;TEXT(ROW()-10,"##")&amp;"]","")</f>
        <v>[Mod module-22]</v>
      </c>
      <c r="B32" s="290" t="s">
        <v>757</v>
      </c>
      <c r="C32" s="220" t="s">
        <v>758</v>
      </c>
      <c r="D32" s="291"/>
      <c r="E32" s="292"/>
      <c r="F32" s="220"/>
      <c r="G32" s="220"/>
      <c r="H32" s="293"/>
      <c r="I32" s="294"/>
      <c r="J32" s="90"/>
    </row>
    <row r="33" spans="1:10" ht="14.25" customHeight="1">
      <c r="A33" s="218"/>
      <c r="B33" s="217" t="s">
        <v>759</v>
      </c>
      <c r="C33" s="218"/>
      <c r="D33" s="218"/>
      <c r="E33" s="218"/>
      <c r="F33" s="218"/>
      <c r="G33" s="218"/>
      <c r="H33" s="218"/>
      <c r="I33" s="219"/>
      <c r="J33" s="90"/>
    </row>
    <row r="34" spans="1:10" ht="14.25" customHeight="1">
      <c r="A34" s="143" t="str">
        <f t="shared" ref="A34:A41" si="1">IF(OR(B34&lt;&gt;"",D34&lt;&gt;""),"["&amp;TEXT($B$2,"##")&amp;"-"&amp;TEXT(ROW()-10,"##")&amp;"]","")</f>
        <v>[Mod module-24]</v>
      </c>
      <c r="B34" s="97" t="s">
        <v>760</v>
      </c>
      <c r="C34" s="97" t="s">
        <v>761</v>
      </c>
      <c r="D34" s="289" t="s">
        <v>762</v>
      </c>
      <c r="E34" s="288"/>
      <c r="F34" s="97"/>
      <c r="G34" s="97"/>
      <c r="H34" s="104"/>
      <c r="I34" s="287"/>
      <c r="J34" s="90"/>
    </row>
    <row r="35" spans="1:10" ht="14.25" customHeight="1">
      <c r="A35" s="143" t="str">
        <f t="shared" si="1"/>
        <v>[Mod module-25]</v>
      </c>
      <c r="B35" s="97" t="s">
        <v>763</v>
      </c>
      <c r="C35" s="97" t="s">
        <v>764</v>
      </c>
      <c r="D35" s="289" t="s">
        <v>765</v>
      </c>
      <c r="E35" s="288"/>
      <c r="F35" s="97"/>
      <c r="G35" s="97"/>
      <c r="H35" s="104"/>
      <c r="I35" s="287"/>
      <c r="J35" s="90"/>
    </row>
    <row r="36" spans="1:10" ht="14.25" customHeight="1">
      <c r="A36" s="143" t="str">
        <f t="shared" si="1"/>
        <v>[Mod module-26]</v>
      </c>
      <c r="B36" s="97" t="s">
        <v>766</v>
      </c>
      <c r="C36" s="97" t="s">
        <v>767</v>
      </c>
      <c r="D36" s="289" t="s">
        <v>765</v>
      </c>
      <c r="E36" s="288"/>
      <c r="F36" s="97"/>
      <c r="G36" s="97"/>
      <c r="H36" s="104"/>
      <c r="I36" s="287"/>
      <c r="J36" s="90"/>
    </row>
    <row r="37" spans="1:10" ht="14.25" customHeight="1">
      <c r="A37" s="143" t="str">
        <f t="shared" si="1"/>
        <v>[Mod module-27]</v>
      </c>
      <c r="B37" s="97" t="s">
        <v>768</v>
      </c>
      <c r="C37" s="97" t="s">
        <v>769</v>
      </c>
      <c r="D37" s="289" t="s">
        <v>770</v>
      </c>
      <c r="E37" s="288"/>
      <c r="F37" s="97"/>
      <c r="G37" s="97"/>
      <c r="H37" s="104"/>
      <c r="I37" s="287"/>
      <c r="J37" s="90"/>
    </row>
    <row r="38" spans="1:10" ht="14.25" customHeight="1">
      <c r="A38" s="143" t="str">
        <f t="shared" si="1"/>
        <v>[Mod module-28]</v>
      </c>
      <c r="B38" s="97" t="s">
        <v>771</v>
      </c>
      <c r="C38" s="97" t="s">
        <v>772</v>
      </c>
      <c r="D38" s="289" t="s">
        <v>773</v>
      </c>
      <c r="E38" s="288" t="s">
        <v>774</v>
      </c>
      <c r="F38" s="97"/>
      <c r="G38" s="97"/>
      <c r="H38" s="104"/>
      <c r="I38" s="287"/>
      <c r="J38" s="90"/>
    </row>
    <row r="39" spans="1:10" ht="14.25" customHeight="1">
      <c r="A39" s="143" t="str">
        <f t="shared" si="1"/>
        <v>[Mod module-29]</v>
      </c>
      <c r="B39" s="97" t="s">
        <v>775</v>
      </c>
      <c r="C39" s="97" t="s">
        <v>776</v>
      </c>
      <c r="D39" s="289" t="s">
        <v>777</v>
      </c>
      <c r="E39" s="288"/>
      <c r="F39" s="97"/>
      <c r="G39" s="97"/>
      <c r="H39" s="104"/>
      <c r="I39" s="287"/>
      <c r="J39" s="90"/>
    </row>
    <row r="40" spans="1:10" ht="14.25" customHeight="1">
      <c r="A40" s="143" t="str">
        <f t="shared" si="1"/>
        <v>[Mod module-30]</v>
      </c>
      <c r="B40" s="290" t="s">
        <v>778</v>
      </c>
      <c r="C40" s="220" t="s">
        <v>779</v>
      </c>
      <c r="D40" s="291" t="s">
        <v>780</v>
      </c>
      <c r="E40" s="292"/>
      <c r="F40" s="220"/>
      <c r="G40" s="220"/>
      <c r="H40" s="293"/>
      <c r="I40" s="294"/>
      <c r="J40" s="90"/>
    </row>
    <row r="41" spans="1:10" ht="14.25" customHeight="1">
      <c r="A41" s="143" t="str">
        <f t="shared" si="1"/>
        <v>[Mod module-31]</v>
      </c>
      <c r="B41" s="290" t="s">
        <v>781</v>
      </c>
      <c r="C41" s="220" t="s">
        <v>782</v>
      </c>
      <c r="D41" s="291" t="s">
        <v>783</v>
      </c>
      <c r="E41" s="292"/>
      <c r="F41" s="220"/>
      <c r="G41" s="220"/>
      <c r="H41" s="293"/>
      <c r="I41" s="294"/>
      <c r="J41" s="90"/>
    </row>
    <row r="42" spans="1:10" ht="14.25" customHeight="1">
      <c r="A42" s="218"/>
      <c r="B42" s="217" t="s">
        <v>784</v>
      </c>
      <c r="C42" s="218"/>
      <c r="D42" s="218"/>
      <c r="E42" s="218"/>
      <c r="F42" s="218"/>
      <c r="G42" s="218"/>
      <c r="H42" s="218"/>
      <c r="I42" s="219"/>
      <c r="J42" s="90"/>
    </row>
    <row r="43" spans="1:10" ht="14.25" customHeight="1">
      <c r="A43" s="143" t="str">
        <f t="shared" ref="A43:A50" si="2">IF(OR(B43&lt;&gt;"",D43&lt;&gt;""),"["&amp;TEXT($B$2,"##")&amp;"-"&amp;TEXT(ROW()-10,"##")&amp;"]","")</f>
        <v>[Mod module-33]</v>
      </c>
      <c r="B43" s="97" t="s">
        <v>785</v>
      </c>
      <c r="C43" s="97" t="s">
        <v>786</v>
      </c>
      <c r="D43" s="289" t="s">
        <v>787</v>
      </c>
      <c r="E43" s="288"/>
      <c r="F43" s="97"/>
      <c r="G43" s="97"/>
      <c r="H43" s="104"/>
      <c r="I43" s="287"/>
      <c r="J43" s="90"/>
    </row>
    <row r="44" spans="1:10" ht="14.25" customHeight="1">
      <c r="A44" s="143" t="str">
        <f t="shared" si="2"/>
        <v>[Mod module-34]</v>
      </c>
      <c r="B44" s="97" t="s">
        <v>788</v>
      </c>
      <c r="C44" s="97" t="s">
        <v>789</v>
      </c>
      <c r="D44" s="289" t="s">
        <v>790</v>
      </c>
      <c r="E44" s="288"/>
      <c r="F44" s="97"/>
      <c r="G44" s="97"/>
      <c r="H44" s="104"/>
      <c r="I44" s="287"/>
      <c r="J44" s="90"/>
    </row>
    <row r="45" spans="1:10" ht="14.25" customHeight="1">
      <c r="A45" s="143" t="str">
        <f t="shared" si="2"/>
        <v>[Mod module-35]</v>
      </c>
      <c r="B45" s="97" t="s">
        <v>791</v>
      </c>
      <c r="C45" s="97" t="s">
        <v>792</v>
      </c>
      <c r="D45" s="289" t="s">
        <v>793</v>
      </c>
      <c r="E45" s="288"/>
      <c r="F45" s="97"/>
      <c r="G45" s="97"/>
      <c r="H45" s="104"/>
      <c r="I45" s="287"/>
      <c r="J45" s="90"/>
    </row>
    <row r="46" spans="1:10" s="169" customFormat="1" ht="14.25" customHeight="1">
      <c r="A46" s="143" t="str">
        <f t="shared" si="2"/>
        <v>[Mod module-36]</v>
      </c>
      <c r="B46" s="97" t="s">
        <v>794</v>
      </c>
      <c r="C46" s="97" t="s">
        <v>795</v>
      </c>
      <c r="D46" s="289" t="s">
        <v>796</v>
      </c>
      <c r="E46" s="288"/>
      <c r="F46" s="97"/>
      <c r="G46" s="97"/>
      <c r="H46" s="104"/>
      <c r="I46" s="287"/>
    </row>
    <row r="47" spans="1:10" s="169" customFormat="1" ht="14.25" customHeight="1">
      <c r="A47" s="143" t="str">
        <f t="shared" si="2"/>
        <v>[Mod module-37]</v>
      </c>
      <c r="B47" s="97" t="s">
        <v>797</v>
      </c>
      <c r="C47" s="97" t="s">
        <v>798</v>
      </c>
      <c r="D47" s="289" t="s">
        <v>799</v>
      </c>
      <c r="E47" s="288" t="s">
        <v>774</v>
      </c>
      <c r="F47" s="97"/>
      <c r="G47" s="97"/>
      <c r="H47" s="104"/>
      <c r="I47" s="287"/>
    </row>
    <row r="48" spans="1:10" ht="14.25" customHeight="1">
      <c r="A48" s="143" t="str">
        <f t="shared" si="2"/>
        <v>[Mod module-38]</v>
      </c>
      <c r="B48" s="97" t="s">
        <v>800</v>
      </c>
      <c r="C48" s="97" t="s">
        <v>801</v>
      </c>
      <c r="D48" s="289" t="s">
        <v>802</v>
      </c>
      <c r="E48" s="288"/>
      <c r="F48" s="97"/>
      <c r="G48" s="97"/>
      <c r="H48" s="104"/>
      <c r="I48" s="287"/>
      <c r="J48" s="90"/>
    </row>
    <row r="49" spans="1:10" ht="14.25" customHeight="1">
      <c r="A49" s="143" t="str">
        <f t="shared" si="2"/>
        <v>[Mod module-39]</v>
      </c>
      <c r="B49" s="290" t="s">
        <v>778</v>
      </c>
      <c r="C49" s="220" t="s">
        <v>803</v>
      </c>
      <c r="D49" s="291" t="s">
        <v>804</v>
      </c>
      <c r="E49" s="292"/>
      <c r="F49" s="220"/>
      <c r="G49" s="220"/>
      <c r="H49" s="293"/>
      <c r="I49" s="294"/>
      <c r="J49" s="90"/>
    </row>
    <row r="50" spans="1:10" ht="14.25" customHeight="1">
      <c r="A50" s="143" t="str">
        <f t="shared" si="2"/>
        <v>[Mod module-40]</v>
      </c>
      <c r="B50" s="290" t="s">
        <v>805</v>
      </c>
      <c r="C50" s="220" t="s">
        <v>806</v>
      </c>
      <c r="D50" s="291" t="s">
        <v>807</v>
      </c>
      <c r="E50" s="292"/>
      <c r="F50" s="220"/>
      <c r="G50" s="220"/>
      <c r="H50" s="293"/>
      <c r="I50" s="294"/>
      <c r="J50" s="90"/>
    </row>
    <row r="51" spans="1:10" ht="14.25" customHeight="1">
      <c r="A51"/>
      <c r="B51"/>
      <c r="C51"/>
      <c r="D51"/>
      <c r="E51"/>
      <c r="F51"/>
      <c r="G51"/>
      <c r="H51"/>
      <c r="I51"/>
      <c r="J51" s="90"/>
    </row>
    <row r="52" spans="1:10" ht="14.25" customHeight="1">
      <c r="A52" s="54" t="str">
        <f t="shared" ref="A50:A57" si="3">IF(OR(B52&lt;&gt;"",D52&lt;&gt;""),"["&amp;TEXT($B$2,"##")&amp;"-"&amp;TEXT(ROW()-10,"##")&amp;"]","")</f>
        <v>[Mod module-42]</v>
      </c>
      <c r="B52" s="109" t="s">
        <v>667</v>
      </c>
      <c r="C52" s="109" t="s">
        <v>668</v>
      </c>
      <c r="D52" s="109" t="s">
        <v>669</v>
      </c>
      <c r="E52" s="109" t="s">
        <v>608</v>
      </c>
      <c r="F52" s="109"/>
      <c r="G52" s="109"/>
      <c r="H52" s="104"/>
      <c r="I52" s="91"/>
      <c r="J52" s="90"/>
    </row>
    <row r="53" spans="1:10" ht="14.25" customHeight="1">
      <c r="A53" s="109" t="str">
        <f t="shared" si="3"/>
        <v>[Mod module-43]</v>
      </c>
      <c r="B53" s="109" t="s">
        <v>670</v>
      </c>
      <c r="C53" s="109" t="s">
        <v>671</v>
      </c>
      <c r="D53" s="109" t="s">
        <v>672</v>
      </c>
      <c r="E53" s="109" t="s">
        <v>608</v>
      </c>
      <c r="F53" s="109"/>
      <c r="G53" s="109"/>
      <c r="H53" s="104"/>
      <c r="I53" s="91"/>
      <c r="J53" s="90"/>
    </row>
    <row r="54" spans="1:10" ht="14.25" customHeight="1">
      <c r="A54" s="109" t="str">
        <f t="shared" si="3"/>
        <v>[Mod module-44]</v>
      </c>
      <c r="B54" s="109" t="s">
        <v>673</v>
      </c>
      <c r="C54" s="54" t="s">
        <v>674</v>
      </c>
      <c r="D54" s="109" t="s">
        <v>675</v>
      </c>
      <c r="E54" s="109" t="s">
        <v>649</v>
      </c>
      <c r="F54" s="109"/>
      <c r="G54" s="109"/>
      <c r="H54" s="104"/>
      <c r="I54" s="91"/>
      <c r="J54" s="90"/>
    </row>
    <row r="55" spans="1:10" ht="14.25" customHeight="1">
      <c r="A55" s="109" t="str">
        <f t="shared" si="3"/>
        <v>[Mod module-45]</v>
      </c>
      <c r="B55" s="109" t="s">
        <v>676</v>
      </c>
      <c r="C55" s="54" t="s">
        <v>677</v>
      </c>
      <c r="D55" s="275" t="s">
        <v>678</v>
      </c>
      <c r="E55" s="109" t="s">
        <v>649</v>
      </c>
      <c r="F55" s="109"/>
      <c r="G55" s="109"/>
      <c r="H55" s="104"/>
      <c r="I55" s="91"/>
      <c r="J55" s="90"/>
    </row>
    <row r="56" spans="1:10" ht="14.25" customHeight="1">
      <c r="A56" s="109" t="str">
        <f t="shared" si="3"/>
        <v>[Mod module-46]</v>
      </c>
      <c r="B56" s="54" t="s">
        <v>679</v>
      </c>
      <c r="C56" s="54" t="s">
        <v>680</v>
      </c>
      <c r="D56" s="275" t="s">
        <v>681</v>
      </c>
      <c r="E56" s="109" t="s">
        <v>649</v>
      </c>
      <c r="F56" s="109"/>
      <c r="G56" s="109"/>
      <c r="H56" s="104"/>
      <c r="I56" s="91"/>
      <c r="J56" s="90"/>
    </row>
    <row r="57" spans="1:10" ht="14.25" customHeight="1">
      <c r="A57" s="109" t="str">
        <f t="shared" si="3"/>
        <v>[Mod module-47]</v>
      </c>
      <c r="B57" s="109" t="s">
        <v>682</v>
      </c>
      <c r="C57" s="54" t="s">
        <v>683</v>
      </c>
      <c r="D57" s="275" t="s">
        <v>684</v>
      </c>
      <c r="E57" s="109" t="s">
        <v>649</v>
      </c>
      <c r="F57" s="109"/>
      <c r="G57" s="109"/>
      <c r="H57" s="104"/>
      <c r="I57" s="91"/>
      <c r="J57" s="90"/>
    </row>
    <row r="58" spans="1:10" ht="14.25" customHeight="1">
      <c r="A58" s="271"/>
      <c r="B58" s="271" t="s">
        <v>685</v>
      </c>
      <c r="C58" s="272"/>
      <c r="D58" s="272"/>
      <c r="E58" s="272"/>
      <c r="F58" s="272"/>
      <c r="G58" s="272"/>
      <c r="H58" s="272"/>
      <c r="I58" s="280"/>
      <c r="J58" s="90"/>
    </row>
    <row r="59" spans="1:10" ht="14.25" customHeight="1">
      <c r="A59" s="109" t="str">
        <f t="shared" ref="A59:A64" si="4">IF(OR(B59&lt;&gt;"",D59&lt;&gt;""),"["&amp;TEXT($B$2,"##")&amp;"-"&amp;TEXT(ROW()-10,"##")&amp;"]","")</f>
        <v>[Mod module-49]</v>
      </c>
      <c r="B59" s="109" t="s">
        <v>686</v>
      </c>
      <c r="C59" s="109" t="s">
        <v>687</v>
      </c>
      <c r="D59" s="109" t="s">
        <v>688</v>
      </c>
      <c r="E59" s="109" t="s">
        <v>689</v>
      </c>
      <c r="F59" s="109"/>
      <c r="G59" s="109"/>
      <c r="H59" s="104"/>
      <c r="I59" s="91"/>
      <c r="J59" s="90"/>
    </row>
    <row r="60" spans="1:10" ht="14.25" customHeight="1">
      <c r="A60" s="109" t="str">
        <f t="shared" si="4"/>
        <v>[Mod module-50]</v>
      </c>
      <c r="B60" s="109" t="s">
        <v>690</v>
      </c>
      <c r="C60" s="109" t="s">
        <v>687</v>
      </c>
      <c r="D60" s="109" t="s">
        <v>688</v>
      </c>
      <c r="E60" s="109" t="s">
        <v>689</v>
      </c>
      <c r="F60" s="109"/>
      <c r="G60" s="109"/>
      <c r="H60" s="104"/>
      <c r="I60" s="91"/>
      <c r="J60" s="90"/>
    </row>
    <row r="61" spans="1:10" ht="14.25" customHeight="1">
      <c r="A61" s="109" t="str">
        <f t="shared" si="4"/>
        <v>[Mod module-51]</v>
      </c>
      <c r="B61" s="109" t="s">
        <v>691</v>
      </c>
      <c r="C61" s="109" t="s">
        <v>692</v>
      </c>
      <c r="D61" s="109" t="s">
        <v>693</v>
      </c>
      <c r="E61" s="109" t="s">
        <v>694</v>
      </c>
      <c r="F61" s="109"/>
      <c r="G61" s="109"/>
      <c r="H61" s="104"/>
      <c r="I61" s="91"/>
      <c r="J61" s="90"/>
    </row>
    <row r="62" spans="1:10" ht="14.25" customHeight="1">
      <c r="A62" s="109" t="str">
        <f t="shared" si="4"/>
        <v>[Mod module-52]</v>
      </c>
      <c r="B62" s="276" t="s">
        <v>695</v>
      </c>
      <c r="C62" s="109" t="s">
        <v>696</v>
      </c>
      <c r="D62" s="275" t="s">
        <v>697</v>
      </c>
      <c r="E62" s="109" t="s">
        <v>694</v>
      </c>
      <c r="F62" s="109"/>
      <c r="G62" s="109"/>
      <c r="H62" s="104"/>
      <c r="I62" s="91"/>
      <c r="J62" s="90"/>
    </row>
    <row r="63" spans="1:10" ht="14.25" customHeight="1">
      <c r="A63" s="109" t="str">
        <f t="shared" si="4"/>
        <v>[Mod module-53]</v>
      </c>
      <c r="B63" s="276" t="s">
        <v>698</v>
      </c>
      <c r="C63" s="109" t="s">
        <v>699</v>
      </c>
      <c r="D63" s="275" t="s">
        <v>700</v>
      </c>
      <c r="E63" s="109" t="s">
        <v>694</v>
      </c>
      <c r="F63" s="109"/>
      <c r="G63" s="109"/>
      <c r="H63" s="104"/>
      <c r="I63" s="91"/>
      <c r="J63" s="90"/>
    </row>
    <row r="64" spans="1:10" ht="14.25" customHeight="1">
      <c r="A64" s="109" t="str">
        <f t="shared" si="4"/>
        <v>[Mod module-54]</v>
      </c>
      <c r="B64" s="109" t="s">
        <v>701</v>
      </c>
      <c r="C64" s="109" t="s">
        <v>702</v>
      </c>
      <c r="D64" s="109" t="s">
        <v>703</v>
      </c>
      <c r="E64" s="109" t="s">
        <v>694</v>
      </c>
      <c r="F64" s="109"/>
      <c r="G64" s="109"/>
      <c r="H64" s="104"/>
      <c r="I64" s="91"/>
      <c r="J64" s="90"/>
    </row>
    <row r="65" spans="1:10" ht="14.25" customHeight="1">
      <c r="A65" s="96" t="str">
        <f t="shared" ref="A65:A66" si="5">IF(OR(B65&lt;&gt;"",D65&lt;E64&gt;""),"["&amp;TEXT($B$2,"##")&amp;"-"&amp;TEXT(ROW()-10,"##")&amp;"]","")</f>
        <v>[Mod module-55]</v>
      </c>
      <c r="B65" s="97" t="s">
        <v>471</v>
      </c>
      <c r="C65" s="97" t="s">
        <v>472</v>
      </c>
      <c r="D65" s="97" t="s">
        <v>473</v>
      </c>
      <c r="E65" s="146"/>
      <c r="F65" s="95"/>
      <c r="G65" s="97"/>
      <c r="H65" s="157"/>
      <c r="I65" s="146"/>
      <c r="J65" s="90"/>
    </row>
    <row r="66" spans="1:10" ht="14.25" customHeight="1">
      <c r="A66" s="96" t="str">
        <f t="shared" si="5"/>
        <v>[Mod module-56]</v>
      </c>
      <c r="B66" s="97" t="s">
        <v>474</v>
      </c>
      <c r="C66" s="97" t="s">
        <v>475</v>
      </c>
      <c r="D66" s="97" t="s">
        <v>476</v>
      </c>
      <c r="E66" s="146"/>
      <c r="F66" s="95"/>
      <c r="G66" s="97"/>
      <c r="H66" s="157"/>
      <c r="I66" s="146"/>
      <c r="J66" s="90"/>
    </row>
    <row r="67" spans="1:10" ht="14.25" customHeight="1">
      <c r="A67" s="96"/>
      <c r="B67" s="97"/>
      <c r="C67" s="97"/>
      <c r="D67" s="97"/>
      <c r="E67" s="146"/>
      <c r="F67" s="161"/>
      <c r="G67" s="97"/>
      <c r="H67" s="157"/>
      <c r="I67" s="146"/>
      <c r="J67" s="90"/>
    </row>
    <row r="68" spans="1:10" ht="14.25" customHeight="1">
      <c r="A68" s="96"/>
      <c r="B68" s="97"/>
      <c r="C68" s="97"/>
      <c r="D68" s="97"/>
      <c r="E68" s="146"/>
      <c r="F68" s="160"/>
      <c r="G68" s="97"/>
      <c r="H68" s="157"/>
      <c r="I68" s="146"/>
      <c r="J68" s="90"/>
    </row>
    <row r="69" spans="1:10" ht="14.25" customHeight="1">
      <c r="A69" s="96"/>
      <c r="B69" s="109"/>
      <c r="C69" s="97"/>
      <c r="D69" s="97"/>
      <c r="E69" s="146"/>
      <c r="F69" s="95"/>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97"/>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138"/>
      <c r="B74" s="109"/>
      <c r="C74" s="13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95"/>
      <c r="C76" s="136"/>
      <c r="D76" s="139"/>
      <c r="E76" s="146"/>
      <c r="F76" s="95"/>
      <c r="G76" s="97"/>
      <c r="H76" s="157"/>
      <c r="I76" s="146"/>
      <c r="J76" s="90"/>
    </row>
    <row r="77" spans="1:10" ht="14.25" customHeight="1">
      <c r="A77" s="96"/>
      <c r="B77" s="95"/>
      <c r="C77" s="136"/>
      <c r="D77" s="139"/>
      <c r="E77" s="146"/>
      <c r="F77" s="95"/>
      <c r="G77" s="97"/>
      <c r="H77" s="157"/>
      <c r="I77" s="146"/>
      <c r="J77" s="90"/>
    </row>
    <row r="78" spans="1:10" ht="14.25" customHeight="1">
      <c r="A78" s="96"/>
      <c r="B78" s="95"/>
      <c r="C78" s="95"/>
      <c r="D78" s="95"/>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7"/>
      <c r="C81" s="136"/>
      <c r="D81" s="139"/>
      <c r="E81" s="146"/>
      <c r="F81" s="95"/>
      <c r="G81" s="97"/>
      <c r="H81" s="157"/>
      <c r="I81" s="146"/>
      <c r="J81" s="90"/>
    </row>
    <row r="82" spans="1:10" ht="14.25" customHeight="1">
      <c r="A82" s="96"/>
      <c r="B82" s="97"/>
      <c r="C82" s="142"/>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109"/>
      <c r="C85" s="97"/>
      <c r="D85" s="97"/>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97"/>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136"/>
      <c r="D90" s="139"/>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109"/>
      <c r="C92" s="97"/>
      <c r="D92" s="97"/>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97"/>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5"/>
      <c r="H97" s="157"/>
      <c r="I97" s="146"/>
      <c r="J97" s="90"/>
    </row>
    <row r="98" spans="1:10" ht="14.25" customHeight="1">
      <c r="A98" s="96"/>
      <c r="B98" s="97"/>
      <c r="C98" s="97"/>
      <c r="D98" s="97"/>
      <c r="E98" s="146"/>
      <c r="F98" s="95"/>
      <c r="G98" s="95"/>
      <c r="H98" s="157"/>
      <c r="I98" s="146"/>
      <c r="J98" s="90"/>
    </row>
    <row r="99" spans="1:10" ht="14.25" customHeight="1">
      <c r="A99" s="152"/>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50"/>
      <c r="F105" s="95"/>
      <c r="G105" s="95"/>
      <c r="H105" s="157"/>
      <c r="I105" s="146"/>
      <c r="J105" s="90"/>
    </row>
    <row r="106" spans="1:10" ht="14.25" customHeight="1">
      <c r="A106" s="152"/>
      <c r="B106" s="97"/>
      <c r="C106" s="97"/>
      <c r="D106" s="97"/>
      <c r="E106" s="146"/>
      <c r="F106" s="97"/>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7"/>
      <c r="H109" s="157"/>
      <c r="I109" s="146"/>
      <c r="J109" s="90"/>
    </row>
    <row r="110" spans="1:10">
      <c r="J110" s="90"/>
    </row>
  </sheetData>
  <mergeCells count="6">
    <mergeCell ref="B2:G2"/>
    <mergeCell ref="B3:G3"/>
    <mergeCell ref="B4:G4"/>
    <mergeCell ref="E5:G5"/>
    <mergeCell ref="E6:G6"/>
    <mergeCell ref="B11:I11"/>
  </mergeCells>
  <dataValidations count="3">
    <dataValidation type="list" allowBlank="1" showErrorMessage="1" sqref="F59:G64 F52:G57">
      <formula1>$J$2:$J$6</formula1>
      <formula2>0</formula2>
    </dataValidation>
    <dataValidation type="list" allowBlank="1" showErrorMessage="1" sqref="F65:G109">
      <formula1>$J$2:$J$6</formula1>
    </dataValidation>
    <dataValidation type="list" allowBlank="1" showErrorMessage="1" sqref="F12:G22 F24:G26 F29:G32 F34:G41 F43:G50">
      <formula1>$J$1:$J$5</formula1>
    </dataValidation>
  </dataValidations>
  <hyperlinks>
    <hyperlink ref="A1" location="'Test Report'!A1" display="Back to Test Repor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0"/>
  <sheetViews>
    <sheetView tabSelected="1" workbookViewId="0">
      <selection activeCell="B3" sqref="B3:G3"/>
    </sheetView>
  </sheetViews>
  <sheetFormatPr defaultRowHeight="12.75"/>
  <cols>
    <col min="1" max="1" width="19.2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40" t="s">
        <v>887</v>
      </c>
      <c r="C2" s="241"/>
      <c r="D2" s="241"/>
      <c r="E2" s="241"/>
      <c r="F2" s="241"/>
      <c r="G2" s="242"/>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43" t="s">
        <v>809</v>
      </c>
      <c r="C3" s="244"/>
      <c r="D3" s="244"/>
      <c r="E3" s="244"/>
      <c r="F3" s="244"/>
      <c r="G3" s="24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43" t="s">
        <v>706</v>
      </c>
      <c r="C4" s="244"/>
      <c r="D4" s="244"/>
      <c r="E4" s="244"/>
      <c r="F4" s="244"/>
      <c r="G4" s="24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46" t="s">
        <v>28</v>
      </c>
      <c r="F5" s="247"/>
      <c r="G5" s="24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COUNTIF(F12:G142,"Pass")</f>
        <v>0</v>
      </c>
      <c r="B6" s="87">
        <f>COUNTIF(F12:G142,"Fail")</f>
        <v>0</v>
      </c>
      <c r="C6" s="87">
        <f>E6-D6-B6-A6</f>
        <v>47</v>
      </c>
      <c r="D6" s="88">
        <f>COUNTIF(F12:G142,"N/A")</f>
        <v>0</v>
      </c>
      <c r="E6" s="249">
        <f>COUNTA(A12:A142)</f>
        <v>47</v>
      </c>
      <c r="F6" s="250"/>
      <c r="G6" s="25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281"/>
      <c r="B11" s="282" t="s">
        <v>554</v>
      </c>
      <c r="C11" s="282"/>
      <c r="D11" s="282"/>
      <c r="E11" s="282"/>
      <c r="F11" s="282"/>
      <c r="G11" s="282"/>
      <c r="H11" s="282"/>
      <c r="I11" s="282"/>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43" t="str">
        <f t="shared" ref="A12:A22" si="0">IF(OR(B12&lt;&gt;"",D12&lt;&gt;""),"["&amp;TEXT($B$2,"##")&amp;"-"&amp;TEXT(ROW()-10,"##")&amp;"]","")</f>
        <v>[Admin module-2]</v>
      </c>
      <c r="B12" s="97" t="s">
        <v>707</v>
      </c>
      <c r="C12" s="97" t="s">
        <v>810</v>
      </c>
      <c r="D12" s="97" t="s">
        <v>811</v>
      </c>
      <c r="E12" s="283"/>
      <c r="F12" s="97"/>
      <c r="G12" s="97"/>
      <c r="H12" s="104"/>
      <c r="I12" s="284"/>
      <c r="J12" s="90"/>
    </row>
    <row r="13" spans="1:257" ht="14.25" customHeight="1">
      <c r="A13" s="143" t="str">
        <f t="shared" si="0"/>
        <v>[Admin module-3]</v>
      </c>
      <c r="B13" s="97" t="s">
        <v>710</v>
      </c>
      <c r="C13" s="97" t="s">
        <v>812</v>
      </c>
      <c r="D13" s="97" t="s">
        <v>813</v>
      </c>
      <c r="E13" s="285" t="s">
        <v>814</v>
      </c>
      <c r="F13" s="97"/>
      <c r="G13" s="97"/>
      <c r="H13" s="104"/>
      <c r="I13" s="286"/>
      <c r="J13" s="90"/>
    </row>
    <row r="14" spans="1:257" ht="14.25" customHeight="1">
      <c r="A14" s="143" t="str">
        <f t="shared" si="0"/>
        <v>[Admin module-4]</v>
      </c>
      <c r="B14" s="97" t="s">
        <v>714</v>
      </c>
      <c r="C14" s="97" t="s">
        <v>815</v>
      </c>
      <c r="D14" s="97" t="s">
        <v>816</v>
      </c>
      <c r="E14" s="285" t="s">
        <v>814</v>
      </c>
      <c r="F14" s="97"/>
      <c r="G14" s="97"/>
      <c r="H14" s="104"/>
      <c r="I14" s="286"/>
      <c r="J14" s="90"/>
    </row>
    <row r="15" spans="1:257" ht="14.25" customHeight="1">
      <c r="A15" s="143" t="str">
        <f t="shared" si="0"/>
        <v>[Admin module-5]</v>
      </c>
      <c r="B15" s="97" t="s">
        <v>717</v>
      </c>
      <c r="C15" s="97" t="s">
        <v>817</v>
      </c>
      <c r="D15" s="97" t="s">
        <v>818</v>
      </c>
      <c r="E15" s="285" t="s">
        <v>814</v>
      </c>
      <c r="F15" s="97"/>
      <c r="G15" s="97"/>
      <c r="H15" s="104"/>
      <c r="I15" s="286"/>
      <c r="J15" s="90"/>
    </row>
    <row r="16" spans="1:257" ht="14.25" customHeight="1">
      <c r="A16" s="143" t="str">
        <f t="shared" si="0"/>
        <v>[Admin module-6]</v>
      </c>
      <c r="B16" s="97" t="s">
        <v>559</v>
      </c>
      <c r="C16" s="97" t="s">
        <v>819</v>
      </c>
      <c r="D16" s="97" t="s">
        <v>820</v>
      </c>
      <c r="E16" s="285" t="s">
        <v>814</v>
      </c>
      <c r="F16" s="97"/>
      <c r="G16" s="97"/>
      <c r="H16" s="104"/>
      <c r="I16" s="286"/>
      <c r="J16" s="90"/>
    </row>
    <row r="17" spans="1:10" ht="14.25" customHeight="1">
      <c r="A17" s="143" t="str">
        <f t="shared" si="0"/>
        <v>[Admin module-7]</v>
      </c>
      <c r="B17" s="97" t="s">
        <v>722</v>
      </c>
      <c r="C17" s="97" t="s">
        <v>821</v>
      </c>
      <c r="D17" s="97" t="s">
        <v>822</v>
      </c>
      <c r="E17" s="285" t="s">
        <v>814</v>
      </c>
      <c r="F17" s="97"/>
      <c r="G17" s="97"/>
      <c r="H17" s="104"/>
      <c r="I17" s="286"/>
      <c r="J17" s="90"/>
    </row>
    <row r="18" spans="1:10" ht="14.25" customHeight="1">
      <c r="A18" s="143" t="str">
        <f t="shared" si="0"/>
        <v>[Admin module-8]</v>
      </c>
      <c r="B18" s="97" t="s">
        <v>725</v>
      </c>
      <c r="C18" s="97" t="s">
        <v>823</v>
      </c>
      <c r="D18" s="97" t="s">
        <v>824</v>
      </c>
      <c r="E18" s="285" t="s">
        <v>814</v>
      </c>
      <c r="F18" s="97"/>
      <c r="G18" s="97"/>
      <c r="H18" s="104"/>
      <c r="I18" s="286"/>
      <c r="J18" s="90"/>
    </row>
    <row r="19" spans="1:10" ht="14.25" customHeight="1">
      <c r="A19" s="143" t="str">
        <f t="shared" si="0"/>
        <v>[Admin module-9]</v>
      </c>
      <c r="B19" s="97" t="s">
        <v>728</v>
      </c>
      <c r="C19" s="97" t="s">
        <v>825</v>
      </c>
      <c r="D19" s="97" t="s">
        <v>826</v>
      </c>
      <c r="E19" s="285" t="s">
        <v>814</v>
      </c>
      <c r="F19" s="97"/>
      <c r="G19" s="97"/>
      <c r="H19" s="104"/>
      <c r="I19" s="286"/>
      <c r="J19" s="90"/>
    </row>
    <row r="20" spans="1:10" ht="14.25" customHeight="1">
      <c r="A20" s="143" t="str">
        <f t="shared" si="0"/>
        <v>[Admin module-10]</v>
      </c>
      <c r="B20" s="97" t="s">
        <v>731</v>
      </c>
      <c r="C20" s="97" t="s">
        <v>827</v>
      </c>
      <c r="D20" s="97" t="s">
        <v>828</v>
      </c>
      <c r="E20" s="285" t="s">
        <v>814</v>
      </c>
      <c r="F20" s="97"/>
      <c r="G20" s="97"/>
      <c r="H20" s="104"/>
      <c r="I20" s="286"/>
      <c r="J20" s="90"/>
    </row>
    <row r="21" spans="1:10" ht="14.25" customHeight="1">
      <c r="A21" s="143" t="str">
        <f t="shared" si="0"/>
        <v>[Admin module-11]</v>
      </c>
      <c r="B21" s="97" t="s">
        <v>734</v>
      </c>
      <c r="C21" s="97" t="s">
        <v>829</v>
      </c>
      <c r="D21" s="97" t="s">
        <v>828</v>
      </c>
      <c r="E21" s="285" t="s">
        <v>814</v>
      </c>
      <c r="F21" s="97"/>
      <c r="G21" s="97"/>
      <c r="H21" s="104"/>
      <c r="I21" s="286"/>
      <c r="J21" s="90"/>
    </row>
    <row r="22" spans="1:10" ht="14.25" customHeight="1">
      <c r="A22" s="143" t="str">
        <f t="shared" si="0"/>
        <v>[Admin module-12]</v>
      </c>
      <c r="B22" s="97" t="s">
        <v>736</v>
      </c>
      <c r="C22" s="97" t="s">
        <v>830</v>
      </c>
      <c r="D22" s="97" t="s">
        <v>828</v>
      </c>
      <c r="E22" s="285" t="s">
        <v>814</v>
      </c>
      <c r="F22" s="97"/>
      <c r="G22" s="97"/>
      <c r="H22" s="104"/>
      <c r="I22" s="287"/>
      <c r="J22" s="90"/>
    </row>
    <row r="23" spans="1:10" ht="14.25" customHeight="1">
      <c r="A23" s="218"/>
      <c r="B23" s="217" t="s">
        <v>831</v>
      </c>
      <c r="C23" s="218"/>
      <c r="D23" s="218"/>
      <c r="E23" s="218"/>
      <c r="F23" s="218"/>
      <c r="G23" s="218"/>
      <c r="H23" s="218"/>
      <c r="I23" s="219"/>
      <c r="J23" s="90"/>
    </row>
    <row r="24" spans="1:10" ht="14.25" customHeight="1">
      <c r="A24" s="143" t="str">
        <f>IF(OR(B24&lt;&gt;"",D24&lt;&gt;""),"["&amp;TEXT($B$2,"##")&amp;"-"&amp;TEXT(ROW()-10,"##")&amp;"]","")</f>
        <v>[Admin module-14]</v>
      </c>
      <c r="B24" s="97" t="s">
        <v>832</v>
      </c>
      <c r="C24" s="97" t="s">
        <v>833</v>
      </c>
      <c r="D24" s="97" t="s">
        <v>834</v>
      </c>
      <c r="E24" s="288"/>
      <c r="F24" s="97"/>
      <c r="G24" s="97"/>
      <c r="H24" s="104"/>
      <c r="I24" s="287"/>
      <c r="J24" s="90"/>
    </row>
    <row r="25" spans="1:10" ht="14.25" customHeight="1">
      <c r="A25" s="143" t="str">
        <f>IF(OR(B25&lt;&gt;"",D25&lt;&gt;""),"["&amp;TEXT($B$2,"##")&amp;"-"&amp;TEXT(ROW()-10,"##")&amp;"]","")</f>
        <v>[Admin module-15]</v>
      </c>
      <c r="B25" s="97" t="s">
        <v>835</v>
      </c>
      <c r="C25" s="97" t="s">
        <v>833</v>
      </c>
      <c r="D25" s="97" t="s">
        <v>834</v>
      </c>
      <c r="E25" s="288"/>
      <c r="F25" s="97"/>
      <c r="G25" s="97"/>
      <c r="H25" s="104"/>
      <c r="I25" s="287"/>
      <c r="J25" s="90"/>
    </row>
    <row r="26" spans="1:10" ht="14.25" customHeight="1">
      <c r="A26" s="143" t="str">
        <f>IF(OR(B26&lt;&gt;"",D26&lt;&gt;""),"["&amp;TEXT($B$2,"##")&amp;"-"&amp;TEXT(ROW()-10,"##")&amp;"]","")</f>
        <v>[Admin module-16]</v>
      </c>
      <c r="B26" s="97" t="s">
        <v>836</v>
      </c>
      <c r="C26" s="97" t="s">
        <v>837</v>
      </c>
      <c r="D26" s="289" t="s">
        <v>838</v>
      </c>
      <c r="E26" s="288"/>
      <c r="F26" s="97"/>
      <c r="G26" s="97"/>
      <c r="H26" s="104"/>
      <c r="I26" s="287"/>
      <c r="J26" s="90"/>
    </row>
    <row r="27" spans="1:10" ht="14.25" customHeight="1">
      <c r="A27" s="218"/>
      <c r="B27" s="217" t="s">
        <v>839</v>
      </c>
      <c r="C27" s="218"/>
      <c r="D27" s="218"/>
      <c r="E27" s="218"/>
      <c r="F27" s="218"/>
      <c r="G27" s="218"/>
      <c r="H27" s="218"/>
      <c r="I27" s="219"/>
      <c r="J27" s="90"/>
    </row>
    <row r="28" spans="1:10" ht="14.25" customHeight="1">
      <c r="A28" s="216"/>
      <c r="B28" s="217"/>
      <c r="C28" s="218"/>
      <c r="D28" s="218"/>
      <c r="E28" s="218"/>
      <c r="F28" s="218"/>
      <c r="G28" s="218"/>
      <c r="H28" s="218"/>
      <c r="I28" s="219"/>
      <c r="J28" s="90"/>
    </row>
    <row r="29" spans="1:10" ht="14.25" customHeight="1">
      <c r="A29" s="143" t="str">
        <f>IF(OR(B29&lt;&gt;"",D29&lt;&gt;""),"["&amp;TEXT($B$2,"##")&amp;"-"&amp;TEXT(ROW()-10,"##")&amp;"]","")</f>
        <v>[Admin module-19]</v>
      </c>
      <c r="B29" s="97" t="s">
        <v>840</v>
      </c>
      <c r="C29" s="97" t="s">
        <v>841</v>
      </c>
      <c r="D29" s="289" t="s">
        <v>842</v>
      </c>
      <c r="E29" s="288"/>
      <c r="F29" s="97"/>
      <c r="G29" s="97"/>
      <c r="H29" s="104"/>
      <c r="I29" s="287"/>
      <c r="J29" s="90"/>
    </row>
    <row r="30" spans="1:10" ht="14.25" customHeight="1">
      <c r="A30" s="143" t="str">
        <f t="shared" ref="A30:A32" si="1">IF(OR(B30&lt;&gt;"",D30&lt;&gt;""),"["&amp;TEXT($B$2,"##")&amp;"-"&amp;TEXT(ROW()-10,"##")&amp;"]","")</f>
        <v>[Admin module-20]</v>
      </c>
      <c r="B30" s="290" t="s">
        <v>843</v>
      </c>
      <c r="C30" s="220" t="s">
        <v>844</v>
      </c>
      <c r="D30" s="291" t="s">
        <v>845</v>
      </c>
      <c r="E30" s="292"/>
      <c r="F30" s="220"/>
      <c r="G30" s="220"/>
      <c r="H30" s="293"/>
      <c r="I30" s="294"/>
      <c r="J30" s="90"/>
    </row>
    <row r="31" spans="1:10" ht="14.25" customHeight="1">
      <c r="A31" s="143" t="str">
        <f t="shared" si="1"/>
        <v>[Admin module-21]</v>
      </c>
      <c r="B31" s="290" t="s">
        <v>846</v>
      </c>
      <c r="C31" s="220" t="s">
        <v>847</v>
      </c>
      <c r="D31" s="291" t="s">
        <v>848</v>
      </c>
      <c r="E31" s="292"/>
      <c r="F31" s="220"/>
      <c r="G31" s="220"/>
      <c r="H31" s="293"/>
      <c r="I31" s="294"/>
      <c r="J31" s="90"/>
    </row>
    <row r="32" spans="1:10" ht="14.25" customHeight="1">
      <c r="A32" s="143" t="str">
        <f t="shared" si="1"/>
        <v>[Admin module-22]</v>
      </c>
      <c r="B32" s="290" t="s">
        <v>849</v>
      </c>
      <c r="C32" s="220" t="s">
        <v>850</v>
      </c>
      <c r="D32" s="291" t="s">
        <v>851</v>
      </c>
      <c r="E32" s="292"/>
      <c r="F32" s="220"/>
      <c r="G32" s="220"/>
      <c r="H32" s="293"/>
      <c r="I32" s="294"/>
      <c r="J32" s="90"/>
    </row>
    <row r="33" spans="1:10" ht="14.25" customHeight="1">
      <c r="A33" s="218"/>
      <c r="B33" s="217" t="s">
        <v>852</v>
      </c>
      <c r="C33" s="218"/>
      <c r="D33" s="218"/>
      <c r="E33" s="218"/>
      <c r="F33" s="218"/>
      <c r="G33" s="218"/>
      <c r="H33" s="218"/>
      <c r="I33" s="219"/>
      <c r="J33" s="90"/>
    </row>
    <row r="34" spans="1:10" ht="14.25" customHeight="1">
      <c r="A34" s="143" t="str">
        <f>IF(OR(B34&lt;&gt;"",D34&lt;&gt;""),"["&amp;TEXT($B$2,"##")&amp;"-"&amp;TEXT(ROW()-10,"##")&amp;"]","")</f>
        <v>[Admin module-24]</v>
      </c>
      <c r="B34" s="97" t="s">
        <v>853</v>
      </c>
      <c r="C34" s="97" t="s">
        <v>854</v>
      </c>
      <c r="D34" s="289" t="s">
        <v>855</v>
      </c>
      <c r="E34" s="288"/>
      <c r="F34" s="97"/>
      <c r="G34" s="97"/>
      <c r="H34" s="104"/>
      <c r="I34" s="287"/>
      <c r="J34" s="90"/>
    </row>
    <row r="35" spans="1:10" ht="14.25" customHeight="1">
      <c r="A35" s="143" t="str">
        <f t="shared" ref="A35:A39" si="2">IF(OR(B35&lt;&gt;"",D35&lt;&gt;""),"["&amp;TEXT($B$2,"##")&amp;"-"&amp;TEXT(ROW()-10,"##")&amp;"]","")</f>
        <v>[Admin module-25]</v>
      </c>
      <c r="B35" s="97" t="s">
        <v>856</v>
      </c>
      <c r="C35" s="97" t="s">
        <v>857</v>
      </c>
      <c r="D35" s="289" t="s">
        <v>858</v>
      </c>
      <c r="E35" s="288"/>
      <c r="F35" s="97"/>
      <c r="G35" s="97"/>
      <c r="H35" s="104"/>
      <c r="I35" s="287"/>
      <c r="J35" s="90"/>
    </row>
    <row r="36" spans="1:10" ht="14.25" customHeight="1">
      <c r="A36" s="143" t="str">
        <f t="shared" si="2"/>
        <v>[Admin module-26]</v>
      </c>
      <c r="B36" s="97" t="s">
        <v>859</v>
      </c>
      <c r="C36" s="97" t="s">
        <v>860</v>
      </c>
      <c r="D36" s="289" t="s">
        <v>861</v>
      </c>
      <c r="E36" s="288"/>
      <c r="F36" s="97"/>
      <c r="G36" s="97"/>
      <c r="H36" s="104"/>
      <c r="I36" s="287"/>
      <c r="J36" s="90"/>
    </row>
    <row r="37" spans="1:10" ht="14.25" customHeight="1">
      <c r="A37" s="143" t="str">
        <f t="shared" si="2"/>
        <v>[Admin module-27]</v>
      </c>
      <c r="B37" s="97" t="s">
        <v>862</v>
      </c>
      <c r="C37" s="97" t="s">
        <v>863</v>
      </c>
      <c r="D37" s="289" t="s">
        <v>864</v>
      </c>
      <c r="E37" s="288"/>
      <c r="F37" s="97"/>
      <c r="G37" s="97"/>
      <c r="H37" s="104"/>
      <c r="I37" s="287"/>
      <c r="J37" s="90"/>
    </row>
    <row r="38" spans="1:10" ht="14.25" customHeight="1">
      <c r="A38" s="143" t="str">
        <f t="shared" si="2"/>
        <v>[Admin module-28]</v>
      </c>
      <c r="B38" s="97" t="s">
        <v>865</v>
      </c>
      <c r="C38" s="97" t="s">
        <v>866</v>
      </c>
      <c r="D38" s="289" t="s">
        <v>867</v>
      </c>
      <c r="E38" s="288" t="s">
        <v>868</v>
      </c>
      <c r="F38" s="97"/>
      <c r="G38" s="97"/>
      <c r="H38" s="104"/>
      <c r="I38" s="287"/>
      <c r="J38" s="90"/>
    </row>
    <row r="39" spans="1:10" ht="14.25" customHeight="1">
      <c r="A39" s="143" t="str">
        <f t="shared" si="2"/>
        <v>[Admin module-29]</v>
      </c>
      <c r="B39" s="97" t="s">
        <v>869</v>
      </c>
      <c r="C39" s="97" t="s">
        <v>870</v>
      </c>
      <c r="D39" s="289" t="s">
        <v>871</v>
      </c>
      <c r="E39" s="288"/>
      <c r="F39" s="97"/>
      <c r="G39" s="97"/>
      <c r="H39" s="104"/>
      <c r="I39" s="287"/>
      <c r="J39" s="90"/>
    </row>
    <row r="40" spans="1:10" ht="14.25" customHeight="1">
      <c r="A40" s="218"/>
      <c r="B40" s="217" t="s">
        <v>872</v>
      </c>
      <c r="C40" s="218"/>
      <c r="D40" s="218"/>
      <c r="E40" s="218"/>
      <c r="F40" s="218"/>
      <c r="G40" s="218"/>
      <c r="H40" s="218"/>
      <c r="I40" s="219"/>
      <c r="J40" s="90"/>
    </row>
    <row r="41" spans="1:10" ht="14.25" customHeight="1">
      <c r="A41" s="143" t="str">
        <f>IF(OR(B41&lt;&gt;"",D41&lt;&gt;""),"["&amp;TEXT($B$2,"##")&amp;"-"&amp;TEXT(ROW()-10,"##")&amp;"]","")</f>
        <v>[Admin module-31]</v>
      </c>
      <c r="B41" s="97" t="s">
        <v>873</v>
      </c>
      <c r="C41" s="97" t="s">
        <v>874</v>
      </c>
      <c r="D41" s="289" t="s">
        <v>875</v>
      </c>
      <c r="E41" s="288"/>
      <c r="F41" s="97"/>
      <c r="G41" s="97"/>
      <c r="H41" s="104"/>
      <c r="I41" s="295"/>
      <c r="J41" s="90"/>
    </row>
    <row r="42" spans="1:10" ht="14.25" customHeight="1">
      <c r="A42" s="143" t="str">
        <f>IF(OR(B42&lt;&gt;"",D42&lt;&gt;""),"["&amp;TEXT($B$2,"##")&amp;"-"&amp;TEXT(ROW()-10,"##")&amp;"]","")</f>
        <v>[Admin module-32]</v>
      </c>
      <c r="B42" s="97" t="s">
        <v>856</v>
      </c>
      <c r="C42" s="97" t="s">
        <v>876</v>
      </c>
      <c r="D42" s="289" t="s">
        <v>877</v>
      </c>
      <c r="E42" s="288"/>
      <c r="F42" s="97"/>
      <c r="G42" s="97"/>
      <c r="H42" s="104"/>
      <c r="I42" s="295"/>
      <c r="J42" s="90"/>
    </row>
    <row r="43" spans="1:10" ht="14.25" customHeight="1">
      <c r="A43" s="143" t="str">
        <f>IF(OR(B43&lt;&gt;"",D43&lt;&gt;""),"["&amp;TEXT($B$2,"##")&amp;"-"&amp;TEXT(ROW()-10,"##")&amp;"]","")</f>
        <v>[Admin module-33]</v>
      </c>
      <c r="B43" s="97" t="s">
        <v>859</v>
      </c>
      <c r="C43" s="97" t="s">
        <v>878</v>
      </c>
      <c r="D43" s="289" t="s">
        <v>879</v>
      </c>
      <c r="E43" s="288" t="s">
        <v>880</v>
      </c>
      <c r="F43" s="97"/>
      <c r="G43" s="97"/>
      <c r="H43" s="104"/>
      <c r="I43" s="295"/>
      <c r="J43" s="90"/>
    </row>
    <row r="44" spans="1:10" ht="14.25" customHeight="1">
      <c r="A44" s="143" t="str">
        <f>IF(OR(B44&lt;&gt;"",D44&lt;&gt;""),"["&amp;TEXT($B$2,"##")&amp;"-"&amp;TEXT(ROW()-10,"##")&amp;"]","")</f>
        <v>[Admin module-34]</v>
      </c>
      <c r="B44" s="97" t="s">
        <v>881</v>
      </c>
      <c r="C44" s="97" t="s">
        <v>882</v>
      </c>
      <c r="D44" s="289" t="s">
        <v>883</v>
      </c>
      <c r="E44" s="288" t="s">
        <v>884</v>
      </c>
      <c r="F44" s="97"/>
      <c r="G44" s="97"/>
      <c r="H44" s="104"/>
      <c r="I44" s="295"/>
      <c r="J44" s="90"/>
    </row>
    <row r="45" spans="1:10" ht="14.25" customHeight="1">
      <c r="A45" s="143" t="str">
        <f>IF(OR(B45&lt;&gt;"",D45&lt;&gt;""),"["&amp;TEXT($B$2,"##")&amp;"-"&amp;TEXT(ROW()-10,"##")&amp;"]","")</f>
        <v>[Admin module-35]</v>
      </c>
      <c r="B45" s="97" t="s">
        <v>869</v>
      </c>
      <c r="C45" s="97" t="s">
        <v>885</v>
      </c>
      <c r="D45" s="289" t="s">
        <v>886</v>
      </c>
      <c r="E45" s="288" t="s">
        <v>884</v>
      </c>
      <c r="F45" s="97"/>
      <c r="G45" s="97"/>
      <c r="H45" s="104"/>
      <c r="I45" s="295"/>
      <c r="J45" s="90"/>
    </row>
    <row r="46" spans="1:10" s="169" customFormat="1" ht="14.25" customHeight="1">
      <c r="A46" s="90"/>
      <c r="B46" s="90"/>
      <c r="C46" s="90"/>
      <c r="D46" s="90"/>
      <c r="E46" s="90"/>
      <c r="F46" s="90"/>
      <c r="G46" s="90"/>
      <c r="H46" s="93"/>
      <c r="I46" s="90"/>
    </row>
    <row r="47" spans="1:10" s="169" customFormat="1" ht="14.25" customHeight="1">
      <c r="A47" s="143" t="str">
        <f t="shared" ref="A43:A50" si="3">IF(OR(B47&lt;&gt;"",D47&lt;&gt;""),"["&amp;TEXT($B$2,"##")&amp;"-"&amp;TEXT(ROW()-10,"##")&amp;"]","")</f>
        <v>[Admin module-37]</v>
      </c>
      <c r="B47" s="97" t="s">
        <v>797</v>
      </c>
      <c r="C47" s="97" t="s">
        <v>798</v>
      </c>
      <c r="D47" s="289" t="s">
        <v>799</v>
      </c>
      <c r="E47" s="288" t="s">
        <v>774</v>
      </c>
      <c r="F47" s="97"/>
      <c r="G47" s="97"/>
      <c r="H47" s="104"/>
      <c r="I47" s="287"/>
    </row>
    <row r="48" spans="1:10" ht="14.25" customHeight="1">
      <c r="A48" s="143" t="str">
        <f t="shared" si="3"/>
        <v>[Admin module-38]</v>
      </c>
      <c r="B48" s="97" t="s">
        <v>800</v>
      </c>
      <c r="C48" s="97" t="s">
        <v>801</v>
      </c>
      <c r="D48" s="289" t="s">
        <v>802</v>
      </c>
      <c r="E48" s="288"/>
      <c r="F48" s="97"/>
      <c r="G48" s="97"/>
      <c r="H48" s="104"/>
      <c r="I48" s="287"/>
      <c r="J48" s="90"/>
    </row>
    <row r="49" spans="1:10" ht="14.25" customHeight="1">
      <c r="A49" s="143" t="str">
        <f t="shared" si="3"/>
        <v>[Admin module-39]</v>
      </c>
      <c r="B49" s="290" t="s">
        <v>778</v>
      </c>
      <c r="C49" s="220" t="s">
        <v>803</v>
      </c>
      <c r="D49" s="291" t="s">
        <v>804</v>
      </c>
      <c r="E49" s="292"/>
      <c r="F49" s="220"/>
      <c r="G49" s="220"/>
      <c r="H49" s="293"/>
      <c r="I49" s="294"/>
      <c r="J49" s="90"/>
    </row>
    <row r="50" spans="1:10" ht="14.25" customHeight="1">
      <c r="A50" s="143" t="str">
        <f t="shared" si="3"/>
        <v>[Admin module-40]</v>
      </c>
      <c r="B50" s="290" t="s">
        <v>805</v>
      </c>
      <c r="C50" s="220" t="s">
        <v>806</v>
      </c>
      <c r="D50" s="291" t="s">
        <v>807</v>
      </c>
      <c r="E50" s="292"/>
      <c r="F50" s="220"/>
      <c r="G50" s="220"/>
      <c r="H50" s="293"/>
      <c r="I50" s="294"/>
      <c r="J50" s="90"/>
    </row>
    <row r="51" spans="1:10" ht="14.25" customHeight="1">
      <c r="A51"/>
      <c r="B51"/>
      <c r="C51"/>
      <c r="D51"/>
      <c r="E51"/>
      <c r="F51"/>
      <c r="G51"/>
      <c r="H51"/>
      <c r="I51"/>
      <c r="J51" s="90"/>
    </row>
    <row r="52" spans="1:10" ht="14.25" customHeight="1">
      <c r="A52" s="54" t="str">
        <f t="shared" ref="A52:A59" si="4">IF(OR(B52&lt;&gt;"",D52&lt;&gt;""),"["&amp;TEXT($B$2,"##")&amp;"-"&amp;TEXT(ROW()-10,"##")&amp;"]","")</f>
        <v>[Admin module-42]</v>
      </c>
      <c r="B52" s="109" t="s">
        <v>667</v>
      </c>
      <c r="C52" s="109" t="s">
        <v>668</v>
      </c>
      <c r="D52" s="109" t="s">
        <v>669</v>
      </c>
      <c r="E52" s="109" t="s">
        <v>608</v>
      </c>
      <c r="F52" s="109"/>
      <c r="G52" s="109"/>
      <c r="H52" s="104"/>
      <c r="I52" s="91"/>
      <c r="J52" s="90"/>
    </row>
    <row r="53" spans="1:10" ht="14.25" customHeight="1">
      <c r="A53" s="109" t="str">
        <f t="shared" si="4"/>
        <v>[Admin module-43]</v>
      </c>
      <c r="B53" s="109" t="s">
        <v>670</v>
      </c>
      <c r="C53" s="109" t="s">
        <v>671</v>
      </c>
      <c r="D53" s="109" t="s">
        <v>672</v>
      </c>
      <c r="E53" s="109" t="s">
        <v>608</v>
      </c>
      <c r="F53" s="109"/>
      <c r="G53" s="109"/>
      <c r="H53" s="104"/>
      <c r="I53" s="91"/>
      <c r="J53" s="90"/>
    </row>
    <row r="54" spans="1:10" ht="14.25" customHeight="1">
      <c r="A54" s="109" t="str">
        <f t="shared" si="4"/>
        <v>[Admin module-44]</v>
      </c>
      <c r="B54" s="109" t="s">
        <v>673</v>
      </c>
      <c r="C54" s="54" t="s">
        <v>674</v>
      </c>
      <c r="D54" s="109" t="s">
        <v>675</v>
      </c>
      <c r="E54" s="109" t="s">
        <v>649</v>
      </c>
      <c r="F54" s="109"/>
      <c r="G54" s="109"/>
      <c r="H54" s="104"/>
      <c r="I54" s="91"/>
      <c r="J54" s="90"/>
    </row>
    <row r="55" spans="1:10" ht="14.25" customHeight="1">
      <c r="A55" s="109" t="str">
        <f t="shared" si="4"/>
        <v>[Admin module-45]</v>
      </c>
      <c r="B55" s="109" t="s">
        <v>676</v>
      </c>
      <c r="C55" s="54" t="s">
        <v>677</v>
      </c>
      <c r="D55" s="275" t="s">
        <v>678</v>
      </c>
      <c r="E55" s="109" t="s">
        <v>649</v>
      </c>
      <c r="F55" s="109"/>
      <c r="G55" s="109"/>
      <c r="H55" s="104"/>
      <c r="I55" s="91"/>
      <c r="J55" s="90"/>
    </row>
    <row r="56" spans="1:10" ht="14.25" customHeight="1">
      <c r="A56" s="109" t="str">
        <f t="shared" si="4"/>
        <v>[Admin module-46]</v>
      </c>
      <c r="B56" s="54" t="s">
        <v>679</v>
      </c>
      <c r="C56" s="54" t="s">
        <v>680</v>
      </c>
      <c r="D56" s="275" t="s">
        <v>681</v>
      </c>
      <c r="E56" s="109" t="s">
        <v>649</v>
      </c>
      <c r="F56" s="109"/>
      <c r="G56" s="109"/>
      <c r="H56" s="104"/>
      <c r="I56" s="91"/>
      <c r="J56" s="90"/>
    </row>
    <row r="57" spans="1:10" ht="14.25" customHeight="1">
      <c r="A57" s="109" t="str">
        <f t="shared" si="4"/>
        <v>[Admin module-47]</v>
      </c>
      <c r="B57" s="109" t="s">
        <v>682</v>
      </c>
      <c r="C57" s="54" t="s">
        <v>683</v>
      </c>
      <c r="D57" s="275" t="s">
        <v>684</v>
      </c>
      <c r="E57" s="109" t="s">
        <v>649</v>
      </c>
      <c r="F57" s="109"/>
      <c r="G57" s="109"/>
      <c r="H57" s="104"/>
      <c r="I57" s="91"/>
      <c r="J57" s="90"/>
    </row>
    <row r="58" spans="1:10" ht="14.25" customHeight="1">
      <c r="A58" s="271"/>
      <c r="B58" s="271" t="s">
        <v>685</v>
      </c>
      <c r="C58" s="272"/>
      <c r="D58" s="272"/>
      <c r="E58" s="272"/>
      <c r="F58" s="272"/>
      <c r="G58" s="272"/>
      <c r="H58" s="272"/>
      <c r="I58" s="280"/>
      <c r="J58" s="90"/>
    </row>
    <row r="59" spans="1:10" ht="14.25" customHeight="1">
      <c r="A59" s="109" t="str">
        <f t="shared" ref="A59:A64" si="5">IF(OR(B59&lt;&gt;"",D59&lt;&gt;""),"["&amp;TEXT($B$2,"##")&amp;"-"&amp;TEXT(ROW()-10,"##")&amp;"]","")</f>
        <v>[Admin module-49]</v>
      </c>
      <c r="B59" s="109" t="s">
        <v>686</v>
      </c>
      <c r="C59" s="109" t="s">
        <v>687</v>
      </c>
      <c r="D59" s="109" t="s">
        <v>688</v>
      </c>
      <c r="E59" s="109" t="s">
        <v>689</v>
      </c>
      <c r="F59" s="109"/>
      <c r="G59" s="109"/>
      <c r="H59" s="104"/>
      <c r="I59" s="91"/>
      <c r="J59" s="90"/>
    </row>
    <row r="60" spans="1:10" ht="14.25" customHeight="1">
      <c r="A60" s="109" t="str">
        <f t="shared" si="5"/>
        <v>[Admin module-50]</v>
      </c>
      <c r="B60" s="109" t="s">
        <v>690</v>
      </c>
      <c r="C60" s="109" t="s">
        <v>687</v>
      </c>
      <c r="D60" s="109" t="s">
        <v>688</v>
      </c>
      <c r="E60" s="109" t="s">
        <v>689</v>
      </c>
      <c r="F60" s="109"/>
      <c r="G60" s="109"/>
      <c r="H60" s="104"/>
      <c r="I60" s="91"/>
      <c r="J60" s="90"/>
    </row>
    <row r="61" spans="1:10" ht="14.25" customHeight="1">
      <c r="A61" s="109" t="str">
        <f t="shared" si="5"/>
        <v>[Admin module-51]</v>
      </c>
      <c r="B61" s="109" t="s">
        <v>691</v>
      </c>
      <c r="C61" s="109" t="s">
        <v>692</v>
      </c>
      <c r="D61" s="109" t="s">
        <v>693</v>
      </c>
      <c r="E61" s="109" t="s">
        <v>694</v>
      </c>
      <c r="F61" s="109"/>
      <c r="G61" s="109"/>
      <c r="H61" s="104"/>
      <c r="I61" s="91"/>
      <c r="J61" s="90"/>
    </row>
    <row r="62" spans="1:10" ht="14.25" customHeight="1">
      <c r="A62" s="109" t="str">
        <f t="shared" si="5"/>
        <v>[Admin module-52]</v>
      </c>
      <c r="B62" s="276" t="s">
        <v>695</v>
      </c>
      <c r="C62" s="109" t="s">
        <v>696</v>
      </c>
      <c r="D62" s="275" t="s">
        <v>697</v>
      </c>
      <c r="E62" s="109" t="s">
        <v>694</v>
      </c>
      <c r="F62" s="109"/>
      <c r="G62" s="109"/>
      <c r="H62" s="104"/>
      <c r="I62" s="91"/>
      <c r="J62" s="90"/>
    </row>
    <row r="63" spans="1:10" ht="14.25" customHeight="1">
      <c r="A63" s="109" t="str">
        <f t="shared" si="5"/>
        <v>[Admin module-53]</v>
      </c>
      <c r="B63" s="276" t="s">
        <v>698</v>
      </c>
      <c r="C63" s="109" t="s">
        <v>699</v>
      </c>
      <c r="D63" s="275" t="s">
        <v>700</v>
      </c>
      <c r="E63" s="109" t="s">
        <v>694</v>
      </c>
      <c r="F63" s="109"/>
      <c r="G63" s="109"/>
      <c r="H63" s="104"/>
      <c r="I63" s="91"/>
      <c r="J63" s="90"/>
    </row>
    <row r="64" spans="1:10" ht="14.25" customHeight="1">
      <c r="A64" s="109" t="str">
        <f t="shared" si="5"/>
        <v>[Admin module-54]</v>
      </c>
      <c r="B64" s="109" t="s">
        <v>701</v>
      </c>
      <c r="C64" s="109" t="s">
        <v>702</v>
      </c>
      <c r="D64" s="109" t="s">
        <v>703</v>
      </c>
      <c r="E64" s="109" t="s">
        <v>694</v>
      </c>
      <c r="F64" s="109"/>
      <c r="G64" s="109"/>
      <c r="H64" s="104"/>
      <c r="I64" s="91"/>
      <c r="J64" s="90"/>
    </row>
    <row r="65" spans="1:10" ht="14.25" customHeight="1">
      <c r="A65" s="96" t="str">
        <f t="shared" ref="A65:A66" si="6">IF(OR(B65&lt;&gt;"",D65&lt;E64&gt;""),"["&amp;TEXT($B$2,"##")&amp;"-"&amp;TEXT(ROW()-10,"##")&amp;"]","")</f>
        <v>[Admin module-55]</v>
      </c>
      <c r="B65" s="97" t="s">
        <v>471</v>
      </c>
      <c r="C65" s="97" t="s">
        <v>472</v>
      </c>
      <c r="D65" s="97" t="s">
        <v>473</v>
      </c>
      <c r="E65" s="146"/>
      <c r="F65" s="95"/>
      <c r="G65" s="97"/>
      <c r="H65" s="157"/>
      <c r="I65" s="146"/>
      <c r="J65" s="90"/>
    </row>
    <row r="66" spans="1:10" ht="14.25" customHeight="1">
      <c r="A66" s="96" t="str">
        <f t="shared" si="6"/>
        <v>[Admin module-56]</v>
      </c>
      <c r="B66" s="97" t="s">
        <v>474</v>
      </c>
      <c r="C66" s="97" t="s">
        <v>475</v>
      </c>
      <c r="D66" s="97" t="s">
        <v>476</v>
      </c>
      <c r="E66" s="146"/>
      <c r="F66" s="95"/>
      <c r="G66" s="97"/>
      <c r="H66" s="157"/>
      <c r="I66" s="146"/>
      <c r="J66" s="90"/>
    </row>
    <row r="67" spans="1:10" ht="14.25" customHeight="1">
      <c r="A67" s="96"/>
      <c r="B67" s="97"/>
      <c r="C67" s="97"/>
      <c r="D67" s="97"/>
      <c r="E67" s="146"/>
      <c r="F67" s="161"/>
      <c r="G67" s="97"/>
      <c r="H67" s="157"/>
      <c r="I67" s="146"/>
      <c r="J67" s="90"/>
    </row>
    <row r="68" spans="1:10" ht="14.25" customHeight="1">
      <c r="A68" s="96"/>
      <c r="B68" s="97"/>
      <c r="C68" s="97"/>
      <c r="D68" s="97"/>
      <c r="E68" s="146"/>
      <c r="F68" s="160"/>
      <c r="G68" s="97"/>
      <c r="H68" s="157"/>
      <c r="I68" s="146"/>
      <c r="J68" s="90"/>
    </row>
    <row r="69" spans="1:10" ht="14.25" customHeight="1">
      <c r="A69" s="96"/>
      <c r="B69" s="109"/>
      <c r="C69" s="97"/>
      <c r="D69" s="97"/>
      <c r="E69" s="146"/>
      <c r="F69" s="95"/>
      <c r="G69" s="97"/>
      <c r="H69" s="157"/>
      <c r="I69" s="146"/>
      <c r="J69" s="90"/>
    </row>
    <row r="70" spans="1:10" ht="14.25" customHeight="1">
      <c r="A70" s="96"/>
      <c r="B70" s="109"/>
      <c r="C70" s="97"/>
      <c r="D70" s="97"/>
      <c r="E70" s="146"/>
      <c r="F70" s="95"/>
      <c r="G70" s="97"/>
      <c r="H70" s="157"/>
      <c r="I70" s="146"/>
      <c r="J70" s="90"/>
    </row>
    <row r="71" spans="1:10" ht="14.25" customHeight="1">
      <c r="A71" s="96"/>
      <c r="B71" s="109"/>
      <c r="C71" s="97"/>
      <c r="D71" s="97"/>
      <c r="E71" s="146"/>
      <c r="F71" s="95"/>
      <c r="G71" s="97"/>
      <c r="H71" s="157"/>
      <c r="I71" s="146"/>
      <c r="J71" s="90"/>
    </row>
    <row r="72" spans="1:10" ht="14.25" customHeight="1">
      <c r="A72" s="96"/>
      <c r="B72" s="97"/>
      <c r="C72" s="97"/>
      <c r="D72" s="97"/>
      <c r="E72" s="146"/>
      <c r="F72" s="95"/>
      <c r="G72" s="97"/>
      <c r="H72" s="157"/>
      <c r="I72" s="146"/>
      <c r="J72" s="90"/>
    </row>
    <row r="73" spans="1:10" ht="14.25" customHeight="1">
      <c r="A73" s="96"/>
      <c r="B73" s="97"/>
      <c r="C73" s="97"/>
      <c r="D73" s="97"/>
      <c r="E73" s="146"/>
      <c r="F73" s="95"/>
      <c r="G73" s="97"/>
      <c r="H73" s="157"/>
      <c r="I73" s="146"/>
      <c r="J73" s="90"/>
    </row>
    <row r="74" spans="1:10" ht="14.25" customHeight="1">
      <c r="A74" s="138"/>
      <c r="B74" s="109"/>
      <c r="C74" s="137"/>
      <c r="D74" s="97"/>
      <c r="E74" s="146"/>
      <c r="F74" s="95"/>
      <c r="G74" s="97"/>
      <c r="H74" s="157"/>
      <c r="I74" s="146"/>
      <c r="J74" s="90"/>
    </row>
    <row r="75" spans="1:10" ht="14.25" customHeight="1">
      <c r="A75" s="138"/>
      <c r="B75" s="109"/>
      <c r="C75" s="137"/>
      <c r="D75" s="97"/>
      <c r="E75" s="146"/>
      <c r="F75" s="95"/>
      <c r="G75" s="97"/>
      <c r="H75" s="157"/>
      <c r="I75" s="146"/>
      <c r="J75" s="90"/>
    </row>
    <row r="76" spans="1:10" ht="14.25" customHeight="1">
      <c r="A76" s="138"/>
      <c r="B76" s="95"/>
      <c r="C76" s="136"/>
      <c r="D76" s="139"/>
      <c r="E76" s="146"/>
      <c r="F76" s="95"/>
      <c r="G76" s="97"/>
      <c r="H76" s="157"/>
      <c r="I76" s="146"/>
      <c r="J76" s="90"/>
    </row>
    <row r="77" spans="1:10" ht="14.25" customHeight="1">
      <c r="A77" s="96"/>
      <c r="B77" s="95"/>
      <c r="C77" s="136"/>
      <c r="D77" s="139"/>
      <c r="E77" s="146"/>
      <c r="F77" s="95"/>
      <c r="G77" s="97"/>
      <c r="H77" s="157"/>
      <c r="I77" s="146"/>
      <c r="J77" s="90"/>
    </row>
    <row r="78" spans="1:10" ht="14.25" customHeight="1">
      <c r="A78" s="96"/>
      <c r="B78" s="95"/>
      <c r="C78" s="95"/>
      <c r="D78" s="95"/>
      <c r="E78" s="146"/>
      <c r="F78" s="95"/>
      <c r="G78" s="97"/>
      <c r="H78" s="157"/>
      <c r="I78" s="146"/>
      <c r="J78" s="90"/>
    </row>
    <row r="79" spans="1:10" ht="14.25" customHeight="1">
      <c r="A79" s="96"/>
      <c r="B79" s="95"/>
      <c r="C79" s="95"/>
      <c r="D79" s="95"/>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7"/>
      <c r="C81" s="136"/>
      <c r="D81" s="139"/>
      <c r="E81" s="146"/>
      <c r="F81" s="95"/>
      <c r="G81" s="97"/>
      <c r="H81" s="157"/>
      <c r="I81" s="146"/>
      <c r="J81" s="90"/>
    </row>
    <row r="82" spans="1:10" ht="14.25" customHeight="1">
      <c r="A82" s="96"/>
      <c r="B82" s="97"/>
      <c r="C82" s="142"/>
      <c r="D82" s="139"/>
      <c r="E82" s="146"/>
      <c r="F82" s="95"/>
      <c r="G82" s="97"/>
      <c r="H82" s="157"/>
      <c r="I82" s="146"/>
      <c r="J82" s="90"/>
    </row>
    <row r="83" spans="1:10" ht="14.25" customHeight="1">
      <c r="A83" s="96"/>
      <c r="B83" s="97"/>
      <c r="C83" s="142"/>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109"/>
      <c r="C85" s="97"/>
      <c r="D85" s="97"/>
      <c r="E85" s="146"/>
      <c r="F85" s="95"/>
      <c r="G85" s="97"/>
      <c r="H85" s="157"/>
      <c r="I85" s="146"/>
      <c r="J85" s="90"/>
    </row>
    <row r="86" spans="1:10" ht="14.25" customHeight="1">
      <c r="A86" s="96"/>
      <c r="B86" s="109"/>
      <c r="C86" s="97"/>
      <c r="D86" s="97"/>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97"/>
      <c r="C88" s="97"/>
      <c r="D88" s="97"/>
      <c r="E88" s="146"/>
      <c r="F88" s="95"/>
      <c r="G88" s="97"/>
      <c r="H88" s="157"/>
      <c r="I88" s="146"/>
      <c r="J88" s="90"/>
    </row>
    <row r="89" spans="1:10" ht="14.25" customHeight="1">
      <c r="A89" s="96"/>
      <c r="B89" s="97"/>
      <c r="C89" s="97"/>
      <c r="D89" s="97"/>
      <c r="E89" s="146"/>
      <c r="F89" s="95"/>
      <c r="G89" s="97"/>
      <c r="H89" s="157"/>
      <c r="I89" s="146"/>
      <c r="J89" s="90"/>
    </row>
    <row r="90" spans="1:10" ht="14.25" customHeight="1">
      <c r="A90" s="96"/>
      <c r="B90" s="97"/>
      <c r="C90" s="136"/>
      <c r="D90" s="139"/>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109"/>
      <c r="C92" s="97"/>
      <c r="D92" s="97"/>
      <c r="E92" s="146"/>
      <c r="F92" s="95"/>
      <c r="G92" s="97"/>
      <c r="H92" s="157"/>
      <c r="I92" s="146"/>
      <c r="J92" s="90"/>
    </row>
    <row r="93" spans="1:10" ht="14.25" customHeight="1">
      <c r="A93" s="96"/>
      <c r="B93" s="109"/>
      <c r="C93" s="97"/>
      <c r="D93" s="97"/>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97"/>
      <c r="C95" s="97"/>
      <c r="D95" s="97"/>
      <c r="E95" s="146"/>
      <c r="F95" s="95"/>
      <c r="G95" s="97"/>
      <c r="H95" s="157"/>
      <c r="I95" s="146"/>
      <c r="J95" s="90"/>
    </row>
    <row r="96" spans="1:10" ht="14.25" customHeight="1">
      <c r="A96" s="96"/>
      <c r="B96" s="97"/>
      <c r="C96" s="97"/>
      <c r="D96" s="97"/>
      <c r="E96" s="146"/>
      <c r="F96" s="95"/>
      <c r="G96" s="97"/>
      <c r="H96" s="157"/>
      <c r="I96" s="146"/>
      <c r="J96" s="90"/>
    </row>
    <row r="97" spans="1:10" ht="14.25" customHeight="1">
      <c r="A97" s="96"/>
      <c r="B97" s="97"/>
      <c r="C97" s="97"/>
      <c r="D97" s="97"/>
      <c r="E97" s="146"/>
      <c r="F97" s="95"/>
      <c r="G97" s="95"/>
      <c r="H97" s="157"/>
      <c r="I97" s="146"/>
      <c r="J97" s="90"/>
    </row>
    <row r="98" spans="1:10" ht="14.25" customHeight="1">
      <c r="A98" s="96"/>
      <c r="B98" s="97"/>
      <c r="C98" s="97"/>
      <c r="D98" s="97"/>
      <c r="E98" s="146"/>
      <c r="F98" s="95"/>
      <c r="G98" s="95"/>
      <c r="H98" s="157"/>
      <c r="I98" s="146"/>
      <c r="J98" s="90"/>
    </row>
    <row r="99" spans="1:10" ht="14.25" customHeight="1">
      <c r="A99" s="152"/>
      <c r="B99" s="97"/>
      <c r="C99" s="97"/>
      <c r="D99" s="97"/>
      <c r="E99" s="146"/>
      <c r="F99" s="95"/>
      <c r="G99" s="95"/>
      <c r="H99" s="157"/>
      <c r="I99" s="146"/>
      <c r="J99" s="90"/>
    </row>
    <row r="100" spans="1:10" ht="14.25" customHeight="1">
      <c r="A100" s="152"/>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50"/>
      <c r="F105" s="95"/>
      <c r="G105" s="95"/>
      <c r="H105" s="157"/>
      <c r="I105" s="146"/>
      <c r="J105" s="90"/>
    </row>
    <row r="106" spans="1:10" ht="14.25" customHeight="1">
      <c r="A106" s="152"/>
      <c r="B106" s="97"/>
      <c r="C106" s="97"/>
      <c r="D106" s="97"/>
      <c r="E106" s="146"/>
      <c r="F106" s="97"/>
      <c r="G106" s="95"/>
      <c r="H106" s="157"/>
      <c r="I106" s="146"/>
      <c r="J106" s="90"/>
    </row>
    <row r="107" spans="1:10" ht="14.25" customHeight="1">
      <c r="A107" s="152"/>
      <c r="B107" s="97"/>
      <c r="C107" s="97"/>
      <c r="D107" s="97"/>
      <c r="E107" s="146"/>
      <c r="F107" s="97"/>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7"/>
      <c r="H109" s="157"/>
      <c r="I109" s="146"/>
      <c r="J109" s="90"/>
    </row>
    <row r="110" spans="1:10">
      <c r="J110" s="90"/>
    </row>
  </sheetData>
  <mergeCells count="6">
    <mergeCell ref="B2:G2"/>
    <mergeCell ref="B3:G3"/>
    <mergeCell ref="B4:G4"/>
    <mergeCell ref="E5:G5"/>
    <mergeCell ref="E6:G6"/>
    <mergeCell ref="B11:I11"/>
  </mergeCells>
  <dataValidations count="3">
    <dataValidation type="list" allowBlank="1" showErrorMessage="1" sqref="F47:G50 F12:G22 F24:G26 F29:G32 F41:G45 F34:G39">
      <formula1>$J$1:$J$5</formula1>
    </dataValidation>
    <dataValidation type="list" allowBlank="1" showErrorMessage="1" sqref="F65:G109">
      <formula1>$J$2:$J$6</formula1>
    </dataValidation>
    <dataValidation type="list" allowBlank="1" showErrorMessage="1" sqref="F59:G64 F52:G57">
      <formula1>$J$2:$J$6</formula1>
      <formula2>0</formula2>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9" workbookViewId="0">
      <selection activeCell="H24" sqref="H24"/>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35" t="s">
        <v>37</v>
      </c>
      <c r="C1" s="235"/>
      <c r="D1" s="235"/>
      <c r="E1" s="235"/>
      <c r="F1" s="235"/>
      <c r="G1" s="235"/>
      <c r="H1" s="235"/>
    </row>
    <row r="2" spans="1:8" ht="14.25" customHeight="1">
      <c r="A2" s="55"/>
      <c r="B2" s="55"/>
      <c r="C2" s="56"/>
      <c r="D2" s="56"/>
      <c r="E2" s="56"/>
      <c r="F2" s="56"/>
      <c r="G2" s="56"/>
      <c r="H2" s="57"/>
    </row>
    <row r="3" spans="1:8" ht="12" customHeight="1">
      <c r="B3" s="11" t="s">
        <v>1</v>
      </c>
      <c r="C3" s="232" t="str">
        <f>Cover!C4</f>
        <v>Vietnamese Medicinal Plants Network</v>
      </c>
      <c r="D3" s="232"/>
      <c r="E3" s="233" t="s">
        <v>2</v>
      </c>
      <c r="F3" s="233"/>
      <c r="G3" s="58" t="s">
        <v>117</v>
      </c>
      <c r="H3" s="59"/>
    </row>
    <row r="4" spans="1:8" ht="12" customHeight="1">
      <c r="B4" s="11" t="s">
        <v>3</v>
      </c>
      <c r="C4" s="232" t="str">
        <f>Cover!C5</f>
        <v>VMN</v>
      </c>
      <c r="D4" s="232"/>
      <c r="E4" s="233" t="s">
        <v>4</v>
      </c>
      <c r="F4" s="233"/>
      <c r="G4" s="58" t="s">
        <v>118</v>
      </c>
      <c r="H4" s="59"/>
    </row>
    <row r="5" spans="1:8" ht="12" customHeight="1">
      <c r="B5" s="60" t="s">
        <v>5</v>
      </c>
      <c r="C5" s="232" t="str">
        <f>C4&amp;"_"&amp;"System Test Report"&amp;"_"&amp;"v1.0"</f>
        <v>VMN_System Test Report_v1.0</v>
      </c>
      <c r="D5" s="232"/>
      <c r="E5" s="233" t="s">
        <v>6</v>
      </c>
      <c r="F5" s="233"/>
      <c r="G5" s="94" t="s">
        <v>351</v>
      </c>
      <c r="H5" s="61"/>
    </row>
    <row r="6" spans="1:8" ht="21.75" customHeight="1">
      <c r="A6" s="55"/>
      <c r="B6" s="60" t="s">
        <v>38</v>
      </c>
      <c r="C6" s="234"/>
      <c r="D6" s="234"/>
      <c r="E6" s="234"/>
      <c r="F6" s="234"/>
      <c r="G6" s="234"/>
      <c r="H6" s="234"/>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0" t="s">
        <v>16</v>
      </c>
      <c r="C10" s="111" t="s">
        <v>39</v>
      </c>
      <c r="D10" s="112" t="s">
        <v>22</v>
      </c>
      <c r="E10" s="111" t="s">
        <v>24</v>
      </c>
      <c r="F10" s="111" t="s">
        <v>26</v>
      </c>
      <c r="G10" s="113" t="s">
        <v>27</v>
      </c>
      <c r="H10" s="114" t="s">
        <v>40</v>
      </c>
    </row>
    <row r="11" spans="1:8" ht="14.45" customHeight="1">
      <c r="A11" s="64"/>
      <c r="B11" s="119">
        <v>1</v>
      </c>
      <c r="C11" s="122" t="s">
        <v>128</v>
      </c>
      <c r="D11" s="130">
        <f>'Medicinal plants Article'!A6</f>
        <v>0</v>
      </c>
      <c r="E11" s="130">
        <f>'Medicinal plants Article'!B6</f>
        <v>0</v>
      </c>
      <c r="F11" s="130">
        <f>'Medicinal plants Article'!C6</f>
        <v>57</v>
      </c>
      <c r="G11" s="130">
        <f>'Medicinal plants Article'!D6</f>
        <v>0</v>
      </c>
      <c r="H11" s="130">
        <f>'Medicinal plants Article'!E6</f>
        <v>57</v>
      </c>
    </row>
    <row r="12" spans="1:8" ht="14.45" customHeight="1">
      <c r="A12" s="64"/>
      <c r="B12" s="119">
        <v>2</v>
      </c>
      <c r="C12" s="122" t="s">
        <v>150</v>
      </c>
      <c r="D12" s="130">
        <f>'Remedy Article'!A6</f>
        <v>0</v>
      </c>
      <c r="E12" s="130">
        <f>'Remedy Article'!B6</f>
        <v>0</v>
      </c>
      <c r="F12" s="130">
        <f>'Remedy Article'!C6</f>
        <v>55</v>
      </c>
      <c r="G12" s="130">
        <f>'Remedy Article'!D6</f>
        <v>0</v>
      </c>
      <c r="H12" s="130">
        <f>'Remedy Article'!E6</f>
        <v>55</v>
      </c>
    </row>
    <row r="13" spans="1:8" ht="14.45" customHeight="1">
      <c r="A13" s="64"/>
      <c r="B13" s="119">
        <v>3</v>
      </c>
      <c r="C13" s="120" t="s">
        <v>368</v>
      </c>
      <c r="D13" s="130">
        <f>'Herbal medicine store'!A6</f>
        <v>0</v>
      </c>
      <c r="E13" s="130">
        <f>'Herbal medicine store'!B7</f>
        <v>0</v>
      </c>
      <c r="F13" s="130">
        <f>'Herbal medicine store'!C6</f>
        <v>12</v>
      </c>
      <c r="G13" s="130">
        <f>'Herbal medicine store'!D6</f>
        <v>0</v>
      </c>
      <c r="H13" s="130">
        <f>'Herbal medicine store'!E6</f>
        <v>12</v>
      </c>
    </row>
    <row r="14" spans="1:8" ht="14.45" customHeight="1">
      <c r="A14" s="64"/>
      <c r="B14" s="119"/>
      <c r="C14" s="120"/>
      <c r="D14" s="119"/>
      <c r="E14" s="119"/>
      <c r="F14" s="119"/>
      <c r="G14" s="119"/>
      <c r="H14" s="119"/>
    </row>
    <row r="15" spans="1:8" ht="14.45" customHeight="1">
      <c r="A15" s="64"/>
      <c r="B15" s="119"/>
      <c r="C15" s="120"/>
      <c r="D15" s="119"/>
      <c r="E15" s="119"/>
      <c r="F15" s="119"/>
      <c r="G15" s="119"/>
      <c r="H15" s="119"/>
    </row>
    <row r="16" spans="1:8" ht="14.45" customHeight="1">
      <c r="A16" s="64"/>
      <c r="B16" s="119"/>
      <c r="C16" s="120"/>
      <c r="D16" s="119"/>
      <c r="E16" s="119"/>
      <c r="F16" s="119"/>
      <c r="G16" s="119"/>
      <c r="H16" s="119"/>
    </row>
    <row r="17" spans="1:8" ht="14.45" customHeight="1">
      <c r="A17" s="64"/>
      <c r="B17" s="119"/>
      <c r="C17" s="120"/>
      <c r="D17" s="119"/>
      <c r="E17" s="119"/>
      <c r="F17" s="119"/>
      <c r="G17" s="119"/>
      <c r="H17" s="119"/>
    </row>
    <row r="18" spans="1:8" ht="14.45" customHeight="1">
      <c r="A18" s="64"/>
      <c r="B18" s="119"/>
      <c r="C18" s="121"/>
      <c r="D18" s="119"/>
      <c r="E18" s="119"/>
      <c r="F18" s="119"/>
      <c r="G18" s="119"/>
      <c r="H18" s="119"/>
    </row>
    <row r="19" spans="1:8" ht="14.45" customHeight="1">
      <c r="A19" s="64"/>
      <c r="B19" s="119"/>
      <c r="C19" s="131"/>
      <c r="D19" s="119"/>
      <c r="E19" s="119"/>
      <c r="F19" s="119"/>
      <c r="G19" s="119"/>
      <c r="H19" s="119"/>
    </row>
    <row r="20" spans="1:8" ht="14.45" customHeight="1">
      <c r="A20" s="64"/>
      <c r="B20" s="119"/>
      <c r="C20" s="122"/>
      <c r="D20" s="119"/>
      <c r="E20" s="119"/>
      <c r="F20" s="119"/>
      <c r="G20" s="119"/>
      <c r="H20" s="119"/>
    </row>
    <row r="21" spans="1:8" ht="14.45" customHeight="1">
      <c r="A21" s="64"/>
      <c r="B21" s="154"/>
      <c r="C21" s="122"/>
      <c r="D21" s="119"/>
      <c r="E21" s="119"/>
      <c r="F21" s="119"/>
      <c r="G21" s="119"/>
      <c r="H21" s="119"/>
    </row>
    <row r="22" spans="1:8">
      <c r="A22" s="66"/>
      <c r="B22" s="115"/>
      <c r="C22" s="116" t="s">
        <v>41</v>
      </c>
      <c r="D22" s="117">
        <f>SUM(D9:D20)</f>
        <v>0</v>
      </c>
      <c r="E22" s="117">
        <f>SUM(E9:E20)</f>
        <v>0</v>
      </c>
      <c r="F22" s="117">
        <f>SUM(F11:F21)</f>
        <v>124</v>
      </c>
      <c r="G22" s="117">
        <f>SUM(G11:G21)</f>
        <v>0</v>
      </c>
      <c r="H22" s="118">
        <f>SUM(H11:H21)</f>
        <v>124</v>
      </c>
    </row>
    <row r="23" spans="1:8">
      <c r="A23" s="64"/>
      <c r="B23" s="67"/>
      <c r="C23" s="64"/>
      <c r="D23" s="68"/>
      <c r="E23" s="69"/>
      <c r="F23" s="69"/>
      <c r="G23" s="69"/>
      <c r="H23" s="69"/>
    </row>
    <row r="24" spans="1:8">
      <c r="A24" s="64"/>
      <c r="B24" s="64"/>
      <c r="C24" s="70" t="s">
        <v>42</v>
      </c>
      <c r="D24" s="64"/>
      <c r="E24" s="71">
        <f>(D22+E22)*100/(H22-G22)</f>
        <v>0</v>
      </c>
      <c r="F24" s="64" t="s">
        <v>43</v>
      </c>
      <c r="G24" s="64"/>
      <c r="H24" s="48"/>
    </row>
    <row r="25" spans="1:8">
      <c r="A25" s="64"/>
      <c r="B25" s="64"/>
      <c r="C25" s="70" t="s">
        <v>44</v>
      </c>
      <c r="D25" s="64"/>
      <c r="E25" s="71">
        <f>D22*100/(H22-G22)</f>
        <v>0</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topLeftCell="A7" workbookViewId="0">
      <selection activeCell="D12" sqref="D12"/>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38" t="s">
        <v>1</v>
      </c>
      <c r="C3" s="238"/>
      <c r="D3" s="232" t="str">
        <f>Cover!C4</f>
        <v>Vietnamese Medicinal Plants Network</v>
      </c>
      <c r="E3" s="232"/>
      <c r="F3" s="232"/>
    </row>
    <row r="4" spans="2:6">
      <c r="B4" s="238" t="s">
        <v>3</v>
      </c>
      <c r="C4" s="238"/>
      <c r="D4" s="232" t="str">
        <f>Cover!C5</f>
        <v>VMN</v>
      </c>
      <c r="E4" s="232"/>
      <c r="F4" s="232"/>
    </row>
    <row r="5" spans="2:6" s="39" customFormat="1" ht="84.75" customHeight="1">
      <c r="B5" s="236" t="s">
        <v>15</v>
      </c>
      <c r="C5" s="236"/>
      <c r="D5" s="237" t="s">
        <v>48</v>
      </c>
      <c r="E5" s="237"/>
      <c r="F5" s="237"/>
    </row>
    <row r="6" spans="2:6">
      <c r="B6" s="40"/>
      <c r="C6" s="41"/>
      <c r="D6" s="41"/>
      <c r="E6" s="41"/>
      <c r="F6" s="41"/>
    </row>
    <row r="7" spans="2:6" s="42" customFormat="1">
      <c r="B7" s="43"/>
      <c r="C7" s="44"/>
      <c r="D7" s="44"/>
      <c r="E7" s="44"/>
      <c r="F7" s="44"/>
    </row>
    <row r="8" spans="2:6" s="45" customFormat="1" ht="21" customHeight="1">
      <c r="B8" s="123" t="s">
        <v>16</v>
      </c>
      <c r="C8" s="124" t="s">
        <v>17</v>
      </c>
      <c r="D8" s="124" t="s">
        <v>18</v>
      </c>
      <c r="E8" s="125" t="s">
        <v>19</v>
      </c>
      <c r="F8" s="126" t="s">
        <v>20</v>
      </c>
    </row>
    <row r="9" spans="2:6" ht="14.25">
      <c r="B9" s="119">
        <v>1</v>
      </c>
      <c r="C9" s="127" t="s">
        <v>347</v>
      </c>
      <c r="D9" s="122" t="s">
        <v>349</v>
      </c>
      <c r="E9" s="128"/>
      <c r="F9" s="129"/>
    </row>
    <row r="10" spans="2:6" ht="14.25">
      <c r="B10" s="119">
        <v>2</v>
      </c>
      <c r="C10" s="127" t="s">
        <v>348</v>
      </c>
      <c r="D10" s="165" t="s">
        <v>350</v>
      </c>
      <c r="E10" s="128"/>
      <c r="F10" s="129"/>
    </row>
    <row r="11" spans="2:6" ht="14.25">
      <c r="B11" s="119">
        <v>3</v>
      </c>
      <c r="C11" s="127" t="s">
        <v>368</v>
      </c>
      <c r="D11" s="165" t="s">
        <v>368</v>
      </c>
      <c r="E11" s="129"/>
      <c r="F11" s="129"/>
    </row>
    <row r="12" spans="2:6" ht="14.25">
      <c r="B12" s="119">
        <v>4</v>
      </c>
      <c r="C12" s="127" t="s">
        <v>401</v>
      </c>
      <c r="D12" s="165" t="s">
        <v>401</v>
      </c>
      <c r="E12" s="129"/>
      <c r="F12"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ne store'!A1" display="Herbal medicne store"/>
    <hyperlink ref="D12" location="'Personal Page'!A1" display="'Personal Page'!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0" workbookViewId="0">
      <selection activeCell="B17" sqref="B17"/>
    </sheetView>
  </sheetViews>
  <sheetFormatPr defaultRowHeight="14.25" customHeight="1"/>
  <cols>
    <col min="1" max="1" width="14.25" style="132" customWidth="1"/>
    <col min="2" max="2" width="52.875" style="132" customWidth="1"/>
    <col min="3" max="3" width="37.5" style="132" customWidth="1"/>
    <col min="4" max="16384" width="9" style="132"/>
  </cols>
  <sheetData>
    <row r="1" spans="1:3" ht="14.25" customHeight="1">
      <c r="A1" s="239" t="s">
        <v>51</v>
      </c>
      <c r="B1" s="239"/>
      <c r="C1" s="239"/>
    </row>
    <row r="2" spans="1:3" ht="14.25" customHeight="1" thickBot="1"/>
    <row r="3" spans="1:3" ht="15">
      <c r="A3" s="162" t="s">
        <v>16</v>
      </c>
      <c r="B3" s="163" t="s">
        <v>50</v>
      </c>
      <c r="C3" s="164" t="s">
        <v>49</v>
      </c>
    </row>
    <row r="4" spans="1:3" ht="15">
      <c r="A4" s="135" t="s">
        <v>69</v>
      </c>
      <c r="B4" s="133" t="s">
        <v>58</v>
      </c>
      <c r="C4" s="133"/>
    </row>
    <row r="5" spans="1:3" ht="15">
      <c r="A5" s="135" t="s">
        <v>70</v>
      </c>
      <c r="B5" s="133" t="s">
        <v>114</v>
      </c>
      <c r="C5" s="133"/>
    </row>
    <row r="6" spans="1:3" ht="15">
      <c r="A6" s="135" t="s">
        <v>71</v>
      </c>
      <c r="B6" s="133" t="s">
        <v>52</v>
      </c>
      <c r="C6" s="133"/>
    </row>
    <row r="7" spans="1:3" ht="15">
      <c r="A7" s="135" t="s">
        <v>72</v>
      </c>
      <c r="B7" s="133" t="s">
        <v>53</v>
      </c>
      <c r="C7" s="133"/>
    </row>
    <row r="8" spans="1:3" ht="15">
      <c r="A8" s="135" t="s">
        <v>73</v>
      </c>
      <c r="B8" s="133" t="s">
        <v>57</v>
      </c>
      <c r="C8" s="133"/>
    </row>
    <row r="9" spans="1:3" ht="15">
      <c r="A9" s="135" t="s">
        <v>74</v>
      </c>
      <c r="B9" s="133" t="s">
        <v>54</v>
      </c>
      <c r="C9" s="133"/>
    </row>
    <row r="10" spans="1:3" ht="15">
      <c r="A10" s="135" t="s">
        <v>75</v>
      </c>
      <c r="B10" s="133" t="s">
        <v>108</v>
      </c>
      <c r="C10" s="133"/>
    </row>
    <row r="11" spans="1:3" ht="15">
      <c r="A11" s="135" t="s">
        <v>76</v>
      </c>
      <c r="B11" s="133" t="s">
        <v>55</v>
      </c>
      <c r="C11" s="133"/>
    </row>
    <row r="12" spans="1:3" ht="15">
      <c r="A12" s="135" t="s">
        <v>77</v>
      </c>
      <c r="B12" s="133" t="s">
        <v>56</v>
      </c>
      <c r="C12" s="133"/>
    </row>
    <row r="13" spans="1:3" ht="15">
      <c r="A13" s="135" t="s">
        <v>60</v>
      </c>
      <c r="B13" s="133" t="s">
        <v>59</v>
      </c>
      <c r="C13" s="133"/>
    </row>
    <row r="14" spans="1:3" ht="15">
      <c r="A14" s="135" t="s">
        <v>61</v>
      </c>
      <c r="B14" s="134" t="s">
        <v>78</v>
      </c>
      <c r="C14" s="133"/>
    </row>
    <row r="15" spans="1:3" ht="15">
      <c r="A15" s="135" t="s">
        <v>62</v>
      </c>
      <c r="B15" s="133" t="s">
        <v>109</v>
      </c>
      <c r="C15" s="133"/>
    </row>
    <row r="16" spans="1:3" ht="15">
      <c r="A16" s="135" t="s">
        <v>63</v>
      </c>
      <c r="B16" s="133" t="s">
        <v>111</v>
      </c>
      <c r="C16" s="133"/>
    </row>
    <row r="17" spans="1:3" ht="15">
      <c r="A17" s="135" t="s">
        <v>64</v>
      </c>
      <c r="B17" s="133" t="s">
        <v>79</v>
      </c>
      <c r="C17" s="133"/>
    </row>
    <row r="18" spans="1:3" ht="15">
      <c r="A18" s="135" t="s">
        <v>65</v>
      </c>
      <c r="B18" s="133" t="s">
        <v>80</v>
      </c>
      <c r="C18" s="133"/>
    </row>
    <row r="19" spans="1:3" ht="15">
      <c r="A19" s="135" t="s">
        <v>66</v>
      </c>
      <c r="B19" s="134" t="s">
        <v>81</v>
      </c>
      <c r="C19" s="133"/>
    </row>
    <row r="20" spans="1:3" ht="15">
      <c r="A20" s="135" t="s">
        <v>67</v>
      </c>
      <c r="B20" s="134" t="s">
        <v>83</v>
      </c>
      <c r="C20" s="133"/>
    </row>
    <row r="21" spans="1:3" ht="15">
      <c r="A21" s="135" t="s">
        <v>68</v>
      </c>
      <c r="B21" s="134" t="s">
        <v>82</v>
      </c>
      <c r="C21" s="133"/>
    </row>
    <row r="22" spans="1:3" ht="60">
      <c r="A22" s="135" t="s">
        <v>85</v>
      </c>
      <c r="B22" s="148" t="s">
        <v>84</v>
      </c>
      <c r="C22" s="133"/>
    </row>
    <row r="23" spans="1:3" ht="15">
      <c r="A23" s="135" t="s">
        <v>86</v>
      </c>
      <c r="B23" s="133" t="s">
        <v>90</v>
      </c>
      <c r="C23" s="133"/>
    </row>
    <row r="24" spans="1:3" ht="15">
      <c r="A24" s="135" t="s">
        <v>87</v>
      </c>
      <c r="B24" s="133" t="s">
        <v>91</v>
      </c>
      <c r="C24" s="133"/>
    </row>
    <row r="25" spans="1:3" ht="15">
      <c r="A25" s="135" t="s">
        <v>88</v>
      </c>
      <c r="B25" s="133" t="s">
        <v>92</v>
      </c>
      <c r="C25" s="133"/>
    </row>
    <row r="26" spans="1:3" ht="15">
      <c r="A26" s="151" t="s">
        <v>89</v>
      </c>
      <c r="B26" s="133" t="s">
        <v>93</v>
      </c>
      <c r="C26" s="133"/>
    </row>
    <row r="27" spans="1:3" ht="15">
      <c r="A27" s="151" t="s">
        <v>94</v>
      </c>
      <c r="B27" s="133" t="s">
        <v>95</v>
      </c>
      <c r="C27" s="133"/>
    </row>
    <row r="28" spans="1:3" ht="15">
      <c r="A28" s="151" t="s">
        <v>96</v>
      </c>
      <c r="B28" s="133" t="s">
        <v>103</v>
      </c>
      <c r="C28" s="133"/>
    </row>
    <row r="29" spans="1:3" ht="15">
      <c r="A29" s="151" t="s">
        <v>97</v>
      </c>
      <c r="B29" s="133" t="s">
        <v>104</v>
      </c>
      <c r="C29" s="133"/>
    </row>
    <row r="30" spans="1:3" ht="15">
      <c r="A30" s="151" t="s">
        <v>98</v>
      </c>
      <c r="B30" s="133" t="s">
        <v>107</v>
      </c>
      <c r="C30" s="133"/>
    </row>
    <row r="31" spans="1:3" ht="15">
      <c r="A31" s="151" t="s">
        <v>99</v>
      </c>
      <c r="B31" s="133" t="s">
        <v>110</v>
      </c>
      <c r="C31" s="133"/>
    </row>
    <row r="32" spans="1:3" ht="15">
      <c r="A32" s="151" t="s">
        <v>100</v>
      </c>
      <c r="B32" s="133" t="s">
        <v>112</v>
      </c>
      <c r="C32" s="133"/>
    </row>
    <row r="33" spans="1:3" ht="15">
      <c r="A33" s="151" t="s">
        <v>101</v>
      </c>
      <c r="B33" s="133" t="s">
        <v>113</v>
      </c>
      <c r="C33" s="133"/>
    </row>
    <row r="34" spans="1:3" ht="15">
      <c r="A34" s="151" t="s">
        <v>102</v>
      </c>
      <c r="B34" s="133"/>
      <c r="C34" s="133"/>
    </row>
  </sheetData>
  <sheetProtection selectLockedCells="1" selectUnlockedCells="1"/>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6"/>
  <sheetViews>
    <sheetView topLeftCell="B2" workbookViewId="0">
      <selection activeCell="B12" sqref="B12"/>
    </sheetView>
  </sheetViews>
  <sheetFormatPr defaultRowHeight="12.75"/>
  <cols>
    <col min="1" max="1" width="22.87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40" t="s">
        <v>513</v>
      </c>
      <c r="C2" s="241"/>
      <c r="D2" s="241"/>
      <c r="E2" s="241"/>
      <c r="F2" s="241"/>
      <c r="G2" s="242"/>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43" t="s">
        <v>514</v>
      </c>
      <c r="C3" s="244"/>
      <c r="D3" s="244"/>
      <c r="E3" s="244"/>
      <c r="F3" s="244"/>
      <c r="G3" s="24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43" t="s">
        <v>515</v>
      </c>
      <c r="C4" s="244"/>
      <c r="D4" s="244"/>
      <c r="E4" s="244"/>
      <c r="F4" s="244"/>
      <c r="G4" s="24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15" t="s">
        <v>27</v>
      </c>
      <c r="E5" s="246" t="s">
        <v>28</v>
      </c>
      <c r="F5" s="247"/>
      <c r="G5" s="24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COUNTIF(F12:G68,"Pass")</f>
        <v>0</v>
      </c>
      <c r="B6" s="87">
        <f>COUNTIF(F12:G68,"Fail")</f>
        <v>0</v>
      </c>
      <c r="C6" s="87">
        <f>E6-D6-B6-A6</f>
        <v>13</v>
      </c>
      <c r="D6" s="88">
        <f>COUNTIF(F12:G68,"N/A")</f>
        <v>0</v>
      </c>
      <c r="E6" s="249">
        <f>COUNTA(A12:A68)</f>
        <v>13</v>
      </c>
      <c r="F6" s="250"/>
      <c r="G6" s="25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516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[Homepage-2]</v>
      </c>
      <c r="B12" s="97" t="s">
        <v>517</v>
      </c>
      <c r="C12" s="97" t="s">
        <v>518</v>
      </c>
      <c r="D12" s="97" t="s">
        <v>519</v>
      </c>
      <c r="E12" s="100"/>
      <c r="F12" s="95"/>
      <c r="G12" s="95"/>
      <c r="H12" s="101"/>
      <c r="I12" s="102"/>
      <c r="J12" s="90"/>
    </row>
    <row r="13" spans="1:257" ht="14.25" customHeight="1">
      <c r="A13" s="138" t="str">
        <f t="shared" ref="A13:A17" si="0">IF(OR(B13&lt;&gt;"",D13&lt;E12&gt;""),"["&amp;TEXT($B$2,"##")&amp;"-"&amp;TEXT(ROW()-10,"##")&amp;"]","")</f>
        <v>[Homepage-3]</v>
      </c>
      <c r="B13" s="97" t="s">
        <v>520</v>
      </c>
      <c r="C13" s="97" t="s">
        <v>518</v>
      </c>
      <c r="D13" s="97" t="s">
        <v>519</v>
      </c>
      <c r="E13" s="103"/>
      <c r="F13" s="95"/>
      <c r="G13" s="95"/>
      <c r="H13" s="101"/>
      <c r="I13" s="102"/>
      <c r="J13" s="90"/>
    </row>
    <row r="14" spans="1:257" ht="14.25" customHeight="1">
      <c r="A14" s="96" t="str">
        <f t="shared" si="0"/>
        <v>[Homepage-4]</v>
      </c>
      <c r="B14" s="270" t="s">
        <v>521</v>
      </c>
      <c r="C14" s="106" t="s">
        <v>522</v>
      </c>
      <c r="D14" s="270" t="s">
        <v>523</v>
      </c>
      <c r="E14" s="103"/>
      <c r="F14" s="95"/>
      <c r="G14" s="95"/>
      <c r="H14" s="101"/>
      <c r="I14" s="105"/>
      <c r="J14" s="90"/>
    </row>
    <row r="15" spans="1:257" ht="14.25" customHeight="1">
      <c r="A15" s="96" t="str">
        <f t="shared" si="0"/>
        <v>[Homepage-5]</v>
      </c>
      <c r="B15" s="270" t="s">
        <v>524</v>
      </c>
      <c r="C15" s="106" t="s">
        <v>525</v>
      </c>
      <c r="D15" s="270" t="s">
        <v>526</v>
      </c>
      <c r="E15" s="103"/>
      <c r="F15" s="95"/>
      <c r="G15" s="95"/>
      <c r="H15" s="101"/>
      <c r="I15" s="105"/>
      <c r="J15" s="90"/>
    </row>
    <row r="16" spans="1:257" ht="14.25" customHeight="1">
      <c r="A16" s="96" t="str">
        <f t="shared" si="0"/>
        <v>[Homepage-6]</v>
      </c>
      <c r="B16" s="270" t="s">
        <v>527</v>
      </c>
      <c r="C16" s="106" t="s">
        <v>528</v>
      </c>
      <c r="D16" s="270" t="s">
        <v>529</v>
      </c>
      <c r="E16" s="103"/>
      <c r="F16" s="95"/>
      <c r="G16" s="95"/>
      <c r="H16" s="101"/>
      <c r="I16" s="105"/>
      <c r="J16" s="90"/>
    </row>
    <row r="17" spans="1:10" ht="14.25" customHeight="1">
      <c r="A17" s="96" t="str">
        <f t="shared" si="0"/>
        <v>[Homepage-7]</v>
      </c>
      <c r="B17" s="270" t="s">
        <v>553</v>
      </c>
      <c r="C17" s="106" t="s">
        <v>530</v>
      </c>
      <c r="D17" s="270" t="s">
        <v>531</v>
      </c>
      <c r="E17" s="103"/>
      <c r="F17" s="95"/>
      <c r="G17" s="95"/>
      <c r="H17" s="101"/>
      <c r="I17" s="105"/>
      <c r="J17" s="90"/>
    </row>
    <row r="18" spans="1:10" ht="14.25" customHeight="1">
      <c r="A18" s="96" t="str">
        <f t="shared" ref="A18:A24" si="1">IF(OR(B18&lt;&gt;"",D18&lt;E16&gt;""),"["&amp;TEXT($B$2,"##")&amp;"-"&amp;TEXT(ROW()-10,"##")&amp;"]","")</f>
        <v>[Homepage-8]</v>
      </c>
      <c r="B18" s="109" t="s">
        <v>532</v>
      </c>
      <c r="C18" s="109" t="s">
        <v>533</v>
      </c>
      <c r="D18" s="109" t="s">
        <v>534</v>
      </c>
      <c r="E18" s="103"/>
      <c r="F18" s="95"/>
      <c r="G18" s="95"/>
      <c r="H18" s="101"/>
      <c r="I18" s="105"/>
      <c r="J18" s="90"/>
    </row>
    <row r="19" spans="1:10" ht="14.25" customHeight="1">
      <c r="A19" s="96" t="str">
        <f t="shared" si="1"/>
        <v>[Homepage-9]</v>
      </c>
      <c r="B19" s="109" t="s">
        <v>535</v>
      </c>
      <c r="C19" s="109" t="s">
        <v>536</v>
      </c>
      <c r="D19" s="109" t="s">
        <v>537</v>
      </c>
      <c r="E19" s="103"/>
      <c r="F19" s="95"/>
      <c r="G19" s="95"/>
      <c r="H19" s="101"/>
      <c r="I19" s="105"/>
      <c r="J19" s="90"/>
    </row>
    <row r="20" spans="1:10" ht="14.25" customHeight="1">
      <c r="A20" s="96" t="str">
        <f t="shared" si="1"/>
        <v>[Homepage-10]</v>
      </c>
      <c r="B20" s="270" t="s">
        <v>538</v>
      </c>
      <c r="C20" s="270" t="s">
        <v>539</v>
      </c>
      <c r="D20" s="270" t="s">
        <v>540</v>
      </c>
      <c r="E20" s="227"/>
      <c r="F20" s="95"/>
      <c r="G20" s="95"/>
      <c r="H20" s="101"/>
      <c r="I20" s="105"/>
      <c r="J20" s="90"/>
    </row>
    <row r="21" spans="1:10" ht="14.25" customHeight="1">
      <c r="A21" s="96" t="str">
        <f t="shared" si="1"/>
        <v>[Homepage-11]</v>
      </c>
      <c r="B21" s="270" t="s">
        <v>541</v>
      </c>
      <c r="C21" s="270" t="s">
        <v>542</v>
      </c>
      <c r="D21" s="270" t="s">
        <v>543</v>
      </c>
      <c r="E21" s="103"/>
      <c r="F21" s="97"/>
      <c r="G21" s="97"/>
      <c r="H21" s="104"/>
      <c r="I21" s="105"/>
      <c r="J21" s="90"/>
    </row>
    <row r="22" spans="1:10" ht="14.25" customHeight="1">
      <c r="A22" s="96" t="str">
        <f t="shared" si="1"/>
        <v>[Homepage-12]</v>
      </c>
      <c r="B22" s="270" t="s">
        <v>544</v>
      </c>
      <c r="C22" s="270" t="s">
        <v>545</v>
      </c>
      <c r="D22" s="270" t="s">
        <v>546</v>
      </c>
      <c r="E22" s="103"/>
      <c r="F22" s="97"/>
      <c r="G22" s="97"/>
      <c r="H22" s="104"/>
      <c r="I22" s="105"/>
      <c r="J22" s="90"/>
    </row>
    <row r="23" spans="1:10" ht="14.25" customHeight="1">
      <c r="A23" s="96" t="str">
        <f t="shared" si="1"/>
        <v>[Homepage-13]</v>
      </c>
      <c r="B23" s="270" t="s">
        <v>547</v>
      </c>
      <c r="C23" s="270" t="s">
        <v>548</v>
      </c>
      <c r="D23" s="270" t="s">
        <v>549</v>
      </c>
      <c r="E23" s="103"/>
      <c r="F23" s="97"/>
      <c r="G23" s="97"/>
      <c r="H23" s="104"/>
      <c r="I23" s="105"/>
      <c r="J23" s="90"/>
    </row>
    <row r="24" spans="1:10" ht="14.25" customHeight="1">
      <c r="A24" s="96" t="str">
        <f t="shared" si="1"/>
        <v>[Homepage-14]</v>
      </c>
      <c r="B24" s="270" t="s">
        <v>550</v>
      </c>
      <c r="C24" s="270" t="s">
        <v>551</v>
      </c>
      <c r="D24" s="270" t="s">
        <v>552</v>
      </c>
      <c r="E24" s="103"/>
      <c r="F24" s="97"/>
      <c r="G24" s="97"/>
      <c r="H24" s="104"/>
      <c r="I24" s="105"/>
      <c r="J24" s="90"/>
    </row>
    <row r="25" spans="1:10" ht="14.25" customHeight="1">
      <c r="A25" s="152"/>
      <c r="B25" s="97"/>
      <c r="C25" s="97"/>
      <c r="D25" s="97"/>
      <c r="E25" s="146"/>
      <c r="F25" s="95"/>
      <c r="G25" s="95"/>
      <c r="H25" s="157"/>
      <c r="I25" s="146"/>
      <c r="J25" s="90"/>
    </row>
    <row r="26" spans="1:10" ht="14.25" customHeight="1">
      <c r="A26" s="152"/>
      <c r="B26" s="97"/>
      <c r="C26" s="97"/>
      <c r="D26" s="97"/>
      <c r="E26" s="146"/>
      <c r="F26" s="95"/>
      <c r="G26" s="95"/>
      <c r="H26" s="157"/>
      <c r="I26" s="146"/>
      <c r="J26" s="90"/>
    </row>
    <row r="27" spans="1:10" ht="14.25" customHeight="1">
      <c r="A27" s="152"/>
      <c r="B27" s="97"/>
      <c r="C27" s="97"/>
      <c r="D27" s="97"/>
      <c r="E27" s="146"/>
      <c r="F27" s="95"/>
      <c r="G27" s="95"/>
      <c r="H27" s="157"/>
      <c r="I27" s="146"/>
      <c r="J27" s="90"/>
    </row>
    <row r="28" spans="1:10" ht="14.25" customHeight="1">
      <c r="A28" s="152"/>
      <c r="B28" s="97"/>
      <c r="C28" s="97"/>
      <c r="D28" s="97"/>
      <c r="E28" s="146"/>
      <c r="F28" s="95"/>
      <c r="G28" s="95"/>
      <c r="H28" s="157"/>
      <c r="I28" s="146"/>
      <c r="J28" s="90"/>
    </row>
    <row r="29" spans="1:10" ht="14.25" customHeight="1">
      <c r="A29" s="152"/>
      <c r="B29" s="97"/>
      <c r="C29" s="97"/>
      <c r="D29" s="97"/>
      <c r="E29" s="146"/>
      <c r="F29" s="95"/>
      <c r="G29" s="95"/>
      <c r="H29" s="157"/>
      <c r="I29" s="146"/>
      <c r="J29" s="90"/>
    </row>
    <row r="30" spans="1:10" ht="14.25" customHeight="1">
      <c r="A30" s="152"/>
      <c r="B30" s="97"/>
      <c r="C30" s="97"/>
      <c r="D30" s="97"/>
      <c r="E30" s="146"/>
      <c r="F30" s="95"/>
      <c r="G30" s="95"/>
      <c r="H30" s="157"/>
      <c r="I30" s="146"/>
      <c r="J30" s="90"/>
    </row>
    <row r="31" spans="1:10" ht="14.25" customHeight="1">
      <c r="A31" s="152"/>
      <c r="B31" s="97"/>
      <c r="C31" s="97"/>
      <c r="D31" s="97"/>
      <c r="E31" s="150"/>
      <c r="F31" s="95"/>
      <c r="G31" s="95"/>
      <c r="H31" s="157"/>
      <c r="I31" s="146"/>
      <c r="J31" s="90"/>
    </row>
    <row r="32" spans="1:10" ht="14.25" customHeight="1">
      <c r="A32" s="152"/>
      <c r="B32" s="97"/>
      <c r="C32" s="97"/>
      <c r="D32" s="97"/>
      <c r="E32" s="146"/>
      <c r="F32" s="97"/>
      <c r="G32" s="95"/>
      <c r="H32" s="157"/>
      <c r="I32" s="146"/>
      <c r="J32" s="90"/>
    </row>
    <row r="33" spans="1:10" ht="14.25" customHeight="1">
      <c r="A33" s="152"/>
      <c r="B33" s="97"/>
      <c r="C33" s="97"/>
      <c r="D33" s="97"/>
      <c r="E33" s="146"/>
      <c r="F33" s="97"/>
      <c r="G33" s="95"/>
      <c r="H33" s="157"/>
      <c r="I33" s="146"/>
      <c r="J33" s="90"/>
    </row>
    <row r="34" spans="1:10" ht="14.25" customHeight="1">
      <c r="A34" s="152"/>
      <c r="B34" s="97"/>
      <c r="C34" s="97"/>
      <c r="D34" s="97"/>
      <c r="E34" s="146"/>
      <c r="F34" s="97"/>
      <c r="G34" s="95"/>
      <c r="H34" s="157"/>
      <c r="I34" s="146"/>
      <c r="J34" s="90"/>
    </row>
    <row r="35" spans="1:10" ht="14.25" customHeight="1">
      <c r="A35" s="152"/>
      <c r="B35" s="97"/>
      <c r="C35" s="97"/>
      <c r="D35" s="97"/>
      <c r="E35" s="146"/>
      <c r="F35" s="97"/>
      <c r="G35" s="97"/>
      <c r="H35" s="157"/>
      <c r="I35" s="146"/>
      <c r="J35" s="90"/>
    </row>
    <row r="36" spans="1:10">
      <c r="J36" s="90"/>
    </row>
  </sheetData>
  <mergeCells count="5">
    <mergeCell ref="B2:G2"/>
    <mergeCell ref="B3:G3"/>
    <mergeCell ref="B4:G4"/>
    <mergeCell ref="E5:G5"/>
    <mergeCell ref="E6:G6"/>
  </mergeCells>
  <dataValidations count="1">
    <dataValidation type="list" allowBlank="1" showErrorMessage="1" sqref="F12:G35">
      <formula1>$J$2:$J$6</formula1>
    </dataValidation>
  </dataValidations>
  <hyperlinks>
    <hyperlink ref="A1" location="'Test Report'!A1" display="Back to Test Report"/>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0"/>
  <sheetViews>
    <sheetView zoomScaleNormal="100" workbookViewId="0">
      <selection sqref="A1:XFD1048576"/>
    </sheetView>
  </sheetViews>
  <sheetFormatPr defaultRowHeight="12.75"/>
  <cols>
    <col min="1" max="1" width="22.875"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40" t="s">
        <v>128</v>
      </c>
      <c r="C2" s="241"/>
      <c r="D2" s="241"/>
      <c r="E2" s="241"/>
      <c r="F2" s="241"/>
      <c r="G2" s="242"/>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43" t="s">
        <v>129</v>
      </c>
      <c r="C3" s="244"/>
      <c r="D3" s="244"/>
      <c r="E3" s="244"/>
      <c r="F3" s="244"/>
      <c r="G3" s="24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43" t="s">
        <v>117</v>
      </c>
      <c r="C4" s="244"/>
      <c r="D4" s="244"/>
      <c r="E4" s="244"/>
      <c r="F4" s="244"/>
      <c r="G4" s="24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46" t="s">
        <v>28</v>
      </c>
      <c r="F5" s="247"/>
      <c r="G5" s="24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COUNTIF(F12:G152,"Pass")</f>
        <v>0</v>
      </c>
      <c r="B6" s="87">
        <f>COUNTIF(F12:G152,"Fail")</f>
        <v>0</v>
      </c>
      <c r="C6" s="87">
        <f>E6-D6-B6-A6</f>
        <v>57</v>
      </c>
      <c r="D6" s="88">
        <f>COUNTIF(F12:G152,"N/A")</f>
        <v>0</v>
      </c>
      <c r="E6" s="249">
        <f>COUNTA(A12:A152)</f>
        <v>57</v>
      </c>
      <c r="F6" s="250"/>
      <c r="G6" s="251"/>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7" t="s">
        <v>125</v>
      </c>
      <c r="C12" s="109" t="s">
        <v>122</v>
      </c>
      <c r="D12" s="95" t="s">
        <v>119</v>
      </c>
      <c r="E12" s="100"/>
      <c r="F12" s="95"/>
      <c r="G12" s="95"/>
      <c r="H12" s="101"/>
      <c r="I12" s="102"/>
      <c r="J12" s="90"/>
    </row>
    <row r="13" spans="1:257" ht="14.25" customHeight="1">
      <c r="A13" s="138" t="str">
        <f t="shared" ref="A13:A17" si="0">IF(OR(B13&lt;&gt;"",D13&lt;E12&gt;""),"["&amp;TEXT($B$2,"##")&amp;"-"&amp;TEXT(ROW()-10,"##")&amp;"]","")</f>
        <v>[Medicinal plants Article-3]</v>
      </c>
      <c r="B13" s="139" t="s">
        <v>126</v>
      </c>
      <c r="C13" s="142" t="s">
        <v>123</v>
      </c>
      <c r="D13" s="97" t="s">
        <v>119</v>
      </c>
      <c r="E13" s="103"/>
      <c r="F13" s="95"/>
      <c r="G13" s="95"/>
      <c r="H13" s="101"/>
      <c r="I13" s="102"/>
      <c r="J13" s="90"/>
    </row>
    <row r="14" spans="1:257" ht="14.25" customHeight="1">
      <c r="A14" s="96" t="str">
        <f t="shared" si="0"/>
        <v>[Medicinal plants Article-4]</v>
      </c>
      <c r="B14" s="97" t="s">
        <v>127</v>
      </c>
      <c r="C14" s="143" t="s">
        <v>120</v>
      </c>
      <c r="D14" s="166" t="s">
        <v>130</v>
      </c>
      <c r="E14" s="103"/>
      <c r="F14" s="95"/>
      <c r="G14" s="95"/>
      <c r="H14" s="101"/>
      <c r="I14" s="105"/>
      <c r="J14" s="90"/>
    </row>
    <row r="15" spans="1:257" ht="14.25" customHeight="1">
      <c r="A15" s="96" t="str">
        <f t="shared" si="0"/>
        <v>[Medicinal plants Article-5]</v>
      </c>
      <c r="B15" s="109" t="s">
        <v>237</v>
      </c>
      <c r="C15" s="143" t="s">
        <v>121</v>
      </c>
      <c r="D15" s="97" t="s">
        <v>131</v>
      </c>
      <c r="E15" s="103"/>
      <c r="F15" s="95"/>
      <c r="G15" s="95"/>
      <c r="H15" s="101"/>
      <c r="I15" s="105"/>
      <c r="J15" s="90"/>
    </row>
    <row r="16" spans="1:257" ht="14.25" customHeight="1">
      <c r="A16" s="96" t="str">
        <f t="shared" si="0"/>
        <v>[Medicinal plants Article-6]</v>
      </c>
      <c r="B16" s="109" t="s">
        <v>236</v>
      </c>
      <c r="C16" s="143" t="s">
        <v>132</v>
      </c>
      <c r="D16" s="97" t="s">
        <v>133</v>
      </c>
      <c r="E16" s="103"/>
      <c r="F16" s="95"/>
      <c r="G16" s="95"/>
      <c r="H16" s="101"/>
      <c r="I16" s="105"/>
      <c r="J16" s="90"/>
    </row>
    <row r="17" spans="1:10" ht="14.25" customHeight="1">
      <c r="A17" s="96" t="str">
        <f t="shared" si="0"/>
        <v>[Medicinal plants Article-7]</v>
      </c>
      <c r="B17" s="109" t="s">
        <v>238</v>
      </c>
      <c r="C17" s="143" t="s">
        <v>134</v>
      </c>
      <c r="D17" s="97" t="s">
        <v>135</v>
      </c>
      <c r="E17" s="103"/>
      <c r="F17" s="95"/>
      <c r="G17" s="95"/>
      <c r="H17" s="101"/>
      <c r="I17" s="105"/>
      <c r="J17" s="90"/>
    </row>
    <row r="18" spans="1:10" ht="14.25" customHeight="1">
      <c r="A18" s="96" t="str">
        <f t="shared" ref="A18:A31" si="1">IF(OR(B18&lt;&gt;"",D18&lt;E16&gt;""),"["&amp;TEXT($B$2,"##")&amp;"-"&amp;TEXT(ROW()-10,"##")&amp;"]","")</f>
        <v>[Medicinal plants Article-8]</v>
      </c>
      <c r="B18" s="109" t="s">
        <v>239</v>
      </c>
      <c r="C18" s="143" t="s">
        <v>136</v>
      </c>
      <c r="D18" s="97" t="s">
        <v>149</v>
      </c>
      <c r="E18" s="103"/>
      <c r="F18" s="95"/>
      <c r="G18" s="95"/>
      <c r="H18" s="101"/>
      <c r="I18" s="105"/>
      <c r="J18" s="90"/>
    </row>
    <row r="19" spans="1:10" ht="14.25" customHeight="1">
      <c r="A19" s="96" t="str">
        <f t="shared" si="1"/>
        <v>[Medicinal plants Article-9]</v>
      </c>
      <c r="B19" s="109" t="s">
        <v>492</v>
      </c>
      <c r="C19" s="143" t="s">
        <v>493</v>
      </c>
      <c r="D19" s="97" t="s">
        <v>494</v>
      </c>
      <c r="E19" s="103"/>
      <c r="F19" s="95"/>
      <c r="G19" s="95"/>
      <c r="H19" s="101"/>
      <c r="I19" s="105"/>
      <c r="J19" s="90"/>
    </row>
    <row r="20" spans="1:10" ht="14.25" customHeight="1">
      <c r="A20" s="96" t="str">
        <f t="shared" si="1"/>
        <v>[Medicinal plants Article-10]</v>
      </c>
      <c r="B20" s="95" t="s">
        <v>240</v>
      </c>
      <c r="C20" s="142" t="s">
        <v>137</v>
      </c>
      <c r="D20" s="139" t="s">
        <v>148</v>
      </c>
      <c r="E20" s="227"/>
      <c r="F20" s="95"/>
      <c r="G20" s="95"/>
      <c r="H20" s="101"/>
      <c r="I20" s="105"/>
      <c r="J20" s="90"/>
    </row>
    <row r="21" spans="1:10" ht="14.25" customHeight="1">
      <c r="A21" s="96" t="str">
        <f t="shared" si="1"/>
        <v>[Medicinal plants Article-11]</v>
      </c>
      <c r="B21" s="97" t="s">
        <v>495</v>
      </c>
      <c r="C21" s="97" t="s">
        <v>496</v>
      </c>
      <c r="D21" s="97" t="s">
        <v>497</v>
      </c>
      <c r="E21" s="103"/>
      <c r="F21" s="97"/>
      <c r="G21" s="97"/>
      <c r="H21" s="104"/>
      <c r="I21" s="105"/>
      <c r="J21" s="90"/>
    </row>
    <row r="22" spans="1:10" ht="14.25" customHeight="1">
      <c r="A22" s="96" t="str">
        <f t="shared" si="1"/>
        <v>[Medicinal plants Article-12]</v>
      </c>
      <c r="B22" s="97" t="s">
        <v>241</v>
      </c>
      <c r="C22" s="97" t="s">
        <v>138</v>
      </c>
      <c r="D22" s="97" t="s">
        <v>147</v>
      </c>
      <c r="E22" s="103"/>
      <c r="F22" s="97"/>
      <c r="G22" s="97"/>
      <c r="H22" s="104"/>
      <c r="I22" s="105"/>
      <c r="J22" s="90"/>
    </row>
    <row r="23" spans="1:10" ht="14.25" customHeight="1">
      <c r="A23" s="96" t="str">
        <f t="shared" si="1"/>
        <v>[Medicinal plants Article-13]</v>
      </c>
      <c r="B23" s="97" t="s">
        <v>498</v>
      </c>
      <c r="C23" s="97" t="s">
        <v>499</v>
      </c>
      <c r="D23" s="97" t="s">
        <v>500</v>
      </c>
      <c r="E23" s="103"/>
      <c r="F23" s="97"/>
      <c r="G23" s="97"/>
      <c r="H23" s="104"/>
      <c r="I23" s="105"/>
      <c r="J23" s="90"/>
    </row>
    <row r="24" spans="1:10" ht="14.25" customHeight="1">
      <c r="A24" s="96" t="str">
        <f t="shared" si="1"/>
        <v>[Medicinal plants Article-14]</v>
      </c>
      <c r="B24" s="97" t="s">
        <v>242</v>
      </c>
      <c r="C24" s="97" t="s">
        <v>139</v>
      </c>
      <c r="D24" s="97" t="s">
        <v>146</v>
      </c>
      <c r="E24" s="103"/>
      <c r="F24" s="97"/>
      <c r="G24" s="97"/>
      <c r="H24" s="104"/>
      <c r="I24" s="105"/>
      <c r="J24" s="90"/>
    </row>
    <row r="25" spans="1:10" ht="14.25" customHeight="1">
      <c r="A25" s="96" t="str">
        <f t="shared" si="1"/>
        <v>[Medicinal plants Article-15]</v>
      </c>
      <c r="B25" s="97" t="s">
        <v>501</v>
      </c>
      <c r="C25" s="97" t="s">
        <v>502</v>
      </c>
      <c r="D25" s="97" t="s">
        <v>503</v>
      </c>
      <c r="E25" s="103"/>
      <c r="F25" s="97"/>
      <c r="G25" s="97"/>
      <c r="H25" s="104"/>
      <c r="I25" s="105"/>
      <c r="J25" s="90"/>
    </row>
    <row r="26" spans="1:10" ht="14.25" customHeight="1">
      <c r="A26" s="96" t="str">
        <f t="shared" si="1"/>
        <v>[Medicinal plants Article-16]</v>
      </c>
      <c r="B26" s="97" t="s">
        <v>243</v>
      </c>
      <c r="C26" s="97" t="s">
        <v>140</v>
      </c>
      <c r="D26" s="97" t="s">
        <v>145</v>
      </c>
      <c r="E26" s="103"/>
      <c r="F26" s="97"/>
      <c r="G26" s="97"/>
      <c r="H26" s="104"/>
      <c r="I26" s="105"/>
      <c r="J26" s="90"/>
    </row>
    <row r="27" spans="1:10" ht="14.25" customHeight="1">
      <c r="A27" s="96" t="str">
        <f t="shared" si="1"/>
        <v>[Medicinal plants Article-17]</v>
      </c>
      <c r="B27" s="97" t="s">
        <v>504</v>
      </c>
      <c r="C27" s="97" t="s">
        <v>505</v>
      </c>
      <c r="D27" s="97" t="s">
        <v>506</v>
      </c>
      <c r="E27" s="103"/>
      <c r="F27" s="97"/>
      <c r="G27" s="97"/>
      <c r="H27" s="104"/>
      <c r="I27" s="105"/>
      <c r="J27" s="90"/>
    </row>
    <row r="28" spans="1:10" ht="14.25" customHeight="1">
      <c r="A28" s="96" t="str">
        <f t="shared" si="1"/>
        <v>[Medicinal plants Article-18]</v>
      </c>
      <c r="B28" s="97" t="s">
        <v>244</v>
      </c>
      <c r="C28" s="97" t="s">
        <v>141</v>
      </c>
      <c r="D28" s="97" t="s">
        <v>144</v>
      </c>
      <c r="E28" s="103"/>
      <c r="F28" s="97"/>
      <c r="G28" s="97"/>
      <c r="H28" s="104"/>
      <c r="I28" s="105"/>
      <c r="J28" s="90"/>
    </row>
    <row r="29" spans="1:10" ht="14.25" customHeight="1">
      <c r="A29" s="96" t="str">
        <f t="shared" si="1"/>
        <v>[Medicinal plants Article-19]</v>
      </c>
      <c r="B29" s="97" t="s">
        <v>507</v>
      </c>
      <c r="C29" s="97" t="s">
        <v>508</v>
      </c>
      <c r="D29" s="97" t="s">
        <v>509</v>
      </c>
      <c r="E29" s="103"/>
      <c r="F29" s="97"/>
      <c r="G29" s="97"/>
      <c r="H29" s="104"/>
      <c r="I29" s="105"/>
      <c r="J29" s="90"/>
    </row>
    <row r="30" spans="1:10" ht="14.25" customHeight="1">
      <c r="A30" s="96" t="str">
        <f t="shared" si="1"/>
        <v>[Medicinal plants Article-20]</v>
      </c>
      <c r="B30" s="97" t="s">
        <v>245</v>
      </c>
      <c r="C30" s="97" t="s">
        <v>142</v>
      </c>
      <c r="D30" s="144" t="s">
        <v>143</v>
      </c>
      <c r="E30" s="103"/>
      <c r="F30" s="97"/>
      <c r="G30" s="97"/>
      <c r="H30" s="104"/>
      <c r="I30" s="105"/>
      <c r="J30" s="90"/>
    </row>
    <row r="31" spans="1:10" ht="14.25" customHeight="1">
      <c r="A31" s="96" t="str">
        <f t="shared" si="1"/>
        <v>[Medicinal plants Article-21]</v>
      </c>
      <c r="B31" s="97" t="s">
        <v>510</v>
      </c>
      <c r="C31" s="97" t="s">
        <v>511</v>
      </c>
      <c r="D31" s="144" t="s">
        <v>512</v>
      </c>
      <c r="E31" s="103"/>
      <c r="F31" s="97"/>
      <c r="G31" s="97"/>
      <c r="H31" s="104"/>
      <c r="I31" s="105"/>
      <c r="J31" s="90"/>
    </row>
    <row r="32" spans="1:10" ht="14.25" customHeight="1">
      <c r="A32" s="140"/>
      <c r="B32" s="140" t="s">
        <v>186</v>
      </c>
      <c r="C32" s="252"/>
      <c r="D32" s="252"/>
      <c r="E32" s="252"/>
      <c r="F32" s="252"/>
      <c r="G32" s="252"/>
      <c r="H32" s="252"/>
      <c r="I32" s="253"/>
      <c r="J32" s="90"/>
    </row>
    <row r="33" spans="1:10" ht="14.25" customHeight="1">
      <c r="A33" s="54" t="str">
        <f>IF(OR(B33&lt;&gt;"",D33&lt;F32&gt;""),"["&amp;TEXT($B$2,"##")&amp;"-"&amp;TEXT(ROW()-10,"##")&amp;"]","")</f>
        <v>[Medicinal plants Article-23]</v>
      </c>
      <c r="B33" s="97" t="s">
        <v>153</v>
      </c>
      <c r="C33" s="143" t="s">
        <v>163</v>
      </c>
      <c r="D33" s="97" t="s">
        <v>164</v>
      </c>
      <c r="E33" s="103"/>
      <c r="F33" s="95"/>
      <c r="G33" s="95"/>
      <c r="H33" s="157"/>
      <c r="I33" s="146"/>
      <c r="J33" s="90"/>
    </row>
    <row r="34" spans="1:10" ht="14.25" customHeight="1">
      <c r="A34" s="138" t="str">
        <f t="shared" ref="A34" si="2">IF(OR(B34&lt;&gt;"",D34&lt;E33&gt;""),"["&amp;TEXT($B$2,"##")&amp;"-"&amp;TEXT(ROW()-10,"##")&amp;"]","")</f>
        <v>[Medicinal plants Article-24]</v>
      </c>
      <c r="B34" s="97" t="s">
        <v>152</v>
      </c>
      <c r="C34" s="143" t="s">
        <v>165</v>
      </c>
      <c r="D34" s="97" t="s">
        <v>176</v>
      </c>
      <c r="E34" s="146"/>
      <c r="F34" s="95"/>
      <c r="G34" s="95"/>
      <c r="H34" s="157"/>
      <c r="I34" s="146"/>
      <c r="J34" s="90"/>
    </row>
    <row r="35" spans="1:10" ht="14.25" customHeight="1">
      <c r="A35" s="167" t="str">
        <f>IF(OR(B35&lt;&gt;"",D35&lt;F32&gt;""),"["&amp;TEXT($B$2,"##")&amp;"-"&amp;TEXT(ROW()-10,"##")&amp;"]","")</f>
        <v>[Medicinal plants Article-25]</v>
      </c>
      <c r="B35" s="109" t="s">
        <v>151</v>
      </c>
      <c r="C35" s="143" t="s">
        <v>166</v>
      </c>
      <c r="D35" s="166" t="s">
        <v>131</v>
      </c>
      <c r="E35" s="146"/>
      <c r="F35" s="95"/>
      <c r="G35" s="95"/>
      <c r="H35" s="157"/>
      <c r="I35" s="146"/>
      <c r="J35" s="90"/>
    </row>
    <row r="36" spans="1:10" ht="14.25" customHeight="1">
      <c r="A36" s="54" t="str">
        <f>IF(OR(B36&lt;&gt;"",D36&lt;E33&gt;""),"["&amp;TEXT($B$2,"##")&amp;"-"&amp;TEXT(ROW()-10,"##")&amp;"]","")</f>
        <v>[Medicinal plants Article-26]</v>
      </c>
      <c r="B36" s="109" t="s">
        <v>154</v>
      </c>
      <c r="C36" s="143" t="s">
        <v>167</v>
      </c>
      <c r="D36" s="97" t="s">
        <v>177</v>
      </c>
      <c r="E36" s="146"/>
      <c r="F36" s="95"/>
      <c r="G36" s="95"/>
      <c r="H36" s="157"/>
      <c r="I36" s="146"/>
      <c r="J36" s="90"/>
    </row>
    <row r="37" spans="1:10" ht="14.25" customHeight="1">
      <c r="A37" s="54" t="str">
        <f>IF(OR(B37&lt;&gt;"",D37&lt;E34&gt;""),"["&amp;TEXT($B$2,"##")&amp;"-"&amp;TEXT(ROW()-10,"##")&amp;"]","")</f>
        <v>[Medicinal plants Article-27]</v>
      </c>
      <c r="B37" s="109" t="s">
        <v>155</v>
      </c>
      <c r="C37" s="143" t="s">
        <v>168</v>
      </c>
      <c r="D37" s="97" t="s">
        <v>178</v>
      </c>
      <c r="E37" s="146"/>
      <c r="F37" s="95"/>
      <c r="G37" s="95"/>
      <c r="H37" s="157"/>
      <c r="I37" s="146"/>
      <c r="J37" s="90"/>
    </row>
    <row r="38" spans="1:10" ht="14.25" customHeight="1">
      <c r="A38" s="138" t="str">
        <f t="shared" ref="A38:A62" si="3">IF(OR(B38&lt;&gt;"",D38&lt;E37&gt;""),"["&amp;TEXT($B$2,"##")&amp;"-"&amp;TEXT(ROW()-10,"##")&amp;"]","")</f>
        <v>[Medicinal plants Article-28]</v>
      </c>
      <c r="B38" s="109" t="s">
        <v>156</v>
      </c>
      <c r="C38" s="143" t="s">
        <v>169</v>
      </c>
      <c r="D38" s="97" t="s">
        <v>179</v>
      </c>
      <c r="E38" s="146"/>
      <c r="F38" s="95"/>
      <c r="G38" s="97"/>
      <c r="H38" s="157"/>
      <c r="I38" s="146"/>
      <c r="J38" s="90"/>
    </row>
    <row r="39" spans="1:10" ht="14.25" customHeight="1">
      <c r="A39" s="138" t="str">
        <f t="shared" si="3"/>
        <v>[Medicinal plants Article-29]</v>
      </c>
      <c r="B39" s="109" t="s">
        <v>157</v>
      </c>
      <c r="C39" s="143" t="s">
        <v>170</v>
      </c>
      <c r="D39" s="97" t="s">
        <v>180</v>
      </c>
      <c r="E39" s="146"/>
      <c r="F39" s="95"/>
      <c r="G39" s="95"/>
      <c r="H39" s="157"/>
      <c r="I39" s="146"/>
      <c r="J39" s="90"/>
    </row>
    <row r="40" spans="1:10" ht="14.25" customHeight="1">
      <c r="A40" s="138" t="str">
        <f t="shared" si="3"/>
        <v>[Medicinal plants Article-30]</v>
      </c>
      <c r="B40" s="109" t="s">
        <v>158</v>
      </c>
      <c r="C40" s="143" t="s">
        <v>171</v>
      </c>
      <c r="D40" s="97" t="s">
        <v>181</v>
      </c>
      <c r="E40" s="146"/>
      <c r="F40" s="95"/>
      <c r="G40" s="95"/>
      <c r="H40" s="157"/>
      <c r="I40" s="146"/>
      <c r="J40" s="90"/>
    </row>
    <row r="41" spans="1:10" ht="14.25" customHeight="1">
      <c r="A41" s="96" t="str">
        <f t="shared" si="3"/>
        <v>[Medicinal plants Article-31]</v>
      </c>
      <c r="B41" s="109" t="s">
        <v>159</v>
      </c>
      <c r="C41" s="143" t="s">
        <v>172</v>
      </c>
      <c r="D41" s="97" t="s">
        <v>182</v>
      </c>
      <c r="E41" s="150"/>
      <c r="F41" s="95"/>
      <c r="G41" s="95"/>
      <c r="H41" s="157"/>
      <c r="I41" s="146"/>
      <c r="J41" s="90"/>
    </row>
    <row r="42" spans="1:10" ht="14.25" customHeight="1">
      <c r="A42" s="96" t="str">
        <f t="shared" si="3"/>
        <v>[Medicinal plants Article-32]</v>
      </c>
      <c r="B42" s="109" t="s">
        <v>160</v>
      </c>
      <c r="C42" s="143" t="s">
        <v>173</v>
      </c>
      <c r="D42" s="97" t="s">
        <v>183</v>
      </c>
      <c r="E42" s="146"/>
      <c r="F42" s="97"/>
      <c r="G42" s="97"/>
      <c r="H42" s="157"/>
      <c r="I42" s="146"/>
      <c r="J42" s="90"/>
    </row>
    <row r="43" spans="1:10" ht="14.25" customHeight="1">
      <c r="A43" s="138" t="str">
        <f t="shared" si="3"/>
        <v>[Medicinal plants Article-33]</v>
      </c>
      <c r="B43" s="109" t="s">
        <v>161</v>
      </c>
      <c r="C43" s="143" t="s">
        <v>174</v>
      </c>
      <c r="D43" s="97" t="s">
        <v>184</v>
      </c>
      <c r="E43" s="146"/>
      <c r="F43" s="97"/>
      <c r="G43" s="97"/>
      <c r="H43" s="157"/>
      <c r="I43" s="146"/>
      <c r="J43" s="90"/>
    </row>
    <row r="44" spans="1:10" ht="14.25" customHeight="1">
      <c r="A44" s="96" t="str">
        <f t="shared" si="3"/>
        <v>[Medicinal plants Article-34]</v>
      </c>
      <c r="B44" s="175" t="s">
        <v>162</v>
      </c>
      <c r="C44" s="143" t="s">
        <v>175</v>
      </c>
      <c r="D44" s="144" t="s">
        <v>185</v>
      </c>
      <c r="E44" s="146"/>
      <c r="F44" s="97"/>
      <c r="G44" s="97"/>
      <c r="H44" s="157"/>
      <c r="I44" s="146"/>
      <c r="J44" s="90"/>
    </row>
    <row r="45" spans="1:10" ht="14.25" customHeight="1">
      <c r="A45" s="145"/>
      <c r="B45" s="158" t="s">
        <v>192</v>
      </c>
      <c r="C45" s="254"/>
      <c r="D45" s="254"/>
      <c r="E45" s="254"/>
      <c r="F45" s="254"/>
      <c r="G45" s="254"/>
      <c r="H45" s="254"/>
      <c r="I45" s="255"/>
      <c r="J45" s="90"/>
    </row>
    <row r="46" spans="1:10" s="169" customFormat="1" ht="14.25" customHeight="1">
      <c r="A46" s="96" t="str">
        <f>IF(OR(B46&lt;&gt;"",D46&lt;E44&gt;""),"["&amp;TEXT($B$2,"##")&amp;"-"&amp;TEXT(ROW()-10,"##")&amp;"]","")</f>
        <v>[Medicinal plants Article-36]</v>
      </c>
      <c r="B46" s="172" t="s">
        <v>194</v>
      </c>
      <c r="C46" s="173" t="s">
        <v>188</v>
      </c>
      <c r="D46" s="173" t="s">
        <v>208</v>
      </c>
      <c r="E46" s="168"/>
      <c r="F46" s="168"/>
      <c r="G46" s="168"/>
      <c r="H46" s="168"/>
      <c r="I46" s="168"/>
    </row>
    <row r="47" spans="1:10" s="169" customFormat="1" ht="14.25" customHeight="1">
      <c r="A47" s="96" t="str">
        <f>IF(OR(B47&lt;&gt;"",D47&lt;E45&gt;""),"["&amp;TEXT($B$2,"##")&amp;"-"&amp;TEXT(ROW()-10,"##")&amp;"]","")</f>
        <v>[Medicinal plants Article-37]</v>
      </c>
      <c r="B47" s="172" t="s">
        <v>195</v>
      </c>
      <c r="C47" s="173" t="s">
        <v>188</v>
      </c>
      <c r="D47" s="173" t="s">
        <v>206</v>
      </c>
      <c r="E47" s="168"/>
      <c r="F47" s="168"/>
      <c r="G47" s="168"/>
      <c r="H47" s="168"/>
      <c r="I47" s="168"/>
    </row>
    <row r="48" spans="1:10" ht="14.25" customHeight="1">
      <c r="A48" s="96" t="str">
        <f>IF(OR(B48&lt;&gt;"",D48&lt;E45&gt;""),"["&amp;TEXT($B$2,"##")&amp;"-"&amp;TEXT(ROW()-10,"##")&amp;"]","")</f>
        <v>[Medicinal plants Article-38]</v>
      </c>
      <c r="B48" s="178" t="s">
        <v>193</v>
      </c>
      <c r="C48" s="171" t="s">
        <v>210</v>
      </c>
      <c r="D48" s="106" t="s">
        <v>354</v>
      </c>
      <c r="E48" s="174"/>
      <c r="F48" s="160"/>
      <c r="G48" s="97"/>
      <c r="H48" s="157"/>
      <c r="I48" s="146"/>
      <c r="J48" s="90"/>
    </row>
    <row r="49" spans="1:10" ht="14.25" customHeight="1">
      <c r="A49" s="96" t="str">
        <f>IF(OR(B49&lt;&gt;"",D49&lt;E48&gt;""),"["&amp;TEXT($B$2,"##")&amp;"-"&amp;TEXT(ROW()-10,"##")&amp;"]","")</f>
        <v>[Medicinal plants Article-39]</v>
      </c>
      <c r="B49" s="179" t="s">
        <v>187</v>
      </c>
      <c r="C49" s="136" t="s">
        <v>188</v>
      </c>
      <c r="D49" s="139" t="s">
        <v>207</v>
      </c>
      <c r="E49" s="150"/>
      <c r="F49" s="95"/>
      <c r="G49" s="139"/>
      <c r="H49" s="193"/>
      <c r="I49" s="150"/>
      <c r="J49" s="90"/>
    </row>
    <row r="50" spans="1:10" ht="14.25" customHeight="1">
      <c r="A50" s="145"/>
      <c r="B50" s="141" t="s">
        <v>189</v>
      </c>
      <c r="C50" s="256"/>
      <c r="D50" s="256"/>
      <c r="E50" s="256"/>
      <c r="F50" s="256"/>
      <c r="G50" s="256"/>
      <c r="H50" s="256"/>
      <c r="I50" s="256"/>
      <c r="J50" s="90"/>
    </row>
    <row r="51" spans="1:10" ht="14.25" customHeight="1">
      <c r="A51" s="170" t="str">
        <f>IF(OR(B51&lt;&gt;"",D51&lt;E50&gt;""),"["&amp;TEXT($B$2,"##")&amp;"-"&amp;TEXT(ROW()-10,"##")&amp;"]","")</f>
        <v>[Medicinal plants Article-41]</v>
      </c>
      <c r="B51" s="97" t="s">
        <v>198</v>
      </c>
      <c r="C51" s="171" t="s">
        <v>202</v>
      </c>
      <c r="D51" s="194" t="s">
        <v>209</v>
      </c>
      <c r="E51" s="174"/>
      <c r="F51" s="160"/>
      <c r="G51" s="194"/>
      <c r="H51" s="195"/>
      <c r="I51" s="174"/>
      <c r="J51" s="90"/>
    </row>
    <row r="52" spans="1:10" ht="14.25" customHeight="1">
      <c r="A52" s="138" t="str">
        <f>IF(OR(B52&lt;&gt;"",D52&lt;E51&gt;""),"["&amp;TEXT($B$2,"##")&amp;"-"&amp;TEXT(ROW()-10,"##")&amp;"]","")</f>
        <v>[Medicinal plants Article-42]</v>
      </c>
      <c r="B52" s="97" t="s">
        <v>216</v>
      </c>
      <c r="C52" s="137" t="s">
        <v>190</v>
      </c>
      <c r="D52" s="97" t="s">
        <v>191</v>
      </c>
      <c r="E52" s="146"/>
      <c r="F52" s="95"/>
      <c r="G52" s="97"/>
      <c r="H52" s="157"/>
      <c r="I52" s="146"/>
      <c r="J52" s="90"/>
    </row>
    <row r="53" spans="1:10" ht="14.25" customHeight="1">
      <c r="A53" s="138" t="str">
        <f t="shared" si="3"/>
        <v>[Medicinal plants Article-43]</v>
      </c>
      <c r="B53" s="109" t="s">
        <v>217</v>
      </c>
      <c r="C53" s="137" t="s">
        <v>196</v>
      </c>
      <c r="D53" s="97" t="s">
        <v>197</v>
      </c>
      <c r="E53" s="146"/>
      <c r="F53" s="95"/>
      <c r="G53" s="97"/>
      <c r="H53" s="157"/>
      <c r="I53" s="146"/>
      <c r="J53" s="90"/>
    </row>
    <row r="54" spans="1:10" ht="14.25" customHeight="1">
      <c r="A54" s="138" t="str">
        <f t="shared" si="3"/>
        <v>[Medicinal plants Article-44]</v>
      </c>
      <c r="B54" s="109" t="s">
        <v>199</v>
      </c>
      <c r="C54" s="137" t="s">
        <v>200</v>
      </c>
      <c r="D54" s="97" t="s">
        <v>201</v>
      </c>
      <c r="E54" s="146"/>
      <c r="F54" s="95"/>
      <c r="G54" s="97"/>
      <c r="H54" s="157"/>
      <c r="I54" s="146"/>
      <c r="J54" s="90"/>
    </row>
    <row r="55" spans="1:10" ht="14.25" customHeight="1">
      <c r="A55" s="177" t="str">
        <f t="shared" si="3"/>
        <v>[Medicinal plants Article-45]</v>
      </c>
      <c r="B55" s="175" t="s">
        <v>203</v>
      </c>
      <c r="C55" s="136" t="s">
        <v>210</v>
      </c>
      <c r="D55" s="139" t="s">
        <v>355</v>
      </c>
      <c r="E55" s="150"/>
      <c r="F55" s="95"/>
      <c r="G55" s="139"/>
      <c r="H55" s="193"/>
      <c r="I55" s="150"/>
      <c r="J55" s="90"/>
    </row>
    <row r="56" spans="1:10" ht="14.25" customHeight="1">
      <c r="A56" s="145"/>
      <c r="B56" s="141" t="s">
        <v>204</v>
      </c>
      <c r="C56" s="256"/>
      <c r="D56" s="256"/>
      <c r="E56" s="256"/>
      <c r="F56" s="256"/>
      <c r="G56" s="256"/>
      <c r="H56" s="256"/>
      <c r="I56" s="256"/>
      <c r="J56" s="90"/>
    </row>
    <row r="57" spans="1:10" ht="14.25" customHeight="1">
      <c r="A57" s="96" t="str">
        <f t="shared" si="3"/>
        <v>[Medicinal plants Article-47]</v>
      </c>
      <c r="B57" s="176" t="s">
        <v>212</v>
      </c>
      <c r="C57" s="180" t="s">
        <v>213</v>
      </c>
      <c r="D57" s="181" t="s">
        <v>214</v>
      </c>
      <c r="E57" s="174"/>
      <c r="F57" s="160"/>
      <c r="G57" s="194"/>
      <c r="H57" s="195"/>
      <c r="I57" s="174"/>
      <c r="J57" s="90"/>
    </row>
    <row r="58" spans="1:10" ht="14.25" customHeight="1">
      <c r="A58" s="170" t="str">
        <f t="shared" si="3"/>
        <v>[Medicinal plants Article-48]</v>
      </c>
      <c r="B58" s="109" t="s">
        <v>211</v>
      </c>
      <c r="C58" s="137" t="s">
        <v>225</v>
      </c>
      <c r="D58" s="97" t="s">
        <v>356</v>
      </c>
      <c r="E58" s="146"/>
      <c r="F58" s="95"/>
      <c r="G58" s="97"/>
      <c r="H58" s="157"/>
      <c r="I58" s="146"/>
      <c r="J58" s="90"/>
    </row>
    <row r="59" spans="1:10" ht="14.25" customHeight="1">
      <c r="A59" s="138" t="str">
        <f t="shared" si="3"/>
        <v>[Medicinal plants Article-49]</v>
      </c>
      <c r="B59" s="109" t="s">
        <v>215</v>
      </c>
      <c r="C59" s="137" t="s">
        <v>218</v>
      </c>
      <c r="D59" s="97" t="s">
        <v>222</v>
      </c>
      <c r="E59" s="146"/>
      <c r="F59" s="95"/>
      <c r="G59" s="97"/>
      <c r="H59" s="157"/>
      <c r="I59" s="146"/>
      <c r="J59" s="90"/>
    </row>
    <row r="60" spans="1:10" ht="14.25" customHeight="1">
      <c r="A60" s="138" t="str">
        <f t="shared" si="3"/>
        <v>[Medicinal plants Article-50]</v>
      </c>
      <c r="B60" s="109" t="s">
        <v>219</v>
      </c>
      <c r="C60" s="142" t="s">
        <v>220</v>
      </c>
      <c r="D60" s="139" t="s">
        <v>221</v>
      </c>
      <c r="E60" s="150"/>
      <c r="F60" s="95"/>
      <c r="G60" s="139"/>
      <c r="H60" s="193"/>
      <c r="I60" s="150"/>
      <c r="J60" s="90"/>
    </row>
    <row r="61" spans="1:10" ht="14.25" customHeight="1">
      <c r="A61" s="145"/>
      <c r="B61" s="141" t="s">
        <v>223</v>
      </c>
      <c r="C61" s="256"/>
      <c r="D61" s="256"/>
      <c r="E61" s="256"/>
      <c r="F61" s="256"/>
      <c r="G61" s="256"/>
      <c r="H61" s="256"/>
      <c r="I61" s="256"/>
      <c r="J61" s="90"/>
    </row>
    <row r="62" spans="1:10" ht="14.25" customHeight="1">
      <c r="A62" s="96" t="str">
        <f t="shared" si="3"/>
        <v>[Medicinal plants Article-52]</v>
      </c>
      <c r="B62" s="139" t="s">
        <v>224</v>
      </c>
      <c r="C62" s="180" t="s">
        <v>210</v>
      </c>
      <c r="D62" s="181" t="s">
        <v>357</v>
      </c>
      <c r="E62" s="174"/>
      <c r="F62" s="160"/>
      <c r="G62" s="194"/>
      <c r="H62" s="195"/>
      <c r="I62" s="174"/>
      <c r="J62" s="90"/>
    </row>
    <row r="63" spans="1:10" ht="14.25" customHeight="1">
      <c r="A63" s="152" t="str">
        <f>IF(OR(B63&lt;&gt;"",D63&lt;E61&gt;""),"["&amp;TEXT($B$2,"##")&amp;"-"&amp;TEXT(ROW()-10,"##")&amp;"]","")</f>
        <v>[Medicinal plants Article-53]</v>
      </c>
      <c r="B63" s="97" t="s">
        <v>226</v>
      </c>
      <c r="C63" s="97" t="s">
        <v>227</v>
      </c>
      <c r="D63" s="97" t="s">
        <v>228</v>
      </c>
      <c r="E63" s="146"/>
      <c r="F63" s="95"/>
      <c r="G63" s="97"/>
      <c r="H63" s="157"/>
      <c r="I63" s="146"/>
      <c r="J63" s="90"/>
    </row>
    <row r="64" spans="1:10" ht="14.25" customHeight="1">
      <c r="A64" s="187"/>
      <c r="B64" s="182" t="s">
        <v>205</v>
      </c>
      <c r="C64" s="184"/>
      <c r="D64" s="182"/>
      <c r="E64" s="184"/>
      <c r="F64" s="184"/>
      <c r="G64" s="184"/>
      <c r="H64" s="184"/>
      <c r="I64" s="183"/>
      <c r="J64" s="90"/>
    </row>
    <row r="65" spans="1:10" ht="14.25" customHeight="1">
      <c r="A65" s="96" t="str">
        <f t="shared" ref="A65:A76" si="4">IF(OR(B65&lt;&gt;"",D65&lt;E64&gt;""),"["&amp;TEXT($B$2,"##")&amp;"-"&amp;TEXT(ROW()-10,"##")&amp;"]","")</f>
        <v>[Medicinal plants Article-55]</v>
      </c>
      <c r="B65" s="214" t="s">
        <v>366</v>
      </c>
      <c r="C65" s="180" t="s">
        <v>230</v>
      </c>
      <c r="D65" s="181" t="s">
        <v>353</v>
      </c>
      <c r="E65" s="196"/>
      <c r="F65" s="160"/>
      <c r="G65" s="194"/>
      <c r="H65" s="195"/>
      <c r="I65" s="196"/>
      <c r="J65" s="90"/>
    </row>
    <row r="66" spans="1:10" ht="14.25" customHeight="1">
      <c r="A66" s="96" t="str">
        <f t="shared" si="4"/>
        <v>[Medicinal plants Article-56]</v>
      </c>
      <c r="B66" s="179" t="s">
        <v>367</v>
      </c>
      <c r="C66" s="97" t="s">
        <v>232</v>
      </c>
      <c r="D66" s="97" t="s">
        <v>233</v>
      </c>
      <c r="E66" s="146"/>
      <c r="F66" s="95"/>
      <c r="G66" s="97"/>
      <c r="H66" s="157"/>
      <c r="I66" s="146"/>
      <c r="J66" s="90"/>
    </row>
    <row r="67" spans="1:10" ht="14.25" customHeight="1">
      <c r="A67" s="145"/>
      <c r="B67" s="184" t="s">
        <v>451</v>
      </c>
      <c r="C67" s="184"/>
      <c r="D67" s="182"/>
      <c r="E67" s="184"/>
      <c r="F67" s="184"/>
      <c r="G67" s="184"/>
      <c r="H67" s="184"/>
      <c r="I67" s="183"/>
      <c r="J67" s="90"/>
    </row>
    <row r="68" spans="1:10" ht="14.25" customHeight="1">
      <c r="A68" s="96" t="str">
        <f t="shared" si="4"/>
        <v>[Medicinal plants Article-58]</v>
      </c>
      <c r="B68" s="97" t="s">
        <v>453</v>
      </c>
      <c r="C68" s="97" t="s">
        <v>452</v>
      </c>
      <c r="D68" s="97" t="s">
        <v>454</v>
      </c>
      <c r="E68" s="146"/>
      <c r="F68" s="97"/>
      <c r="G68" s="97"/>
      <c r="H68" s="157"/>
      <c r="I68" s="146"/>
      <c r="J68" s="90"/>
    </row>
    <row r="69" spans="1:10" ht="14.25" customHeight="1">
      <c r="A69" s="96" t="str">
        <f t="shared" si="4"/>
        <v>[Medicinal plants Article-59]</v>
      </c>
      <c r="B69" s="220" t="s">
        <v>456</v>
      </c>
      <c r="C69" s="97" t="s">
        <v>457</v>
      </c>
      <c r="D69" s="224" t="s">
        <v>458</v>
      </c>
      <c r="E69" s="221"/>
      <c r="F69" s="185"/>
      <c r="G69" s="220"/>
      <c r="H69" s="222"/>
      <c r="I69" s="223"/>
      <c r="J69" s="90"/>
    </row>
    <row r="70" spans="1:10" ht="14.25" customHeight="1">
      <c r="A70" s="145"/>
      <c r="B70" s="184" t="s">
        <v>455</v>
      </c>
      <c r="C70" s="184"/>
      <c r="D70" s="182"/>
      <c r="E70" s="184"/>
      <c r="F70" s="184"/>
      <c r="G70" s="184"/>
      <c r="H70" s="184"/>
      <c r="I70" s="183"/>
      <c r="J70" s="90"/>
    </row>
    <row r="71" spans="1:10" ht="14.25" customHeight="1">
      <c r="A71" s="96" t="str">
        <f t="shared" si="4"/>
        <v>[Medicinal plants Article-61]</v>
      </c>
      <c r="B71" s="97" t="s">
        <v>460</v>
      </c>
      <c r="C71" s="97" t="s">
        <v>459</v>
      </c>
      <c r="D71" s="97" t="s">
        <v>461</v>
      </c>
      <c r="E71" s="146"/>
      <c r="F71" s="95"/>
      <c r="G71" s="97"/>
      <c r="H71" s="157"/>
      <c r="I71" s="146"/>
      <c r="J71" s="90"/>
    </row>
    <row r="72" spans="1:10" ht="14.25" customHeight="1">
      <c r="A72" s="96" t="str">
        <f t="shared" si="4"/>
        <v>[Medicinal plants Article-62]</v>
      </c>
      <c r="B72" s="109" t="s">
        <v>464</v>
      </c>
      <c r="C72" s="143" t="s">
        <v>462</v>
      </c>
      <c r="D72" s="97" t="s">
        <v>463</v>
      </c>
      <c r="E72" s="146"/>
      <c r="F72" s="95"/>
      <c r="G72" s="97"/>
      <c r="H72" s="157"/>
      <c r="I72" s="146"/>
      <c r="J72" s="90"/>
    </row>
    <row r="73" spans="1:10" ht="14.25" customHeight="1">
      <c r="A73" s="96" t="str">
        <f t="shared" si="4"/>
        <v>[Medicinal plants Article-63]</v>
      </c>
      <c r="B73" s="109" t="s">
        <v>469</v>
      </c>
      <c r="C73" s="97" t="s">
        <v>467</v>
      </c>
      <c r="D73" s="97" t="s">
        <v>465</v>
      </c>
      <c r="E73" s="146"/>
      <c r="F73" s="95"/>
      <c r="G73" s="97"/>
      <c r="H73" s="157"/>
      <c r="I73" s="146"/>
      <c r="J73" s="90"/>
    </row>
    <row r="74" spans="1:10" ht="14.25" customHeight="1">
      <c r="A74" s="96" t="str">
        <f t="shared" si="4"/>
        <v>[Medicinal plants Article-64]</v>
      </c>
      <c r="B74" s="109" t="s">
        <v>470</v>
      </c>
      <c r="C74" s="97" t="s">
        <v>466</v>
      </c>
      <c r="D74" s="97" t="s">
        <v>468</v>
      </c>
      <c r="E74" s="146"/>
      <c r="F74" s="95"/>
      <c r="G74" s="97"/>
      <c r="H74" s="157"/>
      <c r="I74" s="146"/>
      <c r="J74" s="90"/>
    </row>
    <row r="75" spans="1:10" ht="14.25" customHeight="1">
      <c r="A75" s="96" t="str">
        <f t="shared" si="4"/>
        <v>[Medicinal plants Article-65]</v>
      </c>
      <c r="B75" s="97" t="s">
        <v>471</v>
      </c>
      <c r="C75" s="97" t="s">
        <v>472</v>
      </c>
      <c r="D75" s="97" t="s">
        <v>473</v>
      </c>
      <c r="E75" s="146"/>
      <c r="F75" s="95"/>
      <c r="G75" s="97"/>
      <c r="H75" s="157"/>
      <c r="I75" s="146"/>
      <c r="J75" s="90"/>
    </row>
    <row r="76" spans="1:10" ht="14.25" customHeight="1">
      <c r="A76" s="96" t="str">
        <f t="shared" si="4"/>
        <v>[Medicinal plants Article-66]</v>
      </c>
      <c r="B76" s="97" t="s">
        <v>474</v>
      </c>
      <c r="C76" s="97" t="s">
        <v>475</v>
      </c>
      <c r="D76" s="97" t="s">
        <v>476</v>
      </c>
      <c r="E76" s="146"/>
      <c r="F76" s="95"/>
      <c r="G76" s="97"/>
      <c r="H76" s="157"/>
      <c r="I76" s="146"/>
      <c r="J76" s="90"/>
    </row>
    <row r="77" spans="1:10" ht="14.25" customHeight="1">
      <c r="A77" s="96"/>
      <c r="B77" s="97"/>
      <c r="C77" s="97"/>
      <c r="D77" s="97"/>
      <c r="E77" s="146"/>
      <c r="F77" s="161"/>
      <c r="G77" s="97"/>
      <c r="H77" s="157"/>
      <c r="I77" s="146"/>
      <c r="J77" s="90"/>
    </row>
    <row r="78" spans="1:10" ht="14.25" customHeight="1">
      <c r="A78" s="96"/>
      <c r="B78" s="97"/>
      <c r="C78" s="97"/>
      <c r="D78" s="97"/>
      <c r="E78" s="146"/>
      <c r="F78" s="160"/>
      <c r="G78" s="97"/>
      <c r="H78" s="157"/>
      <c r="I78" s="146"/>
      <c r="J78" s="90"/>
    </row>
    <row r="79" spans="1:10" ht="14.25" customHeight="1">
      <c r="A79" s="96"/>
      <c r="B79" s="109"/>
      <c r="C79" s="97"/>
      <c r="D79" s="97"/>
      <c r="E79" s="146"/>
      <c r="F79" s="95"/>
      <c r="G79" s="97"/>
      <c r="H79" s="157"/>
      <c r="I79" s="146"/>
      <c r="J79" s="90"/>
    </row>
    <row r="80" spans="1:10" ht="14.25" customHeight="1">
      <c r="A80" s="96"/>
      <c r="B80" s="109"/>
      <c r="C80" s="97"/>
      <c r="D80" s="97"/>
      <c r="E80" s="146"/>
      <c r="F80" s="95"/>
      <c r="G80" s="97"/>
      <c r="H80" s="157"/>
      <c r="I80" s="146"/>
      <c r="J80" s="90"/>
    </row>
    <row r="81" spans="1:10" ht="14.25" customHeight="1">
      <c r="A81" s="96"/>
      <c r="B81" s="109"/>
      <c r="C81" s="97"/>
      <c r="D81" s="97"/>
      <c r="E81" s="146"/>
      <c r="F81" s="95"/>
      <c r="G81" s="97"/>
      <c r="H81" s="157"/>
      <c r="I81" s="146"/>
      <c r="J81" s="90"/>
    </row>
    <row r="82" spans="1:10" ht="14.25" customHeight="1">
      <c r="A82" s="96"/>
      <c r="B82" s="97"/>
      <c r="C82" s="97"/>
      <c r="D82" s="97"/>
      <c r="E82" s="146"/>
      <c r="F82" s="95"/>
      <c r="G82" s="97"/>
      <c r="H82" s="157"/>
      <c r="I82" s="146"/>
      <c r="J82" s="90"/>
    </row>
    <row r="83" spans="1:10" ht="14.25" customHeight="1">
      <c r="A83" s="96"/>
      <c r="B83" s="97"/>
      <c r="C83" s="97"/>
      <c r="D83" s="97"/>
      <c r="E83" s="146"/>
      <c r="F83" s="95"/>
      <c r="G83" s="97"/>
      <c r="H83" s="157"/>
      <c r="I83" s="146"/>
      <c r="J83" s="90"/>
    </row>
    <row r="84" spans="1:10" ht="14.25" customHeight="1">
      <c r="A84" s="138"/>
      <c r="B84" s="109"/>
      <c r="C84" s="137"/>
      <c r="D84" s="97"/>
      <c r="E84" s="146"/>
      <c r="F84" s="95"/>
      <c r="G84" s="97"/>
      <c r="H84" s="157"/>
      <c r="I84" s="146"/>
      <c r="J84" s="90"/>
    </row>
    <row r="85" spans="1:10" ht="14.25" customHeight="1">
      <c r="A85" s="138"/>
      <c r="B85" s="109"/>
      <c r="C85" s="137"/>
      <c r="D85" s="97"/>
      <c r="E85" s="146"/>
      <c r="F85" s="95"/>
      <c r="G85" s="97"/>
      <c r="H85" s="157"/>
      <c r="I85" s="146"/>
      <c r="J85" s="90"/>
    </row>
    <row r="86" spans="1:10" ht="14.25" customHeight="1">
      <c r="A86" s="138"/>
      <c r="B86" s="95"/>
      <c r="C86" s="136"/>
      <c r="D86" s="139"/>
      <c r="E86" s="146"/>
      <c r="F86" s="95"/>
      <c r="G86" s="97"/>
      <c r="H86" s="157"/>
      <c r="I86" s="146"/>
      <c r="J86" s="90"/>
    </row>
    <row r="87" spans="1:10" ht="14.25" customHeight="1">
      <c r="A87" s="96"/>
      <c r="B87" s="95"/>
      <c r="C87" s="136"/>
      <c r="D87" s="139"/>
      <c r="E87" s="146"/>
      <c r="F87" s="95"/>
      <c r="G87" s="97"/>
      <c r="H87" s="157"/>
      <c r="I87" s="146"/>
      <c r="J87" s="90"/>
    </row>
    <row r="88" spans="1:10" ht="14.25" customHeight="1">
      <c r="A88" s="96"/>
      <c r="B88" s="95"/>
      <c r="C88" s="95"/>
      <c r="D88" s="95"/>
      <c r="E88" s="146"/>
      <c r="F88" s="95"/>
      <c r="G88" s="97"/>
      <c r="H88" s="157"/>
      <c r="I88" s="146"/>
      <c r="J88" s="90"/>
    </row>
    <row r="89" spans="1:10" ht="14.25" customHeight="1">
      <c r="A89" s="96"/>
      <c r="B89" s="95"/>
      <c r="C89" s="95"/>
      <c r="D89" s="95"/>
      <c r="E89" s="146"/>
      <c r="F89" s="95"/>
      <c r="G89" s="97"/>
      <c r="H89" s="157"/>
      <c r="I89" s="146"/>
      <c r="J89" s="90"/>
    </row>
    <row r="90" spans="1:10" ht="14.25" customHeight="1">
      <c r="A90" s="96"/>
      <c r="B90" s="95"/>
      <c r="C90" s="95"/>
      <c r="D90" s="95"/>
      <c r="E90" s="146"/>
      <c r="F90" s="95"/>
      <c r="G90" s="97"/>
      <c r="H90" s="157"/>
      <c r="I90" s="146"/>
      <c r="J90" s="90"/>
    </row>
    <row r="91" spans="1:10" ht="14.25" customHeight="1">
      <c r="A91" s="96"/>
      <c r="B91" s="97"/>
      <c r="C91" s="136"/>
      <c r="D91" s="139"/>
      <c r="E91" s="146"/>
      <c r="F91" s="95"/>
      <c r="G91" s="97"/>
      <c r="H91" s="157"/>
      <c r="I91" s="146"/>
      <c r="J91" s="90"/>
    </row>
    <row r="92" spans="1:10" ht="14.25" customHeight="1">
      <c r="A92" s="96"/>
      <c r="B92" s="97"/>
      <c r="C92" s="142"/>
      <c r="D92" s="139"/>
      <c r="E92" s="146"/>
      <c r="F92" s="95"/>
      <c r="G92" s="97"/>
      <c r="H92" s="157"/>
      <c r="I92" s="146"/>
      <c r="J92" s="90"/>
    </row>
    <row r="93" spans="1:10" ht="14.25" customHeight="1">
      <c r="A93" s="96"/>
      <c r="B93" s="97"/>
      <c r="C93" s="142"/>
      <c r="D93" s="139"/>
      <c r="E93" s="146"/>
      <c r="F93" s="95"/>
      <c r="G93" s="97"/>
      <c r="H93" s="157"/>
      <c r="I93" s="146"/>
      <c r="J93" s="90"/>
    </row>
    <row r="94" spans="1:10" ht="14.25" customHeight="1">
      <c r="A94" s="96"/>
      <c r="B94" s="97"/>
      <c r="C94" s="142"/>
      <c r="D94" s="139"/>
      <c r="E94" s="146"/>
      <c r="F94" s="95"/>
      <c r="G94" s="97"/>
      <c r="H94" s="157"/>
      <c r="I94" s="146"/>
      <c r="J94" s="90"/>
    </row>
    <row r="95" spans="1:10" ht="14.25" customHeight="1">
      <c r="A95" s="96"/>
      <c r="B95" s="109"/>
      <c r="C95" s="97"/>
      <c r="D95" s="97"/>
      <c r="E95" s="146"/>
      <c r="F95" s="95"/>
      <c r="G95" s="97"/>
      <c r="H95" s="157"/>
      <c r="I95" s="146"/>
      <c r="J95" s="90"/>
    </row>
    <row r="96" spans="1:10" ht="14.25" customHeight="1">
      <c r="A96" s="96"/>
      <c r="B96" s="109"/>
      <c r="C96" s="97"/>
      <c r="D96" s="97"/>
      <c r="E96" s="146"/>
      <c r="F96" s="95"/>
      <c r="G96" s="97"/>
      <c r="H96" s="157"/>
      <c r="I96" s="146"/>
      <c r="J96" s="90"/>
    </row>
    <row r="97" spans="1:10" ht="14.25" customHeight="1">
      <c r="A97" s="96"/>
      <c r="B97" s="109"/>
      <c r="C97" s="97"/>
      <c r="D97" s="97"/>
      <c r="E97" s="146"/>
      <c r="F97" s="95"/>
      <c r="G97" s="97"/>
      <c r="H97" s="157"/>
      <c r="I97" s="146"/>
      <c r="J97" s="90"/>
    </row>
    <row r="98" spans="1:10" ht="14.25" customHeight="1">
      <c r="A98" s="96"/>
      <c r="B98" s="97"/>
      <c r="C98" s="97"/>
      <c r="D98" s="97"/>
      <c r="E98" s="146"/>
      <c r="F98" s="95"/>
      <c r="G98" s="97"/>
      <c r="H98" s="157"/>
      <c r="I98" s="146"/>
      <c r="J98" s="90"/>
    </row>
    <row r="99" spans="1:10" ht="14.25" customHeight="1">
      <c r="A99" s="96"/>
      <c r="B99" s="97"/>
      <c r="C99" s="97"/>
      <c r="D99" s="97"/>
      <c r="E99" s="146"/>
      <c r="F99" s="95"/>
      <c r="G99" s="97"/>
      <c r="H99" s="157"/>
      <c r="I99" s="146"/>
      <c r="J99" s="90"/>
    </row>
    <row r="100" spans="1:10" ht="14.25" customHeight="1">
      <c r="A100" s="96"/>
      <c r="B100" s="97"/>
      <c r="C100" s="136"/>
      <c r="D100" s="139"/>
      <c r="E100" s="146"/>
      <c r="F100" s="95"/>
      <c r="G100" s="97"/>
      <c r="H100" s="157"/>
      <c r="I100" s="146"/>
      <c r="J100" s="90"/>
    </row>
    <row r="101" spans="1:10" ht="14.25" customHeight="1">
      <c r="A101" s="96"/>
      <c r="B101" s="97"/>
      <c r="C101" s="136"/>
      <c r="D101" s="139"/>
      <c r="E101" s="146"/>
      <c r="F101" s="95"/>
      <c r="G101" s="97"/>
      <c r="H101" s="157"/>
      <c r="I101" s="146"/>
      <c r="J101" s="90"/>
    </row>
    <row r="102" spans="1:10" ht="14.25" customHeight="1">
      <c r="A102" s="96"/>
      <c r="B102" s="109"/>
      <c r="C102" s="97"/>
      <c r="D102" s="97"/>
      <c r="E102" s="146"/>
      <c r="F102" s="95"/>
      <c r="G102" s="97"/>
      <c r="H102" s="157"/>
      <c r="I102" s="146"/>
      <c r="J102" s="90"/>
    </row>
    <row r="103" spans="1:10" ht="14.25" customHeight="1">
      <c r="A103" s="96"/>
      <c r="B103" s="109"/>
      <c r="C103" s="97"/>
      <c r="D103" s="97"/>
      <c r="E103" s="146"/>
      <c r="F103" s="95"/>
      <c r="G103" s="97"/>
      <c r="H103" s="157"/>
      <c r="I103" s="146"/>
      <c r="J103" s="90"/>
    </row>
    <row r="104" spans="1:10" ht="14.25" customHeight="1">
      <c r="A104" s="96"/>
      <c r="B104" s="109"/>
      <c r="C104" s="97"/>
      <c r="D104" s="97"/>
      <c r="E104" s="146"/>
      <c r="F104" s="95"/>
      <c r="G104" s="97"/>
      <c r="H104" s="157"/>
      <c r="I104" s="146"/>
      <c r="J104" s="90"/>
    </row>
    <row r="105" spans="1:10" ht="14.25" customHeight="1">
      <c r="A105" s="96"/>
      <c r="B105" s="97"/>
      <c r="C105" s="97"/>
      <c r="D105" s="97"/>
      <c r="E105" s="146"/>
      <c r="F105" s="95"/>
      <c r="G105" s="97"/>
      <c r="H105" s="157"/>
      <c r="I105" s="146"/>
      <c r="J105" s="90"/>
    </row>
    <row r="106" spans="1:10" ht="14.25" customHeight="1">
      <c r="A106" s="96"/>
      <c r="B106" s="97"/>
      <c r="C106" s="97"/>
      <c r="D106" s="97"/>
      <c r="E106" s="146"/>
      <c r="F106" s="95"/>
      <c r="G106" s="97"/>
      <c r="H106" s="157"/>
      <c r="I106" s="146"/>
      <c r="J106" s="90"/>
    </row>
    <row r="107" spans="1:10" ht="14.25" customHeight="1">
      <c r="A107" s="96"/>
      <c r="B107" s="97"/>
      <c r="C107" s="97"/>
      <c r="D107" s="97"/>
      <c r="E107" s="146"/>
      <c r="F107" s="95"/>
      <c r="G107" s="95"/>
      <c r="H107" s="157"/>
      <c r="I107" s="146"/>
      <c r="J107" s="90"/>
    </row>
    <row r="108" spans="1:10" ht="14.25" customHeight="1">
      <c r="A108" s="96"/>
      <c r="B108" s="97"/>
      <c r="C108" s="97"/>
      <c r="D108" s="97"/>
      <c r="E108" s="146"/>
      <c r="F108" s="95"/>
      <c r="G108" s="95"/>
      <c r="H108" s="157"/>
      <c r="I108" s="146"/>
      <c r="J108" s="90"/>
    </row>
    <row r="109" spans="1:10" ht="14.25" customHeight="1">
      <c r="A109" s="152"/>
      <c r="B109" s="97"/>
      <c r="C109" s="97"/>
      <c r="D109" s="97"/>
      <c r="E109" s="146"/>
      <c r="F109" s="95"/>
      <c r="G109" s="95"/>
      <c r="H109" s="157"/>
      <c r="I109" s="146"/>
      <c r="J109" s="90"/>
    </row>
    <row r="110" spans="1:10" ht="14.25" customHeight="1">
      <c r="A110" s="152"/>
      <c r="B110" s="97"/>
      <c r="C110" s="97"/>
      <c r="D110" s="97"/>
      <c r="E110" s="146"/>
      <c r="F110" s="95"/>
      <c r="G110" s="95"/>
      <c r="H110" s="157"/>
      <c r="I110" s="146"/>
      <c r="J110" s="90"/>
    </row>
    <row r="111" spans="1:10" ht="14.25" customHeight="1">
      <c r="A111" s="152"/>
      <c r="B111" s="97"/>
      <c r="C111" s="97"/>
      <c r="D111" s="97"/>
      <c r="E111" s="146"/>
      <c r="F111" s="95"/>
      <c r="G111" s="95"/>
      <c r="H111" s="157"/>
      <c r="I111" s="146"/>
      <c r="J111" s="90"/>
    </row>
    <row r="112" spans="1:10" ht="14.25" customHeight="1">
      <c r="A112" s="152"/>
      <c r="B112" s="97"/>
      <c r="C112" s="97"/>
      <c r="D112" s="97"/>
      <c r="E112" s="146"/>
      <c r="F112" s="95"/>
      <c r="G112" s="95"/>
      <c r="H112" s="157"/>
      <c r="I112" s="146"/>
      <c r="J112" s="90"/>
    </row>
    <row r="113" spans="1:10" ht="14.25" customHeight="1">
      <c r="A113" s="152"/>
      <c r="B113" s="97"/>
      <c r="C113" s="97"/>
      <c r="D113" s="97"/>
      <c r="E113" s="146"/>
      <c r="F113" s="95"/>
      <c r="G113" s="95"/>
      <c r="H113" s="157"/>
      <c r="I113" s="146"/>
      <c r="J113" s="90"/>
    </row>
    <row r="114" spans="1:10" ht="14.25" customHeight="1">
      <c r="A114" s="152"/>
      <c r="B114" s="97"/>
      <c r="C114" s="97"/>
      <c r="D114" s="97"/>
      <c r="E114" s="146"/>
      <c r="F114" s="95"/>
      <c r="G114" s="95"/>
      <c r="H114" s="157"/>
      <c r="I114" s="146"/>
      <c r="J114" s="90"/>
    </row>
    <row r="115" spans="1:10" ht="14.25" customHeight="1">
      <c r="A115" s="152"/>
      <c r="B115" s="97"/>
      <c r="C115" s="97"/>
      <c r="D115" s="97"/>
      <c r="E115" s="150"/>
      <c r="F115" s="95"/>
      <c r="G115" s="95"/>
      <c r="H115" s="157"/>
      <c r="I115" s="146"/>
      <c r="J115" s="90"/>
    </row>
    <row r="116" spans="1:10" ht="14.25" customHeight="1">
      <c r="A116" s="152"/>
      <c r="B116" s="97"/>
      <c r="C116" s="97"/>
      <c r="D116" s="97"/>
      <c r="E116" s="146"/>
      <c r="F116" s="97"/>
      <c r="G116" s="95"/>
      <c r="H116" s="157"/>
      <c r="I116" s="146"/>
      <c r="J116" s="90"/>
    </row>
    <row r="117" spans="1:10" ht="14.25" customHeight="1">
      <c r="A117" s="152"/>
      <c r="B117" s="97"/>
      <c r="C117" s="97"/>
      <c r="D117" s="97"/>
      <c r="E117" s="146"/>
      <c r="F117" s="97"/>
      <c r="G117" s="95"/>
      <c r="H117" s="157"/>
      <c r="I117" s="146"/>
      <c r="J117" s="90"/>
    </row>
    <row r="118" spans="1:10" ht="14.25" customHeight="1">
      <c r="A118" s="152"/>
      <c r="B118" s="97"/>
      <c r="C118" s="97"/>
      <c r="D118" s="97"/>
      <c r="E118" s="146"/>
      <c r="F118" s="97"/>
      <c r="G118" s="95"/>
      <c r="H118" s="157"/>
      <c r="I118" s="146"/>
      <c r="J118" s="90"/>
    </row>
    <row r="119" spans="1:10" ht="14.25" customHeight="1">
      <c r="A119" s="152"/>
      <c r="B119" s="97"/>
      <c r="C119" s="97"/>
      <c r="D119" s="97"/>
      <c r="E119" s="146"/>
      <c r="F119" s="97"/>
      <c r="G119" s="97"/>
      <c r="H119" s="157"/>
      <c r="I119" s="146"/>
      <c r="J119" s="90"/>
    </row>
    <row r="120" spans="1:10">
      <c r="J120" s="90"/>
    </row>
  </sheetData>
  <mergeCells count="10">
    <mergeCell ref="C32:I32"/>
    <mergeCell ref="C45:I45"/>
    <mergeCell ref="C50:I50"/>
    <mergeCell ref="C56:I56"/>
    <mergeCell ref="C61:I61"/>
    <mergeCell ref="B2:G2"/>
    <mergeCell ref="B3:G3"/>
    <mergeCell ref="B4:G4"/>
    <mergeCell ref="E5:G5"/>
    <mergeCell ref="E6:G6"/>
  </mergeCells>
  <dataValidations count="1">
    <dataValidation type="list" allowBlank="1" showErrorMessage="1" sqref="F12:G31 F33:G44 F48:G49 F51:G55 F62:G63 F57:G60 F65:G66 F68:G69 F71:G11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14" zoomScaleNormal="100" workbookViewId="0">
      <selection activeCell="B74" sqref="B74"/>
    </sheetView>
  </sheetViews>
  <sheetFormatPr defaultRowHeight="12.75"/>
  <cols>
    <col min="1" max="1" width="17.3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60" t="s">
        <v>150</v>
      </c>
      <c r="C2" s="260"/>
      <c r="D2" s="260"/>
      <c r="E2" s="260"/>
      <c r="F2" s="260"/>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60" t="s">
        <v>234</v>
      </c>
      <c r="C3" s="260"/>
      <c r="D3" s="260"/>
      <c r="E3" s="260"/>
      <c r="F3" s="260"/>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61" t="s">
        <v>117</v>
      </c>
      <c r="C4" s="261"/>
      <c r="D4" s="261"/>
      <c r="E4" s="261"/>
      <c r="F4" s="261"/>
      <c r="G4" s="26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62" t="s">
        <v>28</v>
      </c>
      <c r="F5" s="262"/>
      <c r="G5" s="26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COUNTIF(F12:G162,"Pass")</f>
        <v>0</v>
      </c>
      <c r="B6" s="87">
        <f>COUNTIF(F12:G162,"Fail")</f>
        <v>0</v>
      </c>
      <c r="C6" s="87">
        <f>E6-D6-B6-A6</f>
        <v>55</v>
      </c>
      <c r="D6" s="88">
        <f>COUNTIF(F12:G162,"N/A")</f>
        <v>0</v>
      </c>
      <c r="E6" s="263">
        <f>COUNTA(A12:A162)</f>
        <v>55</v>
      </c>
      <c r="F6" s="263"/>
      <c r="G6" s="26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124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[Remedy Article-2]</v>
      </c>
      <c r="B12" s="97" t="s">
        <v>246</v>
      </c>
      <c r="C12" s="109" t="s">
        <v>316</v>
      </c>
      <c r="D12" s="95" t="s">
        <v>320</v>
      </c>
      <c r="E12" s="98"/>
      <c r="F12" s="109"/>
      <c r="G12" s="109"/>
      <c r="H12" s="99"/>
      <c r="I12" s="91"/>
      <c r="J12" s="90"/>
    </row>
    <row r="13" spans="1:257" ht="14.25" customHeight="1">
      <c r="A13" s="138" t="str">
        <f t="shared" ref="A13:A18" si="0">IF(OR(B13&lt;&gt;"",D13&lt;E12&gt;""),"["&amp;TEXT($B$2,"##")&amp;"-"&amp;TEXT(ROW()-10,"##")&amp;"]","")</f>
        <v>[Remedy Article-3]</v>
      </c>
      <c r="B13" s="139" t="s">
        <v>247</v>
      </c>
      <c r="C13" s="142" t="s">
        <v>317</v>
      </c>
      <c r="D13" s="97" t="s">
        <v>319</v>
      </c>
      <c r="E13" s="103"/>
      <c r="F13" s="109"/>
      <c r="G13" s="109"/>
      <c r="H13" s="104"/>
      <c r="I13" s="105"/>
      <c r="J13" s="90"/>
    </row>
    <row r="14" spans="1:257" ht="14.25" customHeight="1">
      <c r="A14" s="96" t="str">
        <f t="shared" si="0"/>
        <v>[Remedy Article-4]</v>
      </c>
      <c r="B14" s="97" t="s">
        <v>248</v>
      </c>
      <c r="C14" s="143" t="s">
        <v>235</v>
      </c>
      <c r="D14" s="166" t="s">
        <v>358</v>
      </c>
      <c r="E14" s="103"/>
      <c r="F14" s="109"/>
      <c r="G14" s="109"/>
      <c r="H14" s="104"/>
      <c r="I14" s="105"/>
      <c r="J14" s="90"/>
    </row>
    <row r="15" spans="1:257" ht="14.25" customHeight="1">
      <c r="A15" s="96" t="str">
        <f t="shared" si="0"/>
        <v>[Remedy Article-5]</v>
      </c>
      <c r="B15" s="109" t="s">
        <v>334</v>
      </c>
      <c r="C15" s="143" t="s">
        <v>318</v>
      </c>
      <c r="D15" s="97" t="s">
        <v>321</v>
      </c>
      <c r="E15" s="107"/>
      <c r="F15" s="95"/>
      <c r="G15" s="109"/>
      <c r="H15" s="107"/>
      <c r="I15" s="107"/>
      <c r="J15" s="90"/>
    </row>
    <row r="16" spans="1:257" ht="14.25" customHeight="1">
      <c r="A16" s="96" t="str">
        <f t="shared" si="0"/>
        <v>[Remedy Article-6]</v>
      </c>
      <c r="B16" s="109" t="s">
        <v>335</v>
      </c>
      <c r="C16" s="143" t="s">
        <v>263</v>
      </c>
      <c r="D16" s="97" t="s">
        <v>322</v>
      </c>
      <c r="E16" s="200"/>
      <c r="F16" s="97"/>
      <c r="G16" s="176"/>
      <c r="H16" s="200"/>
      <c r="I16" s="200"/>
      <c r="J16" s="90"/>
    </row>
    <row r="17" spans="1:10" ht="14.25" customHeight="1">
      <c r="A17" s="96" t="str">
        <f t="shared" si="0"/>
        <v>[Remedy Article-7]</v>
      </c>
      <c r="B17" s="109" t="s">
        <v>249</v>
      </c>
      <c r="C17" s="143" t="s">
        <v>261</v>
      </c>
      <c r="D17" s="97" t="s">
        <v>323</v>
      </c>
      <c r="E17" s="168"/>
      <c r="F17" s="168"/>
      <c r="G17" s="168"/>
      <c r="H17" s="168"/>
      <c r="I17" s="168"/>
      <c r="J17" s="90"/>
    </row>
    <row r="18" spans="1:10" ht="14.25" customHeight="1">
      <c r="A18" s="96" t="str">
        <f t="shared" si="0"/>
        <v>[Remedy Article-8]</v>
      </c>
      <c r="B18" s="109" t="s">
        <v>255</v>
      </c>
      <c r="C18" s="143" t="s">
        <v>262</v>
      </c>
      <c r="D18" s="97" t="s">
        <v>327</v>
      </c>
      <c r="E18" s="168"/>
      <c r="F18" s="168"/>
      <c r="G18" s="168"/>
      <c r="H18" s="168"/>
      <c r="I18" s="168"/>
      <c r="J18" s="90"/>
    </row>
    <row r="19" spans="1:10" ht="14.25" customHeight="1">
      <c r="A19" s="96" t="str">
        <f>IF(OR(B19&lt;&gt;"",D19&lt;E16&gt;""),"["&amp;TEXT($B$2,"##")&amp;"-"&amp;TEXT(ROW()-10,"##")&amp;"]","")</f>
        <v>[Remedy Article-9]</v>
      </c>
      <c r="B19" s="109" t="s">
        <v>324</v>
      </c>
      <c r="C19" s="143" t="s">
        <v>325</v>
      </c>
      <c r="D19" s="97" t="s">
        <v>326</v>
      </c>
      <c r="E19" s="201"/>
      <c r="F19" s="197"/>
      <c r="G19" s="197"/>
      <c r="H19" s="198"/>
      <c r="I19" s="174"/>
      <c r="J19" s="90"/>
    </row>
    <row r="20" spans="1:10" ht="14.25" customHeight="1">
      <c r="A20" s="96" t="str">
        <f>IF(OR(B20&lt;&gt;"",D20&lt;E17&gt;""),"["&amp;TEXT($B$2,"##")&amp;"-"&amp;TEXT(ROW()-10,"##")&amp;"]","")</f>
        <v>[Remedy Article-10]</v>
      </c>
      <c r="B20" s="109" t="s">
        <v>256</v>
      </c>
      <c r="C20" s="143" t="s">
        <v>308</v>
      </c>
      <c r="D20" s="97" t="s">
        <v>330</v>
      </c>
      <c r="E20" s="153"/>
      <c r="F20" s="109"/>
      <c r="G20" s="109"/>
      <c r="H20" s="147"/>
      <c r="I20" s="146"/>
      <c r="J20" s="90"/>
    </row>
    <row r="21" spans="1:10" ht="14.25" customHeight="1">
      <c r="A21" s="96" t="str">
        <f t="shared" ref="A21:A29" si="1">IF(OR(B21&lt;&gt;"",D21&lt;E19&gt;""),"["&amp;TEXT($B$2,"##")&amp;"-"&amp;TEXT(ROW()-10,"##")&amp;"]","")</f>
        <v>[Remedy Article-11]</v>
      </c>
      <c r="B21" s="109" t="s">
        <v>250</v>
      </c>
      <c r="C21" s="143" t="s">
        <v>328</v>
      </c>
      <c r="D21" s="97" t="s">
        <v>329</v>
      </c>
      <c r="E21" s="153"/>
      <c r="F21" s="109"/>
      <c r="G21" s="109"/>
      <c r="H21" s="147"/>
      <c r="I21" s="146"/>
      <c r="J21" s="90"/>
    </row>
    <row r="22" spans="1:10" ht="14.25" customHeight="1">
      <c r="A22" s="96" t="str">
        <f t="shared" si="1"/>
        <v>[Remedy Article-12]</v>
      </c>
      <c r="B22" s="109" t="s">
        <v>257</v>
      </c>
      <c r="C22" s="143" t="s">
        <v>309</v>
      </c>
      <c r="D22" s="97" t="s">
        <v>331</v>
      </c>
      <c r="E22" s="190"/>
      <c r="F22" s="185"/>
      <c r="G22" s="185"/>
      <c r="H22" s="191"/>
      <c r="I22" s="192"/>
      <c r="J22" s="90"/>
    </row>
    <row r="23" spans="1:10" ht="14.25" customHeight="1">
      <c r="A23" s="96" t="str">
        <f t="shared" si="1"/>
        <v>[Remedy Article-13]</v>
      </c>
      <c r="B23" s="109" t="s">
        <v>251</v>
      </c>
      <c r="C23" s="143" t="s">
        <v>310</v>
      </c>
      <c r="D23" s="97" t="s">
        <v>332</v>
      </c>
      <c r="E23" s="168"/>
      <c r="F23" s="168"/>
      <c r="G23" s="168"/>
      <c r="H23" s="168"/>
      <c r="I23" s="168"/>
      <c r="J23" s="90"/>
    </row>
    <row r="24" spans="1:10" ht="14.25" customHeight="1">
      <c r="A24" s="96" t="str">
        <f t="shared" si="1"/>
        <v>[Remedy Article-14]</v>
      </c>
      <c r="B24" s="109" t="s">
        <v>258</v>
      </c>
      <c r="C24" s="143" t="s">
        <v>333</v>
      </c>
      <c r="D24" s="97" t="s">
        <v>337</v>
      </c>
      <c r="E24" s="168"/>
      <c r="F24" s="189"/>
      <c r="G24" s="189"/>
      <c r="H24" s="168"/>
      <c r="I24" s="168"/>
      <c r="J24" s="90"/>
    </row>
    <row r="25" spans="1:10" ht="14.25" customHeight="1">
      <c r="A25" s="96" t="str">
        <f t="shared" si="1"/>
        <v>[Remedy Article-15]</v>
      </c>
      <c r="B25" s="109" t="s">
        <v>252</v>
      </c>
      <c r="C25" s="143" t="s">
        <v>311</v>
      </c>
      <c r="D25" s="97" t="s">
        <v>336</v>
      </c>
      <c r="E25" s="192"/>
      <c r="F25" s="109"/>
      <c r="G25" s="109"/>
      <c r="H25" s="191"/>
      <c r="I25" s="192"/>
      <c r="J25" s="90"/>
    </row>
    <row r="26" spans="1:10" ht="14.25" customHeight="1">
      <c r="A26" s="96" t="str">
        <f t="shared" si="1"/>
        <v>[Remedy Article-16]</v>
      </c>
      <c r="B26" s="109" t="s">
        <v>259</v>
      </c>
      <c r="C26" s="143" t="s">
        <v>313</v>
      </c>
      <c r="D26" s="97" t="s">
        <v>339</v>
      </c>
      <c r="E26" s="192"/>
      <c r="F26" s="109"/>
      <c r="G26" s="109"/>
      <c r="H26" s="191"/>
      <c r="I26" s="192"/>
      <c r="J26" s="90"/>
    </row>
    <row r="27" spans="1:10" ht="14.25" customHeight="1">
      <c r="A27" s="96" t="str">
        <f t="shared" si="1"/>
        <v>[Remedy Article-17]</v>
      </c>
      <c r="B27" s="109" t="s">
        <v>253</v>
      </c>
      <c r="C27" s="143" t="s">
        <v>312</v>
      </c>
      <c r="D27" s="97" t="s">
        <v>338</v>
      </c>
      <c r="E27" s="146"/>
      <c r="F27" s="109"/>
      <c r="G27" s="109"/>
      <c r="H27" s="147"/>
      <c r="I27" s="146"/>
      <c r="J27" s="90"/>
    </row>
    <row r="28" spans="1:10" ht="14.25" customHeight="1">
      <c r="A28" s="96" t="str">
        <f t="shared" si="1"/>
        <v>[Remedy Article-18]</v>
      </c>
      <c r="B28" s="109" t="s">
        <v>260</v>
      </c>
      <c r="C28" s="143" t="s">
        <v>315</v>
      </c>
      <c r="D28" s="97" t="s">
        <v>341</v>
      </c>
      <c r="E28" s="146"/>
      <c r="F28" s="185"/>
      <c r="G28" s="185"/>
      <c r="H28" s="147"/>
      <c r="I28" s="146"/>
      <c r="J28" s="90"/>
    </row>
    <row r="29" spans="1:10" ht="14.25" customHeight="1">
      <c r="A29" s="96" t="str">
        <f t="shared" si="1"/>
        <v>[Remedy Article-19]</v>
      </c>
      <c r="B29" s="109" t="s">
        <v>254</v>
      </c>
      <c r="C29" s="143" t="s">
        <v>314</v>
      </c>
      <c r="D29" s="97" t="s">
        <v>340</v>
      </c>
      <c r="E29" s="168"/>
      <c r="F29" s="168"/>
      <c r="G29" s="168"/>
      <c r="H29" s="168"/>
      <c r="I29" s="168"/>
      <c r="J29" s="90"/>
    </row>
    <row r="30" spans="1:10" ht="14.25" customHeight="1">
      <c r="A30" s="140"/>
      <c r="B30" s="140" t="s">
        <v>186</v>
      </c>
      <c r="C30" s="252"/>
      <c r="D30" s="252"/>
      <c r="E30" s="252"/>
      <c r="F30" s="252"/>
      <c r="G30" s="252"/>
      <c r="H30" s="252"/>
      <c r="I30" s="253"/>
      <c r="J30" s="90"/>
    </row>
    <row r="31" spans="1:10" ht="14.25" customHeight="1">
      <c r="A31" s="54" t="str">
        <f>IF(OR(B31&lt;&gt;"",D31&lt;F30&gt;""),"["&amp;TEXT($B$2,"##")&amp;"-"&amp;TEXT(ROW()-10,"##")&amp;"]","")</f>
        <v>[Remedy Article-21]</v>
      </c>
      <c r="B31" s="97" t="s">
        <v>153</v>
      </c>
      <c r="C31" s="143" t="s">
        <v>342</v>
      </c>
      <c r="D31" s="97" t="s">
        <v>343</v>
      </c>
      <c r="E31" s="146"/>
      <c r="F31" s="109"/>
      <c r="G31" s="109"/>
      <c r="H31" s="147"/>
      <c r="I31" s="146"/>
      <c r="J31" s="90"/>
    </row>
    <row r="32" spans="1:10" ht="14.25" customHeight="1">
      <c r="A32" s="138" t="str">
        <f t="shared" ref="A32" si="2">IF(OR(B32&lt;&gt;"",D32&lt;E31&gt;""),"["&amp;TEXT($B$2,"##")&amp;"-"&amp;TEXT(ROW()-10,"##")&amp;"]","")</f>
        <v>[Remedy Article-22]</v>
      </c>
      <c r="B32" s="97" t="s">
        <v>152</v>
      </c>
      <c r="C32" s="143" t="s">
        <v>264</v>
      </c>
      <c r="D32" s="97" t="s">
        <v>344</v>
      </c>
      <c r="E32" s="146"/>
      <c r="F32" s="109"/>
      <c r="G32" s="109"/>
      <c r="H32" s="147"/>
      <c r="I32" s="146"/>
      <c r="J32" s="90"/>
    </row>
    <row r="33" spans="1:10" ht="14.25" customHeight="1">
      <c r="A33" s="167" t="str">
        <f>IF(OR(B33&lt;&gt;"",D33&lt;F30&gt;""),"["&amp;TEXT($B$2,"##")&amp;"-"&amp;TEXT(ROW()-10,"##")&amp;"]","")</f>
        <v>[Remedy Article-23]</v>
      </c>
      <c r="B33" s="109" t="s">
        <v>151</v>
      </c>
      <c r="C33" s="143" t="s">
        <v>265</v>
      </c>
      <c r="D33" s="166" t="s">
        <v>266</v>
      </c>
      <c r="E33" s="146"/>
      <c r="F33" s="109"/>
      <c r="G33" s="109"/>
      <c r="H33" s="147"/>
      <c r="I33" s="146"/>
      <c r="J33" s="90"/>
    </row>
    <row r="34" spans="1:10" ht="14.25" customHeight="1">
      <c r="A34" s="54" t="str">
        <f>IF(OR(B34&lt;&gt;"",D34&lt;E31&gt;""),"["&amp;TEXT($B$2,"##")&amp;"-"&amp;TEXT(ROW()-10,"##")&amp;"]","")</f>
        <v>[Remedy Article-24]</v>
      </c>
      <c r="B34" s="109" t="s">
        <v>154</v>
      </c>
      <c r="C34" s="143" t="s">
        <v>267</v>
      </c>
      <c r="D34" s="97" t="s">
        <v>268</v>
      </c>
      <c r="E34" s="146"/>
      <c r="F34" s="109"/>
      <c r="G34" s="109"/>
      <c r="H34" s="147"/>
      <c r="I34" s="146"/>
      <c r="J34" s="90"/>
    </row>
    <row r="35" spans="1:10" ht="14.25" customHeight="1">
      <c r="A35" s="54" t="str">
        <f>IF(OR(B35&lt;&gt;"",D35&lt;E32&gt;""),"["&amp;TEXT($B$2,"##")&amp;"-"&amp;TEXT(ROW()-10,"##")&amp;"]","")</f>
        <v>[Remedy Article-25]</v>
      </c>
      <c r="B35" s="109" t="s">
        <v>155</v>
      </c>
      <c r="C35" s="143" t="s">
        <v>269</v>
      </c>
      <c r="D35" s="97" t="s">
        <v>270</v>
      </c>
      <c r="E35" s="146"/>
      <c r="F35" s="109"/>
      <c r="G35" s="109"/>
      <c r="H35" s="147"/>
      <c r="I35" s="146"/>
      <c r="J35" s="90"/>
    </row>
    <row r="36" spans="1:10" ht="14.25" customHeight="1">
      <c r="A36" s="138" t="str">
        <f t="shared" ref="A36:A58" si="3">IF(OR(B36&lt;&gt;"",D36&lt;E35&gt;""),"["&amp;TEXT($B$2,"##")&amp;"-"&amp;TEXT(ROW()-10,"##")&amp;"]","")</f>
        <v>[Remedy Article-26]</v>
      </c>
      <c r="B36" s="109" t="s">
        <v>156</v>
      </c>
      <c r="C36" s="143" t="s">
        <v>271</v>
      </c>
      <c r="D36" s="97" t="s">
        <v>272</v>
      </c>
      <c r="E36" s="146"/>
      <c r="F36" s="109"/>
      <c r="G36" s="109"/>
      <c r="H36" s="147"/>
      <c r="I36" s="146"/>
      <c r="J36" s="90"/>
    </row>
    <row r="37" spans="1:10" ht="14.25" customHeight="1">
      <c r="A37" s="138" t="str">
        <f t="shared" si="3"/>
        <v>[Remedy Article-27]</v>
      </c>
      <c r="B37" s="109" t="s">
        <v>157</v>
      </c>
      <c r="C37" s="143" t="s">
        <v>273</v>
      </c>
      <c r="D37" s="97" t="s">
        <v>274</v>
      </c>
      <c r="E37" s="146"/>
      <c r="F37" s="109"/>
      <c r="G37" s="109"/>
      <c r="H37" s="147"/>
      <c r="I37" s="146"/>
      <c r="J37" s="90"/>
    </row>
    <row r="38" spans="1:10" ht="14.25" customHeight="1">
      <c r="A38" s="138" t="str">
        <f t="shared" si="3"/>
        <v>[Remedy Article-28]</v>
      </c>
      <c r="B38" s="109" t="s">
        <v>158</v>
      </c>
      <c r="C38" s="143" t="s">
        <v>275</v>
      </c>
      <c r="D38" s="97" t="s">
        <v>276</v>
      </c>
      <c r="E38" s="146"/>
      <c r="F38" s="109"/>
      <c r="G38" s="109"/>
      <c r="H38" s="147"/>
      <c r="I38" s="146"/>
      <c r="J38" s="90"/>
    </row>
    <row r="39" spans="1:10" ht="14.25" customHeight="1">
      <c r="A39" s="96" t="str">
        <f t="shared" si="3"/>
        <v>[Remedy Article-29]</v>
      </c>
      <c r="B39" s="109" t="s">
        <v>159</v>
      </c>
      <c r="C39" s="143" t="s">
        <v>277</v>
      </c>
      <c r="D39" s="97" t="s">
        <v>278</v>
      </c>
      <c r="E39" s="146"/>
      <c r="F39" s="109"/>
      <c r="G39" s="109"/>
      <c r="H39" s="147"/>
      <c r="I39" s="146"/>
      <c r="J39" s="90"/>
    </row>
    <row r="40" spans="1:10" ht="14.25" customHeight="1">
      <c r="A40" s="96" t="str">
        <f t="shared" si="3"/>
        <v>[Remedy Article-30]</v>
      </c>
      <c r="B40" s="109" t="s">
        <v>160</v>
      </c>
      <c r="C40" s="143" t="s">
        <v>279</v>
      </c>
      <c r="D40" s="97" t="s">
        <v>280</v>
      </c>
      <c r="E40" s="146"/>
      <c r="F40" s="109"/>
      <c r="G40" s="109"/>
      <c r="H40" s="147"/>
      <c r="I40" s="146"/>
      <c r="J40" s="90"/>
    </row>
    <row r="41" spans="1:10" ht="14.25" customHeight="1">
      <c r="A41" s="138" t="str">
        <f t="shared" si="3"/>
        <v>[Remedy Article-31]</v>
      </c>
      <c r="B41" s="109" t="s">
        <v>161</v>
      </c>
      <c r="C41" s="143" t="s">
        <v>281</v>
      </c>
      <c r="D41" s="97" t="s">
        <v>282</v>
      </c>
      <c r="E41" s="168"/>
      <c r="F41" s="168"/>
      <c r="G41" s="168"/>
      <c r="H41" s="168"/>
      <c r="I41" s="168"/>
      <c r="J41" s="90"/>
    </row>
    <row r="42" spans="1:10" ht="14.25" customHeight="1">
      <c r="A42" s="96" t="str">
        <f t="shared" si="3"/>
        <v>[Remedy Article-32]</v>
      </c>
      <c r="B42" s="175" t="s">
        <v>162</v>
      </c>
      <c r="C42" s="143" t="s">
        <v>283</v>
      </c>
      <c r="D42" s="144" t="s">
        <v>284</v>
      </c>
      <c r="E42" s="146"/>
      <c r="F42" s="109"/>
      <c r="G42" s="109"/>
      <c r="H42" s="147"/>
      <c r="I42" s="146"/>
      <c r="J42" s="90"/>
    </row>
    <row r="43" spans="1:10" ht="14.25" customHeight="1">
      <c r="A43" s="145"/>
      <c r="B43" s="158" t="s">
        <v>192</v>
      </c>
      <c r="C43" s="252"/>
      <c r="D43" s="252"/>
      <c r="E43" s="252"/>
      <c r="F43" s="252"/>
      <c r="G43" s="252"/>
      <c r="H43" s="252"/>
      <c r="I43" s="253"/>
      <c r="J43" s="90"/>
    </row>
    <row r="44" spans="1:10" ht="14.25" customHeight="1">
      <c r="A44" s="96" t="str">
        <f>IF(OR(B44&lt;&gt;"",D44&lt;E42&gt;""),"["&amp;TEXT($B$2,"##")&amp;"-"&amp;TEXT(ROW()-10,"##")&amp;"]","")</f>
        <v>[Remedy Article-34]</v>
      </c>
      <c r="B44" s="172" t="s">
        <v>194</v>
      </c>
      <c r="C44" s="173" t="s">
        <v>285</v>
      </c>
      <c r="D44" s="173" t="s">
        <v>346</v>
      </c>
      <c r="E44" s="146"/>
      <c r="F44" s="109"/>
      <c r="G44" s="109"/>
      <c r="H44" s="147"/>
      <c r="I44" s="146"/>
      <c r="J44" s="90"/>
    </row>
    <row r="45" spans="1:10" ht="14.25" customHeight="1">
      <c r="A45" s="96" t="str">
        <f>IF(OR(B45&lt;&gt;"",D45&lt;E43&gt;""),"["&amp;TEXT($B$2,"##")&amp;"-"&amp;TEXT(ROW()-10,"##")&amp;"]","")</f>
        <v>[Remedy Article-35]</v>
      </c>
      <c r="B45" s="172" t="s">
        <v>195</v>
      </c>
      <c r="C45" s="173" t="s">
        <v>285</v>
      </c>
      <c r="D45" s="173" t="s">
        <v>286</v>
      </c>
      <c r="E45" s="146"/>
      <c r="F45" s="109"/>
      <c r="G45" s="109"/>
      <c r="H45" s="147"/>
      <c r="I45" s="146"/>
      <c r="J45" s="90"/>
    </row>
    <row r="46" spans="1:10" ht="14.25" customHeight="1">
      <c r="A46" s="96" t="str">
        <f>IF(OR(B46&lt;&gt;"",D46&lt;E43&gt;""),"["&amp;TEXT($B$2,"##")&amp;"-"&amp;TEXT(ROW()-10,"##")&amp;"]","")</f>
        <v>[Remedy Article-36]</v>
      </c>
      <c r="B46" s="178" t="s">
        <v>193</v>
      </c>
      <c r="C46" s="171" t="s">
        <v>287</v>
      </c>
      <c r="D46" s="106" t="s">
        <v>359</v>
      </c>
      <c r="E46" s="150"/>
      <c r="F46" s="95"/>
      <c r="G46" s="95"/>
      <c r="H46" s="199"/>
      <c r="I46" s="150"/>
      <c r="J46" s="90"/>
    </row>
    <row r="47" spans="1:10" ht="14.25" customHeight="1">
      <c r="A47" s="96" t="str">
        <f>IF(OR(B47&lt;&gt;"",D47&lt;E46&gt;""),"["&amp;TEXT($B$2,"##")&amp;"-"&amp;TEXT(ROW()-10,"##")&amp;"]","")</f>
        <v>[Remedy Article-37]</v>
      </c>
      <c r="B47" s="179" t="s">
        <v>187</v>
      </c>
      <c r="C47" s="136" t="s">
        <v>285</v>
      </c>
      <c r="D47" s="139" t="s">
        <v>288</v>
      </c>
      <c r="E47" s="203"/>
      <c r="F47" s="203"/>
      <c r="G47" s="203"/>
      <c r="H47" s="203"/>
      <c r="I47" s="203"/>
      <c r="J47" s="90"/>
    </row>
    <row r="48" spans="1:10" ht="14.25" customHeight="1">
      <c r="A48" s="145"/>
      <c r="B48" s="267" t="s">
        <v>189</v>
      </c>
      <c r="C48" s="268"/>
      <c r="D48" s="268"/>
      <c r="E48" s="268"/>
      <c r="F48" s="268"/>
      <c r="G48" s="268"/>
      <c r="H48" s="268"/>
      <c r="I48" s="269"/>
      <c r="J48" s="90"/>
    </row>
    <row r="49" spans="1:10" ht="14.25" customHeight="1">
      <c r="A49" s="170" t="str">
        <f>IF(OR(B49&lt;&gt;"",D49&lt;E48&gt;""),"["&amp;TEXT($B$2,"##")&amp;"-"&amp;TEXT(ROW()-10,"##")&amp;"]","")</f>
        <v>[Remedy Article-39]</v>
      </c>
      <c r="B49" s="97" t="s">
        <v>198</v>
      </c>
      <c r="C49" s="171" t="s">
        <v>289</v>
      </c>
      <c r="D49" s="194" t="s">
        <v>345</v>
      </c>
      <c r="E49" s="204"/>
      <c r="F49" s="204"/>
      <c r="G49" s="204"/>
      <c r="H49" s="204"/>
      <c r="I49" s="204"/>
      <c r="J49" s="90"/>
    </row>
    <row r="50" spans="1:10" ht="14.25" customHeight="1">
      <c r="A50" s="138" t="str">
        <f>IF(OR(B50&lt;&gt;"",D50&lt;E49&gt;""),"["&amp;TEXT($B$2,"##")&amp;"-"&amp;TEXT(ROW()-10,"##")&amp;"]","")</f>
        <v>[Remedy Article-40]</v>
      </c>
      <c r="B50" s="97" t="s">
        <v>216</v>
      </c>
      <c r="C50" s="137" t="s">
        <v>290</v>
      </c>
      <c r="D50" s="97" t="s">
        <v>291</v>
      </c>
      <c r="E50" s="196"/>
      <c r="F50" s="160"/>
      <c r="G50" s="160"/>
      <c r="H50" s="202"/>
      <c r="I50" s="196"/>
      <c r="J50" s="90"/>
    </row>
    <row r="51" spans="1:10" ht="14.25" customHeight="1">
      <c r="A51" s="138" t="str">
        <f t="shared" si="3"/>
        <v>[Remedy Article-41]</v>
      </c>
      <c r="B51" s="109" t="s">
        <v>217</v>
      </c>
      <c r="C51" s="137" t="s">
        <v>292</v>
      </c>
      <c r="D51" s="97" t="s">
        <v>293</v>
      </c>
      <c r="E51" s="168"/>
      <c r="F51" s="168"/>
      <c r="G51" s="168"/>
      <c r="H51" s="168"/>
      <c r="I51" s="168"/>
      <c r="J51" s="90"/>
    </row>
    <row r="52" spans="1:10" ht="14.25" customHeight="1">
      <c r="A52" s="138" t="str">
        <f>IF(OR(B52&lt;&gt;"",D52&lt;E51&gt;""),"["&amp;TEXT($B$2,"##")&amp;"-"&amp;TEXT(ROW()-10,"##")&amp;"]","")</f>
        <v>[Remedy Article-42]</v>
      </c>
      <c r="B52" s="109" t="s">
        <v>199</v>
      </c>
      <c r="C52" s="137" t="s">
        <v>294</v>
      </c>
      <c r="D52" s="97" t="s">
        <v>295</v>
      </c>
      <c r="E52" s="174"/>
      <c r="F52" s="197"/>
      <c r="G52" s="197"/>
      <c r="H52" s="198"/>
      <c r="I52" s="174"/>
      <c r="J52" s="90"/>
    </row>
    <row r="53" spans="1:10" ht="14.25" customHeight="1">
      <c r="A53" s="177" t="str">
        <f t="shared" si="3"/>
        <v>[Remedy Article-43]</v>
      </c>
      <c r="B53" s="175" t="s">
        <v>203</v>
      </c>
      <c r="C53" s="137" t="s">
        <v>287</v>
      </c>
      <c r="D53" s="97" t="s">
        <v>360</v>
      </c>
      <c r="E53" s="146"/>
      <c r="F53" s="109"/>
      <c r="G53" s="109"/>
      <c r="H53" s="147"/>
      <c r="I53" s="146"/>
      <c r="J53" s="90"/>
    </row>
    <row r="54" spans="1:10" ht="14.25" customHeight="1">
      <c r="A54" s="145"/>
      <c r="B54" s="264" t="s">
        <v>204</v>
      </c>
      <c r="C54" s="265"/>
      <c r="D54" s="265"/>
      <c r="E54" s="265"/>
      <c r="F54" s="265"/>
      <c r="G54" s="265"/>
      <c r="H54" s="265"/>
      <c r="I54" s="266"/>
      <c r="J54" s="90"/>
    </row>
    <row r="55" spans="1:10" ht="14.25" customHeight="1">
      <c r="A55" s="96" t="str">
        <f>IF(OR(B55&lt;&gt;"",D55&lt;E54&gt;""),"["&amp;TEXT($B$2,"##")&amp;"-"&amp;TEXT(ROW()-10,"##")&amp;"]","")</f>
        <v>[Remedy Article-45]</v>
      </c>
      <c r="B55" s="176" t="s">
        <v>212</v>
      </c>
      <c r="C55" s="142" t="s">
        <v>296</v>
      </c>
      <c r="D55" s="139" t="s">
        <v>297</v>
      </c>
      <c r="E55" s="146"/>
      <c r="F55" s="109"/>
      <c r="G55" s="109"/>
      <c r="H55" s="147"/>
      <c r="I55" s="146"/>
      <c r="J55" s="90"/>
    </row>
    <row r="56" spans="1:10" ht="14.25" customHeight="1">
      <c r="A56" s="170" t="str">
        <f t="shared" si="3"/>
        <v>[Remedy Article-46]</v>
      </c>
      <c r="B56" s="109" t="s">
        <v>211</v>
      </c>
      <c r="C56" s="137" t="s">
        <v>298</v>
      </c>
      <c r="D56" s="97" t="s">
        <v>361</v>
      </c>
      <c r="E56" s="146"/>
      <c r="F56" s="109"/>
      <c r="G56" s="109"/>
      <c r="H56" s="147"/>
      <c r="I56" s="146"/>
      <c r="J56" s="90"/>
    </row>
    <row r="57" spans="1:10" ht="14.25" customHeight="1">
      <c r="A57" s="138" t="str">
        <f t="shared" si="3"/>
        <v>[Remedy Article-47]</v>
      </c>
      <c r="B57" s="109" t="s">
        <v>215</v>
      </c>
      <c r="C57" s="137" t="s">
        <v>299</v>
      </c>
      <c r="D57" s="97" t="s">
        <v>300</v>
      </c>
      <c r="E57" s="146"/>
      <c r="F57" s="109"/>
      <c r="G57" s="109"/>
      <c r="H57" s="147"/>
      <c r="I57" s="146"/>
      <c r="J57" s="90"/>
    </row>
    <row r="58" spans="1:10" ht="14.25" customHeight="1">
      <c r="A58" s="138" t="str">
        <f t="shared" si="3"/>
        <v>[Remedy Article-48]</v>
      </c>
      <c r="B58" s="109" t="s">
        <v>219</v>
      </c>
      <c r="C58" s="143" t="s">
        <v>301</v>
      </c>
      <c r="D58" s="97" t="s">
        <v>302</v>
      </c>
      <c r="E58" s="146"/>
      <c r="F58" s="109"/>
      <c r="G58" s="109"/>
      <c r="H58" s="147"/>
      <c r="I58" s="146"/>
      <c r="J58" s="90"/>
    </row>
    <row r="59" spans="1:10" ht="14.25" customHeight="1">
      <c r="A59" s="145"/>
      <c r="B59" s="264" t="s">
        <v>223</v>
      </c>
      <c r="C59" s="265"/>
      <c r="D59" s="265"/>
      <c r="E59" s="265"/>
      <c r="F59" s="265"/>
      <c r="G59" s="265"/>
      <c r="H59" s="265"/>
      <c r="I59" s="266"/>
      <c r="J59" s="90"/>
    </row>
    <row r="60" spans="1:10" ht="14.25" customHeight="1">
      <c r="A60" s="96" t="str">
        <f>IF(OR(B60&lt;&gt;"",D60&lt;E59&gt;""),"["&amp;TEXT($B$2,"##")&amp;"-"&amp;TEXT(ROW()-10,"##")&amp;"]","")</f>
        <v>[Remedy Article-50]</v>
      </c>
      <c r="B60" s="139" t="s">
        <v>224</v>
      </c>
      <c r="C60" s="142" t="s">
        <v>287</v>
      </c>
      <c r="D60" s="139" t="s">
        <v>362</v>
      </c>
      <c r="E60" s="168"/>
      <c r="F60" s="168"/>
      <c r="G60" s="168"/>
      <c r="H60" s="168"/>
      <c r="I60" s="168"/>
      <c r="J60" s="90"/>
    </row>
    <row r="61" spans="1:10" ht="14.25" customHeight="1">
      <c r="A61" s="152" t="str">
        <f>IF(OR(B61&lt;&gt;"",D61&lt;E59&gt;""),"["&amp;TEXT($B$2,"##")&amp;"-"&amp;TEXT(ROW()-10,"##")&amp;"]","")</f>
        <v>[Remedy Article-51]</v>
      </c>
      <c r="B61" s="97" t="s">
        <v>226</v>
      </c>
      <c r="C61" s="97" t="s">
        <v>303</v>
      </c>
      <c r="D61" s="97" t="s">
        <v>304</v>
      </c>
      <c r="E61" s="168"/>
      <c r="F61" s="168"/>
      <c r="G61" s="168"/>
      <c r="H61" s="168"/>
      <c r="I61" s="168"/>
      <c r="J61" s="90"/>
    </row>
    <row r="62" spans="1:10" ht="14.25" customHeight="1">
      <c r="A62" s="187"/>
      <c r="B62" s="182" t="s">
        <v>205</v>
      </c>
      <c r="C62" s="184"/>
      <c r="D62" s="184"/>
      <c r="E62" s="184"/>
      <c r="F62" s="184"/>
      <c r="G62" s="184"/>
      <c r="H62" s="184"/>
      <c r="I62" s="205"/>
      <c r="J62" s="90"/>
    </row>
    <row r="63" spans="1:10" ht="14.25" customHeight="1">
      <c r="A63" s="149" t="str">
        <f t="shared" ref="A63:A64" si="4">IF(OR(B63&lt;&gt;"",D63&lt;E62&gt;""),"["&amp;TEXT($B$2,"##")&amp;"-"&amp;TEXT(ROW()-10,"##")&amp;"]","")</f>
        <v>[Remedy Article-53]</v>
      </c>
      <c r="B63" s="139" t="s">
        <v>229</v>
      </c>
      <c r="C63" s="185" t="s">
        <v>305</v>
      </c>
      <c r="D63" s="181" t="s">
        <v>363</v>
      </c>
      <c r="E63" s="196"/>
      <c r="F63" s="160"/>
      <c r="G63" s="160"/>
      <c r="H63" s="225"/>
      <c r="I63" s="226"/>
      <c r="J63" s="90"/>
    </row>
    <row r="64" spans="1:10" ht="14.25" customHeight="1">
      <c r="A64" s="96" t="str">
        <f t="shared" si="4"/>
        <v>[Remedy Article-54]</v>
      </c>
      <c r="B64" s="97" t="s">
        <v>231</v>
      </c>
      <c r="C64" s="97" t="s">
        <v>306</v>
      </c>
      <c r="D64" s="97" t="s">
        <v>307</v>
      </c>
      <c r="E64" s="146"/>
      <c r="F64" s="97"/>
      <c r="G64" s="97"/>
      <c r="H64" s="159"/>
      <c r="I64" s="146"/>
      <c r="J64" s="90"/>
    </row>
    <row r="65" spans="1:10" ht="14.25" customHeight="1">
      <c r="A65" s="145"/>
      <c r="B65" s="257" t="s">
        <v>451</v>
      </c>
      <c r="C65" s="258"/>
      <c r="D65" s="258"/>
      <c r="E65" s="258"/>
      <c r="F65" s="258"/>
      <c r="G65" s="258"/>
      <c r="H65" s="258"/>
      <c r="I65" s="259"/>
      <c r="J65" s="90"/>
    </row>
    <row r="66" spans="1:10" ht="12.75" customHeight="1">
      <c r="A66" s="96" t="str">
        <f t="shared" ref="A66:A74" si="5">IF(OR(B66&lt;&gt;"",D66&lt;E65&gt;""),"["&amp;TEXT($B$2,"##")&amp;"-"&amp;TEXT(ROW()-10,"##")&amp;"]","")</f>
        <v>[Remedy Article-56]</v>
      </c>
      <c r="B66" s="97" t="s">
        <v>453</v>
      </c>
      <c r="C66" s="97" t="s">
        <v>477</v>
      </c>
      <c r="D66" s="97" t="s">
        <v>488</v>
      </c>
      <c r="E66" s="146"/>
      <c r="F66" s="146"/>
      <c r="G66" s="146"/>
      <c r="H66" s="147"/>
      <c r="I66" s="146"/>
      <c r="J66" s="90"/>
    </row>
    <row r="67" spans="1:10" ht="12.75" customHeight="1">
      <c r="A67" s="96" t="str">
        <f t="shared" si="5"/>
        <v>[Remedy Article-57]</v>
      </c>
      <c r="B67" s="97" t="s">
        <v>456</v>
      </c>
      <c r="C67" s="97" t="s">
        <v>478</v>
      </c>
      <c r="D67" s="208" t="s">
        <v>479</v>
      </c>
      <c r="E67" s="146"/>
      <c r="F67" s="146"/>
      <c r="G67" s="146"/>
      <c r="H67" s="147"/>
      <c r="I67" s="146"/>
      <c r="J67" s="90"/>
    </row>
    <row r="68" spans="1:10">
      <c r="A68" s="145"/>
      <c r="B68" s="257" t="s">
        <v>455</v>
      </c>
      <c r="C68" s="258"/>
      <c r="D68" s="258"/>
      <c r="E68" s="258"/>
      <c r="F68" s="258"/>
      <c r="G68" s="258"/>
      <c r="H68" s="258"/>
      <c r="I68" s="259"/>
    </row>
    <row r="69" spans="1:10" ht="12.75" customHeight="1">
      <c r="A69" s="96" t="str">
        <f t="shared" si="5"/>
        <v>[Remedy Article-59]</v>
      </c>
      <c r="B69" s="97" t="s">
        <v>460</v>
      </c>
      <c r="C69" s="97" t="s">
        <v>235</v>
      </c>
      <c r="D69" s="97" t="s">
        <v>480</v>
      </c>
      <c r="E69" s="146"/>
      <c r="F69" s="146"/>
      <c r="G69" s="146"/>
      <c r="H69" s="147"/>
      <c r="I69" s="146"/>
    </row>
    <row r="70" spans="1:10" ht="14.25" customHeight="1">
      <c r="A70" s="96" t="str">
        <f t="shared" si="5"/>
        <v>[Remedy Article-60]</v>
      </c>
      <c r="B70" s="97" t="s">
        <v>464</v>
      </c>
      <c r="C70" s="97" t="s">
        <v>481</v>
      </c>
      <c r="D70" s="97" t="s">
        <v>491</v>
      </c>
      <c r="E70" s="146"/>
      <c r="F70" s="146"/>
      <c r="G70" s="146"/>
      <c r="H70" s="147"/>
      <c r="I70" s="146"/>
    </row>
    <row r="71" spans="1:10" ht="13.5" customHeight="1">
      <c r="A71" s="96" t="str">
        <f t="shared" si="5"/>
        <v>[Remedy Article-61]</v>
      </c>
      <c r="B71" s="97" t="s">
        <v>469</v>
      </c>
      <c r="C71" s="97" t="s">
        <v>482</v>
      </c>
      <c r="D71" s="97" t="s">
        <v>489</v>
      </c>
      <c r="E71" s="146"/>
      <c r="F71" s="146"/>
      <c r="G71" s="146"/>
      <c r="H71" s="147"/>
      <c r="I71" s="146"/>
    </row>
    <row r="72" spans="1:10" ht="14.25" customHeight="1">
      <c r="A72" s="96" t="str">
        <f t="shared" si="5"/>
        <v>[Remedy Article-62]</v>
      </c>
      <c r="B72" s="97" t="s">
        <v>470</v>
      </c>
      <c r="C72" s="97" t="s">
        <v>483</v>
      </c>
      <c r="D72" s="97" t="s">
        <v>484</v>
      </c>
      <c r="E72" s="146"/>
      <c r="F72" s="146"/>
      <c r="G72" s="146"/>
      <c r="H72" s="147"/>
      <c r="I72" s="146"/>
    </row>
    <row r="73" spans="1:10" ht="14.25" customHeight="1">
      <c r="A73" s="96" t="str">
        <f t="shared" si="5"/>
        <v>[Remedy Article-63]</v>
      </c>
      <c r="B73" s="97" t="s">
        <v>471</v>
      </c>
      <c r="C73" s="97" t="s">
        <v>485</v>
      </c>
      <c r="D73" s="97" t="s">
        <v>490</v>
      </c>
      <c r="E73" s="146"/>
      <c r="F73" s="146"/>
      <c r="G73" s="146"/>
      <c r="H73" s="147"/>
      <c r="I73" s="146"/>
    </row>
    <row r="74" spans="1:10" ht="14.25" customHeight="1">
      <c r="A74" s="96" t="str">
        <f t="shared" si="5"/>
        <v>[Remedy Article-64]</v>
      </c>
      <c r="B74" s="97" t="s">
        <v>474</v>
      </c>
      <c r="C74" s="97" t="s">
        <v>486</v>
      </c>
      <c r="D74" s="97" t="s">
        <v>487</v>
      </c>
      <c r="E74" s="146"/>
      <c r="F74" s="146"/>
      <c r="G74" s="146"/>
      <c r="H74" s="147"/>
      <c r="I74" s="146"/>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55:G58 F50:G50 F44:G46 F19:G22 F25:G28 F12:G16 F31:G40 F42:G42 F52:G53 F61:G61 F63:G6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8"/>
  <sheetViews>
    <sheetView topLeftCell="A12" workbookViewId="0">
      <selection activeCell="B20" sqref="B20"/>
    </sheetView>
  </sheetViews>
  <sheetFormatPr defaultRowHeight="12.75"/>
  <cols>
    <col min="1" max="1" width="21.8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60" t="s">
        <v>368</v>
      </c>
      <c r="C2" s="260"/>
      <c r="D2" s="260"/>
      <c r="E2" s="260"/>
      <c r="F2" s="260"/>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60" t="s">
        <v>352</v>
      </c>
      <c r="C3" s="260"/>
      <c r="D3" s="260"/>
      <c r="E3" s="260"/>
      <c r="F3" s="260"/>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61" t="s">
        <v>117</v>
      </c>
      <c r="C4" s="261"/>
      <c r="D4" s="261"/>
      <c r="E4" s="261"/>
      <c r="F4" s="261"/>
      <c r="G4" s="26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86" t="s">
        <v>27</v>
      </c>
      <c r="E5" s="262" t="s">
        <v>28</v>
      </c>
      <c r="F5" s="262"/>
      <c r="G5" s="26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COUNTIF(F12:G123,"Pass")</f>
        <v>0</v>
      </c>
      <c r="B6" s="87">
        <f>COUNTIF(F12:G123,"Fail")</f>
        <v>0</v>
      </c>
      <c r="C6" s="87">
        <f>E6-D6-B6-A6</f>
        <v>12</v>
      </c>
      <c r="D6" s="88">
        <f>COUNTIF(F12:G123,"N/A")</f>
        <v>0</v>
      </c>
      <c r="E6" s="263">
        <f>COUNTA(A12:A126)</f>
        <v>12</v>
      </c>
      <c r="F6" s="263"/>
      <c r="G6" s="26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370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[Herbal medicine store-2]</v>
      </c>
      <c r="B12" s="97" t="s">
        <v>371</v>
      </c>
      <c r="C12" s="109" t="s">
        <v>376</v>
      </c>
      <c r="D12" s="95" t="s">
        <v>377</v>
      </c>
      <c r="E12" s="98"/>
      <c r="F12" s="109"/>
      <c r="G12" s="109"/>
      <c r="H12" s="99"/>
      <c r="I12" s="91"/>
      <c r="J12" s="90"/>
    </row>
    <row r="13" spans="1:257" ht="14.25" customHeight="1">
      <c r="A13" s="138" t="str">
        <f t="shared" ref="A13:A18" si="0">IF(OR(B13&lt;&gt;"",D13&lt;E12&gt;""),"["&amp;TEXT($B$2,"##")&amp;"-"&amp;TEXT(ROW()-10,"##")&amp;"]","")</f>
        <v>[Herbal medicine store-3]</v>
      </c>
      <c r="B13" s="139" t="s">
        <v>372</v>
      </c>
      <c r="C13" s="142" t="s">
        <v>376</v>
      </c>
      <c r="D13" s="97" t="s">
        <v>378</v>
      </c>
      <c r="E13" s="103"/>
      <c r="F13" s="109"/>
      <c r="G13" s="109"/>
      <c r="H13" s="104"/>
      <c r="I13" s="105"/>
      <c r="J13" s="90"/>
    </row>
    <row r="14" spans="1:257" ht="14.25" customHeight="1">
      <c r="A14" s="96" t="str">
        <f t="shared" si="0"/>
        <v>[Herbal medicine store-4]</v>
      </c>
      <c r="B14" s="97" t="s">
        <v>373</v>
      </c>
      <c r="C14" s="143" t="s">
        <v>364</v>
      </c>
      <c r="D14" s="166" t="s">
        <v>365</v>
      </c>
      <c r="E14" s="103"/>
      <c r="F14" s="109"/>
      <c r="G14" s="109"/>
      <c r="H14" s="104"/>
      <c r="I14" s="105"/>
      <c r="J14" s="90"/>
    </row>
    <row r="15" spans="1:257" ht="14.25" customHeight="1">
      <c r="A15" s="51"/>
      <c r="B15" s="51" t="s">
        <v>369</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c r="A16" s="96" t="str">
        <f t="shared" si="0"/>
        <v>[Herbal medicine store-6]</v>
      </c>
      <c r="B16" s="109" t="s">
        <v>374</v>
      </c>
      <c r="C16" s="143" t="s">
        <v>375</v>
      </c>
      <c r="D16" s="97" t="s">
        <v>379</v>
      </c>
      <c r="E16" s="188"/>
      <c r="F16" s="109"/>
      <c r="G16" s="109"/>
      <c r="H16" s="188"/>
      <c r="I16" s="188"/>
      <c r="J16" s="90"/>
    </row>
    <row r="17" spans="1:10" ht="14.25" customHeight="1">
      <c r="A17" s="96" t="str">
        <f t="shared" si="0"/>
        <v>[Herbal medicine store-7]</v>
      </c>
      <c r="B17" s="109" t="s">
        <v>380</v>
      </c>
      <c r="C17" s="143" t="s">
        <v>375</v>
      </c>
      <c r="D17" s="97" t="s">
        <v>381</v>
      </c>
      <c r="E17" s="168"/>
      <c r="F17" s="168"/>
      <c r="G17" s="168"/>
      <c r="H17" s="168"/>
      <c r="I17" s="168"/>
      <c r="J17" s="90"/>
    </row>
    <row r="18" spans="1:10" ht="14.25" customHeight="1">
      <c r="A18" s="96" t="str">
        <f t="shared" si="0"/>
        <v>[Herbal medicine store-8]</v>
      </c>
      <c r="B18" s="109" t="s">
        <v>384</v>
      </c>
      <c r="C18" s="143" t="s">
        <v>382</v>
      </c>
      <c r="D18" s="208" t="s">
        <v>389</v>
      </c>
      <c r="E18" s="168"/>
      <c r="F18" s="189"/>
      <c r="G18" s="189"/>
      <c r="H18" s="168"/>
      <c r="I18" s="168"/>
      <c r="J18" s="90"/>
    </row>
    <row r="19" spans="1:10" ht="14.25" customHeight="1">
      <c r="A19" s="96" t="str">
        <f>IF(OR(B19&lt;&gt;"",D19&lt;E16&gt;""),"["&amp;TEXT($B$2,"##")&amp;"-"&amp;TEXT(ROW()-10,"##")&amp;"]","")</f>
        <v>[Herbal medicine store-9]</v>
      </c>
      <c r="B19" s="109" t="s">
        <v>385</v>
      </c>
      <c r="C19" s="143" t="s">
        <v>383</v>
      </c>
      <c r="D19" s="208" t="s">
        <v>386</v>
      </c>
      <c r="E19" s="190"/>
      <c r="F19" s="109"/>
      <c r="G19" s="109"/>
      <c r="H19" s="191"/>
      <c r="I19" s="192"/>
      <c r="J19" s="90"/>
    </row>
    <row r="20" spans="1:10" ht="14.25" customHeight="1">
      <c r="A20" s="96" t="str">
        <f>IF(OR(B20&lt;&gt;"",D20&lt;E17&gt;""),"["&amp;TEXT($B$2,"##")&amp;"-"&amp;TEXT(ROW()-10,"##")&amp;"]","")</f>
        <v>[Herbal medicine store-10]</v>
      </c>
      <c r="B20" s="109" t="s">
        <v>387</v>
      </c>
      <c r="C20" s="143" t="s">
        <v>388</v>
      </c>
      <c r="D20" s="97" t="s">
        <v>390</v>
      </c>
      <c r="E20" s="190"/>
      <c r="F20" s="109"/>
      <c r="G20" s="109"/>
      <c r="H20" s="191"/>
      <c r="I20" s="192"/>
      <c r="J20" s="90"/>
    </row>
    <row r="21" spans="1:10" ht="14.25" customHeight="1">
      <c r="A21" s="96" t="str">
        <f t="shared" ref="A21:A24" si="1">IF(OR(B21&lt;&gt;"",D21&lt;E19&gt;""),"["&amp;TEXT($B$2,"##")&amp;"-"&amp;TEXT(ROW()-10,"##")&amp;"]","")</f>
        <v>[Herbal medicine store-11]</v>
      </c>
      <c r="B21" s="109" t="s">
        <v>391</v>
      </c>
      <c r="C21" s="143" t="s">
        <v>392</v>
      </c>
      <c r="D21" s="97" t="s">
        <v>393</v>
      </c>
      <c r="E21" s="190"/>
      <c r="F21" s="109"/>
      <c r="G21" s="109"/>
      <c r="H21" s="191"/>
      <c r="I21" s="192"/>
      <c r="J21" s="90"/>
    </row>
    <row r="22" spans="1:10" ht="14.25" customHeight="1">
      <c r="A22" s="51"/>
      <c r="B22" s="51" t="s">
        <v>192</v>
      </c>
      <c r="C22" s="52"/>
      <c r="D22" s="52"/>
      <c r="E22" s="52"/>
      <c r="F22" s="52"/>
      <c r="G22" s="52"/>
      <c r="H22" s="52"/>
      <c r="I22" s="53"/>
      <c r="J22" s="90"/>
    </row>
    <row r="23" spans="1:10" ht="14.25" customHeight="1">
      <c r="A23" s="96" t="str">
        <f t="shared" si="1"/>
        <v>[Herbal medicine store-13]</v>
      </c>
      <c r="B23" s="109" t="s">
        <v>394</v>
      </c>
      <c r="C23" s="209" t="s">
        <v>398</v>
      </c>
      <c r="D23" s="97" t="s">
        <v>397</v>
      </c>
      <c r="E23" s="168"/>
      <c r="F23" s="168"/>
      <c r="G23" s="168"/>
      <c r="H23" s="168"/>
      <c r="I23" s="168"/>
      <c r="J23" s="90"/>
    </row>
    <row r="24" spans="1:10" ht="14.25" customHeight="1">
      <c r="A24" s="96" t="str">
        <f t="shared" si="1"/>
        <v>[Herbal medicine store-14]</v>
      </c>
      <c r="B24" s="109" t="s">
        <v>395</v>
      </c>
      <c r="C24" s="143" t="s">
        <v>398</v>
      </c>
      <c r="D24" s="97" t="s">
        <v>396</v>
      </c>
      <c r="E24" s="168"/>
      <c r="F24" s="189"/>
      <c r="G24" s="189"/>
      <c r="H24" s="168"/>
      <c r="I24" s="168"/>
      <c r="J24" s="90"/>
    </row>
    <row r="25" spans="1:10" ht="14.25" customHeight="1">
      <c r="A25" s="145"/>
      <c r="B25" s="141" t="s">
        <v>223</v>
      </c>
      <c r="C25" s="252"/>
      <c r="D25" s="253"/>
      <c r="E25" s="192"/>
      <c r="F25" s="109"/>
      <c r="G25" s="109"/>
      <c r="H25" s="191"/>
      <c r="I25" s="192"/>
      <c r="J25" s="90"/>
    </row>
    <row r="26" spans="1:10" ht="14.25" customHeight="1">
      <c r="A26" s="152" t="str">
        <f>IF(OR(B26&lt;&gt;"",D26&lt;E25&gt;""),"["&amp;TEXT($B$2,"##")&amp;"-"&amp;TEXT(ROW()-10,"##")&amp;"]","")</f>
        <v>[Herbal medicine store-16]</v>
      </c>
      <c r="B26" s="97" t="s">
        <v>226</v>
      </c>
      <c r="C26" s="97" t="s">
        <v>399</v>
      </c>
      <c r="D26" s="97" t="s">
        <v>400</v>
      </c>
      <c r="E26" s="192"/>
      <c r="F26" s="109"/>
      <c r="G26" s="109"/>
      <c r="H26" s="191"/>
      <c r="I26" s="192"/>
      <c r="J26" s="90"/>
    </row>
    <row r="27" spans="1:10">
      <c r="J27" s="90"/>
    </row>
    <row r="28" spans="1:10">
      <c r="J28" s="90"/>
    </row>
  </sheetData>
  <mergeCells count="6">
    <mergeCell ref="C25:D25"/>
    <mergeCell ref="B2:G2"/>
    <mergeCell ref="B3:G3"/>
    <mergeCell ref="B4:G4"/>
    <mergeCell ref="E5:G5"/>
    <mergeCell ref="E6:G6"/>
  </mergeCells>
  <dataValidations count="1">
    <dataValidation type="list" allowBlank="1" showErrorMessage="1" sqref="F26:G26 F16:G16 F19:G21 F12:G14 F25:G25">
      <formula1>$J$2:$J$6</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3"/>
  <sheetViews>
    <sheetView workbookViewId="0">
      <selection sqref="A1:XFD1048576"/>
    </sheetView>
  </sheetViews>
  <sheetFormatPr defaultRowHeight="12.75"/>
  <cols>
    <col min="1" max="1" width="17.375" style="90" customWidth="1"/>
    <col min="2" max="2" width="28.37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60" t="s">
        <v>401</v>
      </c>
      <c r="C2" s="260"/>
      <c r="D2" s="260"/>
      <c r="E2" s="260"/>
      <c r="F2" s="260"/>
      <c r="G2" s="26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60" t="s">
        <v>402</v>
      </c>
      <c r="C3" s="260"/>
      <c r="D3" s="260"/>
      <c r="E3" s="260"/>
      <c r="F3" s="260"/>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61" t="s">
        <v>117</v>
      </c>
      <c r="C4" s="261"/>
      <c r="D4" s="261"/>
      <c r="E4" s="261"/>
      <c r="F4" s="261"/>
      <c r="G4" s="26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206" t="s">
        <v>27</v>
      </c>
      <c r="E5" s="262" t="s">
        <v>28</v>
      </c>
      <c r="F5" s="262"/>
      <c r="G5" s="26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COUNTIF(F12:G126,"Pass")</f>
        <v>0</v>
      </c>
      <c r="B6" s="87">
        <f>COUNTIF(F12:G126,"Fail")</f>
        <v>0</v>
      </c>
      <c r="C6" s="87">
        <f>E6-D6-B6-A6</f>
        <v>17</v>
      </c>
      <c r="D6" s="88">
        <f>COUNTIF(F12:G126,"N/A")</f>
        <v>0</v>
      </c>
      <c r="E6" s="263">
        <f>COUNTA(A12:A126)</f>
        <v>17</v>
      </c>
      <c r="F6" s="263"/>
      <c r="G6" s="26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106</v>
      </c>
      <c r="G10" s="50" t="s">
        <v>105</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401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[Personal Page-2]</v>
      </c>
      <c r="B12" s="97" t="s">
        <v>418</v>
      </c>
      <c r="C12" s="109" t="s">
        <v>403</v>
      </c>
      <c r="D12" s="95" t="s">
        <v>404</v>
      </c>
      <c r="E12" s="98"/>
      <c r="F12" s="109"/>
      <c r="G12" s="109"/>
      <c r="H12" s="99"/>
      <c r="I12" s="91"/>
      <c r="J12" s="90"/>
    </row>
    <row r="13" spans="1:257" ht="14.25" customHeight="1">
      <c r="A13" s="138" t="str">
        <f t="shared" ref="A13:A18" si="0">IF(OR(B13&lt;&gt;"",D13&lt;E12&gt;""),"["&amp;TEXT($B$2,"##")&amp;"-"&amp;TEXT(ROW()-10,"##")&amp;"]","")</f>
        <v>[Personal Page-3]</v>
      </c>
      <c r="B13" s="139" t="s">
        <v>419</v>
      </c>
      <c r="C13" s="142" t="s">
        <v>405</v>
      </c>
      <c r="D13" s="97" t="s">
        <v>406</v>
      </c>
      <c r="E13" s="103"/>
      <c r="F13" s="109"/>
      <c r="G13" s="109"/>
      <c r="H13" s="104"/>
      <c r="I13" s="105"/>
      <c r="J13" s="90"/>
    </row>
    <row r="14" spans="1:257" ht="14.25" customHeight="1">
      <c r="A14" s="51"/>
      <c r="B14" s="51" t="s">
        <v>420</v>
      </c>
      <c r="C14" s="52"/>
      <c r="D14" s="52"/>
      <c r="E14" s="52"/>
      <c r="F14" s="52"/>
      <c r="G14" s="52"/>
      <c r="H14" s="52"/>
      <c r="I14" s="53"/>
      <c r="J14" s="90"/>
    </row>
    <row r="15" spans="1:257" ht="14.25" customHeight="1">
      <c r="A15" s="96" t="str">
        <f t="shared" si="0"/>
        <v>[Personal Page-5]</v>
      </c>
      <c r="B15" s="210" t="s">
        <v>421</v>
      </c>
      <c r="C15" s="143" t="s">
        <v>423</v>
      </c>
      <c r="D15" s="97" t="s">
        <v>424</v>
      </c>
      <c r="E15" s="107"/>
      <c r="F15" s="95"/>
      <c r="G15" s="109"/>
      <c r="H15" s="107"/>
      <c r="I15" s="107"/>
      <c r="J15" s="90"/>
    </row>
    <row r="16" spans="1:257" ht="14.25" customHeight="1">
      <c r="A16" s="96" t="str">
        <f t="shared" si="0"/>
        <v>[Personal Page-6]</v>
      </c>
      <c r="B16" s="109" t="s">
        <v>422</v>
      </c>
      <c r="C16" s="143" t="s">
        <v>423</v>
      </c>
      <c r="D16" s="97" t="s">
        <v>424</v>
      </c>
      <c r="E16" s="200"/>
      <c r="F16" s="97"/>
      <c r="G16" s="176"/>
      <c r="H16" s="200"/>
      <c r="I16" s="200"/>
      <c r="J16" s="90"/>
    </row>
    <row r="17" spans="1:10" ht="14.25" customHeight="1">
      <c r="A17" s="51"/>
      <c r="B17" s="51" t="s">
        <v>408</v>
      </c>
      <c r="C17" s="52"/>
      <c r="D17" s="52"/>
      <c r="E17" s="52"/>
      <c r="F17" s="52"/>
      <c r="G17" s="52"/>
      <c r="H17" s="52"/>
      <c r="I17" s="53"/>
      <c r="J17" s="90"/>
    </row>
    <row r="18" spans="1:10" ht="14.25" customHeight="1">
      <c r="A18" s="96" t="str">
        <f t="shared" si="0"/>
        <v>[Personal Page-8]</v>
      </c>
      <c r="B18" s="109" t="s">
        <v>409</v>
      </c>
      <c r="C18" s="143" t="s">
        <v>407</v>
      </c>
      <c r="D18" s="97" t="s">
        <v>410</v>
      </c>
      <c r="E18" s="168"/>
      <c r="F18" s="168"/>
      <c r="G18" s="168"/>
      <c r="H18" s="168"/>
      <c r="I18" s="168"/>
      <c r="J18" s="90"/>
    </row>
    <row r="19" spans="1:10" ht="14.25" customHeight="1">
      <c r="A19" s="96" t="str">
        <f>IF(OR(B19&lt;&gt;"",D19&lt;E16&gt;""),"["&amp;TEXT($B$2,"##")&amp;"-"&amp;TEXT(ROW()-10,"##")&amp;"]","")</f>
        <v>[Personal Page-9]</v>
      </c>
      <c r="B19" s="109" t="s">
        <v>411</v>
      </c>
      <c r="C19" s="143" t="s">
        <v>325</v>
      </c>
      <c r="D19" s="97" t="s">
        <v>416</v>
      </c>
      <c r="E19" s="201"/>
      <c r="F19" s="197"/>
      <c r="G19" s="197"/>
      <c r="H19" s="198"/>
      <c r="I19" s="174"/>
      <c r="J19" s="90"/>
    </row>
    <row r="20" spans="1:10" ht="14.25" customHeight="1">
      <c r="A20" s="51"/>
      <c r="B20" s="51" t="s">
        <v>412</v>
      </c>
      <c r="C20" s="52"/>
      <c r="D20" s="52"/>
      <c r="E20" s="52"/>
      <c r="F20" s="52"/>
      <c r="G20" s="52"/>
      <c r="H20" s="52"/>
      <c r="I20" s="53"/>
      <c r="J20" s="90"/>
    </row>
    <row r="21" spans="1:10" ht="14.25" customHeight="1">
      <c r="A21" s="96" t="str">
        <f t="shared" ref="A21:A32" si="1">IF(OR(B21&lt;&gt;"",D21&lt;E19&gt;""),"["&amp;TEXT($B$2,"##")&amp;"-"&amp;TEXT(ROW()-10,"##")&amp;"]","")</f>
        <v>[Personal Page-11]</v>
      </c>
      <c r="B21" s="109" t="s">
        <v>413</v>
      </c>
      <c r="C21" s="143" t="s">
        <v>415</v>
      </c>
      <c r="D21" s="97" t="s">
        <v>417</v>
      </c>
      <c r="E21" s="153"/>
      <c r="F21" s="95"/>
      <c r="G21" s="109"/>
      <c r="H21" s="147"/>
      <c r="I21" s="146"/>
      <c r="J21" s="90"/>
    </row>
    <row r="22" spans="1:10" ht="14.25" customHeight="1">
      <c r="A22" s="96" t="str">
        <f t="shared" si="1"/>
        <v>[Personal Page-12]</v>
      </c>
      <c r="B22" s="109" t="s">
        <v>414</v>
      </c>
      <c r="C22" s="143" t="s">
        <v>415</v>
      </c>
      <c r="D22" s="97" t="s">
        <v>417</v>
      </c>
      <c r="E22" s="190"/>
      <c r="F22" s="97"/>
      <c r="G22" s="185"/>
      <c r="H22" s="191"/>
      <c r="I22" s="192"/>
      <c r="J22" s="90"/>
    </row>
    <row r="23" spans="1:10" ht="14.25" customHeight="1">
      <c r="A23" s="51"/>
      <c r="B23" s="51" t="s">
        <v>425</v>
      </c>
      <c r="C23" s="52"/>
      <c r="D23" s="52"/>
      <c r="E23" s="52"/>
      <c r="F23" s="207"/>
      <c r="G23" s="213"/>
      <c r="H23" s="52"/>
      <c r="I23" s="53"/>
      <c r="J23" s="90"/>
    </row>
    <row r="24" spans="1:10" ht="14.25" customHeight="1">
      <c r="A24" s="96" t="str">
        <f t="shared" si="1"/>
        <v>[Personal Page-14]</v>
      </c>
      <c r="B24" s="109" t="s">
        <v>426</v>
      </c>
      <c r="C24" s="143" t="s">
        <v>428</v>
      </c>
      <c r="D24" s="208" t="s">
        <v>438</v>
      </c>
      <c r="E24" s="168"/>
      <c r="F24" s="168"/>
      <c r="G24" s="168"/>
      <c r="H24" s="168"/>
      <c r="I24" s="168"/>
      <c r="J24" s="90"/>
    </row>
    <row r="25" spans="1:10" ht="14.25" customHeight="1">
      <c r="A25" s="96" t="str">
        <f t="shared" si="1"/>
        <v>[Personal Page-15]</v>
      </c>
      <c r="B25" s="109" t="s">
        <v>427</v>
      </c>
      <c r="C25" s="143" t="s">
        <v>428</v>
      </c>
      <c r="D25" s="97" t="s">
        <v>438</v>
      </c>
      <c r="E25" s="192"/>
      <c r="F25" s="197"/>
      <c r="G25" s="197"/>
      <c r="H25" s="191"/>
      <c r="I25" s="192"/>
      <c r="J25" s="90"/>
    </row>
    <row r="26" spans="1:10" ht="14.25" customHeight="1">
      <c r="A26" s="96" t="str">
        <f t="shared" si="1"/>
        <v>[Personal Page-16]</v>
      </c>
      <c r="B26" s="109" t="s">
        <v>429</v>
      </c>
      <c r="C26" s="143" t="s">
        <v>430</v>
      </c>
      <c r="D26" s="97" t="s">
        <v>431</v>
      </c>
      <c r="E26" s="212"/>
      <c r="F26" s="95"/>
      <c r="G26" s="95"/>
      <c r="H26" s="191"/>
      <c r="I26" s="192"/>
      <c r="J26" s="90"/>
    </row>
    <row r="27" spans="1:10" ht="14.25" customHeight="1">
      <c r="A27" s="96" t="str">
        <f t="shared" si="1"/>
        <v>[Personal Page-17]</v>
      </c>
      <c r="B27" s="109" t="s">
        <v>432</v>
      </c>
      <c r="C27" s="143" t="s">
        <v>435</v>
      </c>
      <c r="D27" s="97" t="s">
        <v>433</v>
      </c>
      <c r="E27" s="146"/>
      <c r="F27" s="97"/>
      <c r="G27" s="97"/>
      <c r="H27" s="147"/>
      <c r="I27" s="146"/>
      <c r="J27" s="90"/>
    </row>
    <row r="28" spans="1:10" ht="14.25" customHeight="1">
      <c r="A28" s="149" t="str">
        <f t="shared" si="1"/>
        <v>[Personal Page-18]</v>
      </c>
      <c r="B28" s="95" t="s">
        <v>434</v>
      </c>
      <c r="C28" s="142" t="s">
        <v>436</v>
      </c>
      <c r="D28" s="139" t="s">
        <v>437</v>
      </c>
      <c r="E28" s="146"/>
      <c r="F28" s="97"/>
      <c r="G28" s="97"/>
      <c r="H28" s="199"/>
      <c r="I28" s="150"/>
      <c r="J28" s="90"/>
    </row>
    <row r="29" spans="1:10" ht="14.25" customHeight="1">
      <c r="A29" s="96" t="str">
        <f t="shared" si="1"/>
        <v>[Personal Page-19]</v>
      </c>
      <c r="B29" s="97" t="s">
        <v>439</v>
      </c>
      <c r="C29" s="97" t="s">
        <v>440</v>
      </c>
      <c r="D29" s="97" t="s">
        <v>441</v>
      </c>
      <c r="E29" s="168"/>
      <c r="F29" s="168"/>
      <c r="G29" s="168"/>
      <c r="H29" s="168"/>
      <c r="I29" s="168"/>
      <c r="J29" s="90"/>
    </row>
    <row r="30" spans="1:10" ht="13.5" customHeight="1">
      <c r="A30" s="96" t="str">
        <f t="shared" si="1"/>
        <v>[Personal Page-20]</v>
      </c>
      <c r="B30" s="97" t="s">
        <v>442</v>
      </c>
      <c r="C30" s="211" t="s">
        <v>443</v>
      </c>
      <c r="D30" s="211" t="s">
        <v>444</v>
      </c>
      <c r="E30" s="146"/>
      <c r="F30" s="146"/>
      <c r="G30" s="146"/>
      <c r="H30" s="147"/>
      <c r="I30" s="146"/>
      <c r="J30" s="90"/>
    </row>
    <row r="31" spans="1:10" ht="13.5" customHeight="1">
      <c r="A31" s="96" t="str">
        <f t="shared" si="1"/>
        <v>[Personal Page-21]</v>
      </c>
      <c r="B31" s="211" t="s">
        <v>445</v>
      </c>
      <c r="C31" s="211" t="s">
        <v>446</v>
      </c>
      <c r="D31" s="211" t="s">
        <v>447</v>
      </c>
      <c r="E31" s="146"/>
      <c r="F31" s="146"/>
      <c r="G31" s="146"/>
      <c r="H31" s="147"/>
      <c r="I31" s="146"/>
      <c r="J31" s="90"/>
    </row>
    <row r="32" spans="1:10" ht="12.75" customHeight="1">
      <c r="A32" s="96" t="str">
        <f t="shared" si="1"/>
        <v>[Personal Page-22]</v>
      </c>
      <c r="B32" s="211" t="s">
        <v>448</v>
      </c>
      <c r="C32" s="211" t="s">
        <v>449</v>
      </c>
      <c r="D32" s="211" t="s">
        <v>450</v>
      </c>
      <c r="E32" s="146"/>
      <c r="F32" s="146"/>
      <c r="G32" s="146"/>
      <c r="H32" s="147"/>
      <c r="I32" s="146"/>
    </row>
    <row r="33" spans="1:9">
      <c r="A33" s="146"/>
      <c r="B33" s="146"/>
      <c r="C33" s="146"/>
      <c r="D33" s="146"/>
      <c r="E33" s="146"/>
      <c r="F33" s="146"/>
      <c r="G33" s="146"/>
      <c r="H33" s="147"/>
      <c r="I33" s="146"/>
    </row>
  </sheetData>
  <mergeCells count="5">
    <mergeCell ref="B2:G2"/>
    <mergeCell ref="B3:G3"/>
    <mergeCell ref="B4:G4"/>
    <mergeCell ref="E5:G5"/>
    <mergeCell ref="E6:G6"/>
  </mergeCells>
  <dataValidations count="1">
    <dataValidation type="list" allowBlank="1" showErrorMessage="1" sqref="F15:G16 F25:G28 F12:G13 F19:G19 F21:G22">
      <formula1>$J$2:$J$6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Report</vt:lpstr>
      <vt:lpstr>Test case List</vt:lpstr>
      <vt:lpstr>Message Rules</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2016-03-20T16:43:46Z</dcterms:modified>
  <cp:category>BM</cp:category>
</cp:coreProperties>
</file>