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mc:AlternateContent xmlns:mc="http://schemas.openxmlformats.org/markup-compatibility/2006">
    <mc:Choice Requires="x15">
      <x15ac:absPath xmlns:x15ac="http://schemas.microsoft.com/office/spreadsheetml/2010/11/ac" url="/Users/Romeo/Documents/201601JS01/WIP/Deliverable/Report3/"/>
    </mc:Choice>
  </mc:AlternateContent>
  <bookViews>
    <workbookView xWindow="80" yWindow="460" windowWidth="25520" windowHeight="15540" tabRatio="840" firstSheet="1" activeTab="10"/>
  </bookViews>
  <sheets>
    <sheet name="Cover" sheetId="1" r:id="rId1"/>
    <sheet name="Test Report" sheetId="5" r:id="rId2"/>
    <sheet name="Test case List"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0001" iterate="1" iterateCount="10000" iterateDelta="1.0000000000000001E-5"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6" i="32" l="1"/>
  <c r="E6" i="31"/>
  <c r="E6" i="30"/>
  <c r="A12" i="28"/>
  <c r="A13" i="28"/>
  <c r="A15" i="28"/>
  <c r="A16" i="28"/>
  <c r="A17" i="28"/>
  <c r="A18" i="28"/>
  <c r="A20" i="28"/>
  <c r="A21" i="28"/>
  <c r="A23" i="28"/>
  <c r="A24" i="28"/>
  <c r="A26" i="28"/>
  <c r="A27" i="28"/>
  <c r="A28" i="28"/>
  <c r="A29" i="28"/>
  <c r="A30" i="28"/>
  <c r="A31" i="28"/>
  <c r="A32" i="28"/>
  <c r="A33" i="28"/>
  <c r="A34" i="28"/>
  <c r="A36" i="28"/>
  <c r="A37" i="28"/>
  <c r="A38" i="28"/>
  <c r="A39" i="28"/>
  <c r="A40" i="28"/>
  <c r="A41" i="28"/>
  <c r="A42" i="28"/>
  <c r="A43" i="28"/>
  <c r="A44" i="28"/>
  <c r="A45" i="28"/>
  <c r="A46" i="28"/>
  <c r="A47" i="28"/>
  <c r="A48" i="28"/>
  <c r="E6" i="28"/>
  <c r="A12" i="27"/>
  <c r="A13" i="27"/>
  <c r="A16" i="27"/>
  <c r="A17" i="27"/>
  <c r="A18" i="27"/>
  <c r="A19" i="27"/>
  <c r="A20" i="27"/>
  <c r="A21" i="27"/>
  <c r="A23" i="27"/>
  <c r="A24" i="27"/>
  <c r="E6" i="27"/>
  <c r="A12" i="25"/>
  <c r="A13" i="25"/>
  <c r="A15" i="25"/>
  <c r="A16" i="25"/>
  <c r="A17" i="25"/>
  <c r="A18" i="25"/>
  <c r="A19" i="25"/>
  <c r="A20" i="25"/>
  <c r="A21" i="25"/>
  <c r="A22" i="25"/>
  <c r="A23" i="25"/>
  <c r="A24" i="25"/>
  <c r="A25" i="25"/>
  <c r="A26" i="25"/>
  <c r="A27" i="25"/>
  <c r="A28" i="25"/>
  <c r="A29" i="25"/>
  <c r="A31" i="25"/>
  <c r="A32" i="25"/>
  <c r="A33" i="25"/>
  <c r="A34" i="25"/>
  <c r="A35" i="25"/>
  <c r="A36" i="25"/>
  <c r="A37" i="25"/>
  <c r="A38" i="25"/>
  <c r="A39" i="25"/>
  <c r="A40" i="25"/>
  <c r="A41" i="25"/>
  <c r="A42" i="25"/>
  <c r="E6" i="25"/>
  <c r="A12" i="24"/>
  <c r="A13" i="24"/>
  <c r="A15" i="24"/>
  <c r="A16" i="24"/>
  <c r="A17" i="24"/>
  <c r="A18" i="24"/>
  <c r="A19" i="24"/>
  <c r="A20" i="24"/>
  <c r="A21" i="24"/>
  <c r="A22" i="24"/>
  <c r="A23" i="24"/>
  <c r="A24" i="24"/>
  <c r="A25" i="24"/>
  <c r="A26" i="24"/>
  <c r="A27" i="24"/>
  <c r="A28" i="24"/>
  <c r="A29" i="24"/>
  <c r="A30" i="24"/>
  <c r="A31" i="24"/>
  <c r="A33" i="24"/>
  <c r="A34" i="24"/>
  <c r="A35" i="24"/>
  <c r="A36" i="24"/>
  <c r="A37" i="24"/>
  <c r="A38" i="24"/>
  <c r="A39" i="24"/>
  <c r="A40" i="24"/>
  <c r="A41" i="24"/>
  <c r="A42" i="24"/>
  <c r="A43" i="24"/>
  <c r="A44" i="24"/>
  <c r="E6" i="24"/>
  <c r="A23" i="29"/>
  <c r="A24" i="29"/>
  <c r="A25" i="29"/>
  <c r="A26" i="29"/>
  <c r="E6" i="29"/>
  <c r="A46" i="30"/>
  <c r="A69" i="31"/>
  <c r="A71" i="31"/>
  <c r="A72" i="31"/>
  <c r="A61" i="31"/>
  <c r="A62" i="31"/>
  <c r="A63" i="31"/>
  <c r="A64" i="31"/>
  <c r="A65" i="31"/>
  <c r="A66" i="31"/>
  <c r="A67" i="31"/>
  <c r="A68" i="31"/>
  <c r="A70" i="31"/>
  <c r="A60" i="31"/>
  <c r="A54" i="31"/>
  <c r="A12" i="29"/>
  <c r="A13" i="29"/>
  <c r="A14" i="29"/>
  <c r="A15" i="29"/>
  <c r="A16" i="29"/>
  <c r="A17" i="29"/>
  <c r="A18" i="29"/>
  <c r="A19" i="29"/>
  <c r="A20" i="29"/>
  <c r="A21" i="29"/>
  <c r="A22" i="29"/>
  <c r="H18" i="5"/>
  <c r="D6" i="29"/>
  <c r="G18" i="5"/>
  <c r="E18" i="5"/>
  <c r="B6" i="29"/>
  <c r="A6" i="29"/>
  <c r="C6" i="29"/>
  <c r="F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5" i="30"/>
  <c r="A86" i="30"/>
  <c r="A87" i="30"/>
  <c r="A81" i="30"/>
  <c r="A82" i="30"/>
  <c r="A83" i="30"/>
  <c r="A78" i="30"/>
  <c r="A79" i="30"/>
  <c r="A80" i="30"/>
  <c r="A76" i="30"/>
  <c r="A67" i="30"/>
  <c r="A68" i="30"/>
  <c r="A69" i="30"/>
  <c r="A70" i="30"/>
  <c r="A71" i="30"/>
  <c r="A72" i="30"/>
  <c r="A73" i="30"/>
  <c r="A74" i="30"/>
  <c r="A75" i="30"/>
  <c r="A77" i="30"/>
  <c r="A84" i="30"/>
  <c r="A22" i="30"/>
  <c r="A17" i="30"/>
  <c r="A18" i="30"/>
  <c r="A47" i="30"/>
  <c r="A48" i="30"/>
  <c r="A49" i="30"/>
  <c r="A50" i="30"/>
  <c r="A51" i="30"/>
  <c r="A52" i="30"/>
  <c r="A53" i="30"/>
  <c r="A54" i="30"/>
  <c r="A55" i="30"/>
  <c r="A56" i="30"/>
  <c r="A57" i="30"/>
  <c r="A58" i="30"/>
  <c r="A31" i="30"/>
  <c r="A32" i="30"/>
  <c r="A30" i="30"/>
  <c r="G11" i="5"/>
  <c r="E17" i="5"/>
  <c r="E16" i="5"/>
  <c r="E15" i="5"/>
  <c r="E14"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B6" i="32"/>
  <c r="A6" i="32"/>
  <c r="D17" i="5"/>
  <c r="A53" i="31"/>
  <c r="A52" i="31"/>
  <c r="A51" i="31"/>
  <c r="A50" i="31"/>
  <c r="A49" i="31"/>
  <c r="A48" i="31"/>
  <c r="A47" i="31"/>
  <c r="A46" i="31"/>
  <c r="A44" i="31"/>
  <c r="A43" i="31"/>
  <c r="A42" i="31"/>
  <c r="A41" i="31"/>
  <c r="A40" i="31"/>
  <c r="A39" i="31"/>
  <c r="A58" i="31"/>
  <c r="A57" i="31"/>
  <c r="A56" i="31"/>
  <c r="A55" i="31"/>
  <c r="D6" i="31"/>
  <c r="G16" i="5"/>
  <c r="B6" i="31"/>
  <c r="A6" i="31"/>
  <c r="D16" i="5"/>
  <c r="A65" i="30"/>
  <c r="A64" i="30"/>
  <c r="A63" i="30"/>
  <c r="A62" i="30"/>
  <c r="A61" i="30"/>
  <c r="A60"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B6" i="30"/>
  <c r="A6" i="30"/>
  <c r="D15" i="5"/>
  <c r="A74" i="25"/>
  <c r="A73" i="25"/>
  <c r="A72" i="25"/>
  <c r="A71" i="25"/>
  <c r="A70" i="25"/>
  <c r="A69" i="25"/>
  <c r="A67" i="25"/>
  <c r="A66" i="25"/>
  <c r="A75" i="24"/>
  <c r="A76" i="24"/>
  <c r="A74" i="24"/>
  <c r="A72" i="24"/>
  <c r="A73" i="24"/>
  <c r="A69" i="24"/>
  <c r="C6" i="31"/>
  <c r="F16" i="5"/>
  <c r="H16" i="5"/>
  <c r="C6" i="32"/>
  <c r="F17" i="5"/>
  <c r="H17" i="5"/>
  <c r="C6" i="30"/>
  <c r="F15" i="5"/>
  <c r="H15" i="5"/>
  <c r="A71" i="24"/>
  <c r="A68" i="24"/>
  <c r="D6" i="28"/>
  <c r="G14" i="5"/>
  <c r="B6" i="28"/>
  <c r="A6" i="28"/>
  <c r="D14" i="5"/>
  <c r="G13" i="5"/>
  <c r="E13" i="5"/>
  <c r="D13" i="5"/>
  <c r="C6" i="28"/>
  <c r="F14" i="5"/>
  <c r="H14" i="5"/>
  <c r="A26" i="27"/>
  <c r="H13" i="5"/>
  <c r="A14" i="27"/>
  <c r="D6" i="27"/>
  <c r="B6" i="27"/>
  <c r="A6" i="27"/>
  <c r="C6" i="27"/>
  <c r="F13" i="5"/>
  <c r="A64" i="25"/>
  <c r="A63" i="25"/>
  <c r="A61" i="25"/>
  <c r="A60" i="25"/>
  <c r="A58" i="25"/>
  <c r="A57" i="25"/>
  <c r="A56" i="25"/>
  <c r="A55" i="25"/>
  <c r="A53" i="25"/>
  <c r="A52" i="25"/>
  <c r="A51" i="25"/>
  <c r="A50" i="25"/>
  <c r="A49" i="25"/>
  <c r="A47" i="25"/>
  <c r="A46" i="25"/>
  <c r="A45" i="25"/>
  <c r="A44" i="25"/>
  <c r="A14" i="25"/>
  <c r="A66" i="24"/>
  <c r="A57" i="24"/>
  <c r="A47" i="24"/>
  <c r="A46" i="24"/>
  <c r="A51" i="24"/>
  <c r="A52" i="24"/>
  <c r="A65" i="24"/>
  <c r="A63" i="24"/>
  <c r="A62" i="24"/>
  <c r="A60" i="24"/>
  <c r="A59" i="24"/>
  <c r="A58" i="24"/>
  <c r="A55" i="24"/>
  <c r="A54" i="24"/>
  <c r="A53" i="24"/>
  <c r="A49" i="24"/>
  <c r="A48" i="24"/>
  <c r="A14" i="24"/>
  <c r="D6" i="24"/>
  <c r="B6" i="24"/>
  <c r="A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<sst xmlns="http://schemas.openxmlformats.org/spreadsheetml/2006/main" count="1324" uniqueCount="980">
  <si>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</si>
  <si>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</si>
  <si>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</si>
  <si>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</si>
  <si>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</si>
  <si>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</si>
  <si>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</si>
  <si>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</si>
  <si>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</si>
  <si>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</si>
  <si>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</si>
  <si>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</si>
  <si>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</si>
  <si>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</si>
  <si>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</si>
  <si>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</si>
  <si>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</si>
  <si>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</si>
  <si>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</si>
  <si>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</si>
  <si>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</si>
  <si>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</si>
  <si>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</si>
  <si>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</si>
  <si>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</si>
  <si>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</si>
  <si>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</si>
  <si>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</si>
  <si>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</si>
  <si>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</si>
  <si>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</si>
  <si>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</si>
  <si>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</si>
  <si>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</si>
  <si>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</si>
  <si>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</si>
  <si>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</si>
  <si>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</si>
  <si>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</si>
  <si>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</si>
  <si>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</si>
  <si>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</si>
  <si>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</si>
  <si>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</si>
  <si>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</si>
  <si>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</si>
  <si>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</si>
  <si>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</si>
  <si>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</si>
  <si>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Result Firefox version 30</t>
  </si>
  <si>
    <t>Result Chorme version 40</t>
  </si>
  <si>
    <t>Vietnamese Medicinal Plants Network</t>
  </si>
  <si>
    <t>VMN</t>
  </si>
  <si>
    <t>QuynhHTse02639</t>
  </si>
  <si>
    <t>TienNM</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</si>
  <si>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</si>
  <si>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</si>
  <si>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</si>
  <si>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</si>
  <si>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</si>
  <si>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</si>
  <si>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</si>
  <si>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</si>
  <si>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</si>
  <si>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</si>
  <si>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</si>
  <si>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Login VMN system by Member or Mod role
2. Click on "Medicinal Plants" tab
3. Click on "Contribute" button under banner and the right of Searching field
4. Enter some "Medicinal plant's information" fields but not all of required fields
5. Click on Contribute button</t>
  </si>
  <si>
    <t>1. Login VMN system by Member or Mod role
2. Click on "Medicinal Plants" tab
3. Click on "Contribute" button under banner and the right of Searching field
4. Enter enough all "Medicinal plant's information" fields that are required 
5. Click on Contribute button</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</si>
  <si>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</si>
  <si>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</si>
  <si>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</si>
  <si>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</si>
  <si>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</si>
  <si>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</si>
  <si>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</si>
  <si>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</si>
  <si>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</si>
  <si>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</si>
  <si>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</si>
  <si>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</si>
  <si>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</si>
  <si>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</si>
  <si>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</si>
  <si>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</si>
  <si>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</si>
  <si>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</si>
  <si>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</si>
  <si>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</si>
  <si>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</si>
  <si>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</si>
  <si>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</si>
  <si>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</si>
  <si>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</si>
  <si>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</si>
  <si>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</si>
  <si>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</si>
  <si>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</si>
  <si>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</si>
  <si>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</si>
  <si>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</si>
  <si>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</si>
  <si>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</si>
  <si>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</si>
  <si>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</si>
  <si>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</si>
  <si>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</si>
  <si>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</si>
  <si>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</si>
  <si>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</si>
  <si>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</si>
  <si>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</si>
  <si>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</si>
  <si>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</si>
  <si>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</si>
  <si>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</si>
  <si>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</si>
  <si>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</si>
  <si>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</si>
  <si>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</si>
  <si>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</si>
  <si>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</si>
  <si>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</si>
  <si>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</si>
  <si>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</si>
  <si>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1. Go to VMN.com
2. Click on "Medicinal Plants" tab
3. Click on "Detail" link under an article</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</si>
  <si>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</si>
  <si>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</si>
  <si>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</si>
  <si>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</si>
  <si>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</si>
  <si>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</si>
  <si>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</si>
  <si>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</si>
  <si>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</si>
  <si>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</si>
  <si>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</si>
  <si>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</si>
  <si>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</si>
  <si>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</si>
  <si>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1. Go to VMN.com
2. Click on "Medicinal Plants" tab
3. Click on "Detail" link under an article
4. Click on "Comment" tab</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</si>
  <si>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</si>
  <si>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</si>
  <si>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</si>
  <si>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</si>
  <si>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1. Go to VMN.com
2. Click on "Medicinal Plants" tab
3. Click on "Detail" link under an article
4. Click on "Share" button</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</si>
  <si>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</si>
  <si>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</si>
  <si>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</si>
  <si>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</si>
  <si>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1. Go to VMN.com
2. Click on "Remedy" tab</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</si>
  <si>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</si>
  <si>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</si>
  <si>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</si>
  <si>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</si>
  <si>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</si>
  <si>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</si>
  <si>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</si>
  <si>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</si>
  <si>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</si>
  <si>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</si>
  <si>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</si>
  <si>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</si>
  <si>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</si>
  <si>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</si>
  <si>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</si>
  <si>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</si>
  <si>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</si>
  <si>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</si>
  <si>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</si>
  <si>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</si>
  <si>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</si>
  <si>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</si>
  <si>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</si>
  <si>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</si>
  <si>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</si>
  <si>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</si>
  <si>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</si>
  <si>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</si>
  <si>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</si>
  <si>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</si>
  <si>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</si>
  <si>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</si>
  <si>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</si>
  <si>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</si>
  <si>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</si>
  <si>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</si>
  <si>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</si>
  <si>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</si>
  <si>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</si>
  <si>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Login VMN system with Member or Mod role
2. Click on "Remedy" tab
3. Click on "Detail" link under an article</t>
  </si>
  <si>
    <t xml:space="preserve">1. Homepage is displayed
2. "Remedy" page will be displayed
3. "Article Detail" Page will displayed </t>
  </si>
  <si>
    <t>1. Go to VMN.com
2. Click on "Remedy" tab
3. Click on "Detail" link under an article</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</si>
  <si>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</si>
  <si>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</si>
  <si>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</si>
  <si>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</si>
  <si>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</si>
  <si>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</si>
  <si>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</si>
  <si>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</si>
  <si>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</si>
  <si>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</si>
  <si>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Go to VMN.com
2. Click on "Remedy" tab
3. Click on "Detail" link under an article
4. Click on "Comment" tab</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</si>
  <si>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</si>
  <si>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</si>
  <si>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</si>
  <si>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</si>
  <si>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</si>
  <si>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</si>
  <si>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Go to VMN.com
2. Click on "Remedy" tab
3. Click on "Detail" link under an article
4. Click on "Share" button</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</si>
  <si>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</si>
  <si>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</si>
  <si>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</si>
  <si>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</si>
  <si>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</si>
  <si>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</si>
  <si>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</si>
  <si>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</si>
  <si>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</si>
  <si>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</si>
  <si>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</si>
  <si>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</si>
  <si>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</si>
  <si>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</si>
  <si>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</si>
  <si>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</si>
  <si>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</si>
  <si>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</si>
  <si>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</si>
  <si>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</si>
  <si>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</si>
  <si>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</si>
  <si>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</si>
  <si>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</si>
  <si>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</si>
  <si>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</si>
  <si>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</si>
  <si>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</si>
  <si>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</si>
  <si>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</si>
  <si>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</si>
  <si>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</si>
  <si>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</si>
  <si>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</si>
  <si>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</si>
  <si>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</si>
  <si>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</si>
  <si>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</si>
  <si>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t xml:space="preserve">1. Go to VMN.com
</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</si>
  <si>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</si>
  <si>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</si>
  <si>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</si>
  <si>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</si>
  <si>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</si>
  <si>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</si>
  <si>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</si>
  <si>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</si>
  <si>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</si>
  <si>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</si>
  <si>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</si>
  <si>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"HMS Searching" page in 1024x768 screen</t>
  </si>
  <si>
    <t>1. Login VMN system by Member or Mod role
2. Click on "HMS" tab
3. Click on "Search" button</t>
  </si>
  <si>
    <t>1. Login VMN system by Member or Mod role
2. Click on "HMS" tab
3. Click on "Re- enter" button</t>
  </si>
  <si>
    <t>"HMS Searching" Page when user user NOT enter any fields on "HMS Searching" Form, then click on "Search" button</t>
  </si>
  <si>
    <t>"HMS Searching" Page when user NOT enter any fields on "HMS Searching" Form, then click "Re-enter" button</t>
  </si>
  <si>
    <t>"HMS Searching" Page when user enter texts on "HMS Searching" form, then click "Search" button</t>
  </si>
  <si>
    <t>1. Login VMN system by Member or Mod role
2. Click on "HMS" tab
3. Enter texts on "HMS Searching" Form
4. Click on "Search" button</t>
  </si>
  <si>
    <t>"HMS Searching" Page when user enter texts on "HMS Searching" form, then click "Re-enter" button</t>
  </si>
  <si>
    <t>1. Login VMN system by Member or Mod role
2. Click on "HMS" tab
3. Enter texts on "HMS Searching" Form
4. Click on "Re-enter" button</t>
  </si>
  <si>
    <t>"HMS Detail" Page view in 1366x768 screen</t>
  </si>
  <si>
    <t>"HMS Detail" Page view in 1024x768 screen</t>
  </si>
  <si>
    <t>1. Login VMN system by Member or Mod role
2. Click on "HMS" tab
3. Click on "Detail" link under HMS</t>
  </si>
  <si>
    <t>1. Login VMN system with Member or Mod role
2. Click on "HMS" tab
3. Click on "Detail" link under HMS
4. Hover or click mouse on "Rate" box</t>
  </si>
  <si>
    <t>1. Homepage is displayed
2. "HMS" page will be displayed
3. "HMS Detail" Page will displayed
4. Display Member or Mod's evaluation through "Rate" box</t>
  </si>
  <si>
    <t>Personal Page</t>
  </si>
  <si>
    <t>This test cases were created to test Personal Page module.</t>
  </si>
  <si>
    <t xml:space="preserve">1. Login VMN system by Member or Mod role
2. Click on "Personal Page" hyperlink at VMN website's header
</t>
  </si>
  <si>
    <t>1. Login VMN system by Member or Mod role
2. Click on "Personal Page" hyperlink at VMN website's header</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</si>
  <si>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</si>
  <si>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</si>
  <si>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</si>
  <si>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</si>
  <si>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</si>
  <si>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</si>
  <si>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</si>
  <si>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</si>
  <si>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"Personal Page" Page view in 1366x768 screen</t>
  </si>
  <si>
    <t>"Personal Page" Page view in 1024x768 screen</t>
  </si>
  <si>
    <t>Profile Detail Frame</t>
  </si>
  <si>
    <t>"Profile Detail" frame view in 1366x768 screen</t>
  </si>
  <si>
    <t>"Profile Detail" frame view in 1024x768 screen</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</si>
  <si>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</si>
  <si>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</si>
  <si>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</si>
  <si>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</si>
  <si>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</si>
  <si>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</si>
  <si>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"Update Profile" Page when user enter a string under 5 characters on "Name" field</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</si>
  <si>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</si>
  <si>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</si>
  <si>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</si>
  <si>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</si>
  <si>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</si>
  <si>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</si>
  <si>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</si>
  <si>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</si>
  <si>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</si>
  <si>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</si>
  <si>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</si>
  <si>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Basic Search</t>
  </si>
  <si>
    <t>1. Go to VMN.com
2. Click on "Medicinal Plants" tab
3. Enter text to search in "Searching" Bar
4.1 Click on "Search" button
4.2 Press "Enter" key on keyboard</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</si>
  <si>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</si>
  <si>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</si>
  <si>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</si>
  <si>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</si>
  <si>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1. Go to VMN.com
2. Click on "Medicinal Plants" tab
3.1 Click on "Search" button
3.2 Press "Enter" key on keyboard</t>
  </si>
  <si>
    <t xml:space="preserve">1. Homepage is displayed
2. "Medicinal plants" page will be displayed
3. </t>
  </si>
  <si>
    <t>1. Go to VMN.com
2. Click on "Medicinal Plants" tab</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</si>
  <si>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</si>
  <si>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</si>
  <si>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</si>
  <si>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</si>
  <si>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</si>
  <si>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</si>
  <si>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</si>
  <si>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</si>
  <si>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</si>
  <si>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</si>
  <si>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</si>
  <si>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</si>
  <si>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</si>
  <si>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</si>
  <si>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</si>
  <si>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</si>
  <si>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</si>
  <si>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Go to VMN.com
2. Click on "Remedy" tab
3. Enter text to search in "Searching" Bar
4.1 Click on "Search" button
4.2 Press "Enter" key on keyboard</t>
  </si>
  <si>
    <t>1. Go to VMN.com
2. Click on "Remedy" tab
3.1 Click on "Search" button
3.2 Press "Enter" key on keyboard</t>
  </si>
  <si>
    <t xml:space="preserve">1. Homepage is displayed
2. "Remedy" page will be displayed
3. </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</si>
  <si>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</si>
  <si>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</si>
  <si>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</si>
  <si>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</si>
  <si>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</si>
  <si>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</si>
  <si>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</si>
  <si>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</si>
  <si>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</si>
  <si>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</si>
  <si>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</si>
  <si>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</si>
  <si>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</si>
  <si>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</si>
  <si>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</si>
  <si>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</si>
  <si>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</si>
  <si>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</si>
  <si>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</si>
  <si>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</si>
  <si>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</si>
  <si>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</si>
  <si>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</si>
  <si>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</si>
  <si>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</si>
  <si>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</si>
  <si>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Homepage</t>
  </si>
  <si>
    <t>This test cases were created to test Homepage module.</t>
  </si>
  <si>
    <t>Display Homepage</t>
  </si>
  <si>
    <t>1. Go to vmn.com</t>
  </si>
  <si>
    <t>Log in</t>
  </si>
  <si>
    <t>Verify that password is encoded</t>
  </si>
  <si>
    <t>Log out</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</si>
  <si>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</si>
  <si>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</si>
  <si>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</si>
  <si>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</si>
  <si>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</si>
  <si>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</si>
  <si>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</si>
  <si>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</si>
  <si>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</si>
  <si>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</si>
  <si>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</si>
  <si>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</si>
  <si>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</si>
  <si>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</si>
  <si>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</si>
  <si>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</si>
  <si>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</si>
  <si>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</si>
  <si>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</si>
  <si>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</si>
  <si>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</si>
  <si>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Register View</t>
  </si>
  <si>
    <t>1. Go to vmn.com
2. Click on "Register" hyperlink on Header</t>
  </si>
  <si>
    <t xml:space="preserve">1. Go to vmn.com
2. Click on "Login" hyperlink on Header </t>
  </si>
  <si>
    <t>1. Login VMN system by Member or Mod role
1. Click on "Personal name" hyperlink in Header</t>
  </si>
  <si>
    <t>1. Go to vmn.com
2. Click Left/Right button in Slider</t>
  </si>
  <si>
    <t>Slider when user click Left/Right button</t>
  </si>
  <si>
    <t>Logo image button</t>
  </si>
  <si>
    <t>"HomePage" tab view</t>
  </si>
  <si>
    <t>1. Go to vmn.com
2. Click on "HomePage" tab on Header</t>
  </si>
  <si>
    <t>1. Homepage is displayed
2. Homepage is displayed</t>
  </si>
  <si>
    <t>KhanhTBse02764</t>
  </si>
  <si>
    <t>"Login" Page in 1366x768 screen</t>
  </si>
  <si>
    <t>"Login" Page view</t>
  </si>
  <si>
    <t>"Login" Page in 1024x768 screen resolution</t>
  </si>
  <si>
    <t>[Homepage-2]</t>
  </si>
  <si>
    <t>[Homepage-3]</t>
  </si>
  <si>
    <t>[Homepage-13]</t>
  </si>
  <si>
    <t>"Logout" hyperlink user click on "Logout" hyperlink on Personal menu</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</si>
  <si>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</si>
  <si>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</si>
  <si>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</si>
  <si>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</si>
  <si>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</si>
  <si>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</si>
  <si>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</si>
  <si>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</si>
  <si>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Change Password</t>
  </si>
  <si>
    <t>"Change Password" Page  view in 1366x768 screen</t>
  </si>
  <si>
    <t xml:space="preserve">1. Login VMN system by Member or Mod role
2. Click on "Personal Page" hyperlink at VMN website's header
3. Click on "Change Password" tab at the left, under personal avatar
</t>
  </si>
  <si>
    <t>"Change Password" Page  view in 1024x768 screen</t>
  </si>
  <si>
    <t>1. Login VMN system by Member or Mod role
2. Click on "Personal Page" hyperlink at VMN website's header
3. Click on "Change Password" tab at the left, under personal avatar</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</si>
  <si>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</si>
  <si>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</si>
  <si>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</si>
  <si>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</si>
  <si>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</si>
  <si>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</si>
  <si>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</si>
  <si>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</si>
  <si>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</si>
  <si>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</si>
  <si>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</si>
  <si>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</si>
  <si>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</si>
  <si>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</si>
  <si>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</si>
  <si>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</si>
  <si>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</si>
  <si>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</si>
  <si>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</si>
  <si>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</si>
  <si>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"Forgot password" Page view in 1366x768 screen</t>
  </si>
  <si>
    <t>"Forgot password" Page view in 1024x768 screen</t>
  </si>
  <si>
    <t>"Forgot Password" Page when user NOT enter any field in "Forgot Password" Form</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</si>
  <si>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</si>
  <si>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</si>
  <si>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</si>
  <si>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Homepage is displayed
2. "Login" Page is displayed
3. "Forgot Password" Page is displayed 
4. Accept Member's typed
5. VMN system will alert message:"Email is not correct format"</t>
  </si>
  <si>
    <t>1. Homepage is displayed
2. "Login" Page is displayed
3. "Forgot Password" Page is displayed 
4. Accept Member's typed
5. VMN system will alert message:"Email is not correct"</t>
  </si>
  <si>
    <t>"Forgot password" when user enter correct format email in "Registed Email" field</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</si>
  <si>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</si>
  <si>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</si>
  <si>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</si>
  <si>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</si>
  <si>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</si>
  <si>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</si>
  <si>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</si>
  <si>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</si>
  <si>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</si>
  <si>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</si>
  <si>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</si>
  <si>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</si>
  <si>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</si>
  <si>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</si>
  <si>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</si>
  <si>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</si>
  <si>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</si>
  <si>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</si>
  <si>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</si>
  <si>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</si>
  <si>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</si>
  <si>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"Login" Page when user input correct Email and Password</t>
  </si>
  <si>
    <t>1. Homepage is displayed
2. "Login" Page is displayed
3. Accept Member's or Mod's typed
4. Logged in successfully, back to Homepage</t>
  </si>
  <si>
    <t>"Login" Page when user login with non-existence user name</t>
  </si>
  <si>
    <t>"Login" Page when user input email is empty in "Login" Form</t>
  </si>
  <si>
    <t>"Login" Page when user input password is empty in "Login" Form</t>
  </si>
  <si>
    <t>"Login" Page when user only input email in "Login" Form</t>
  </si>
  <si>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</si>
  <si>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</si>
  <si>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</si>
  <si>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</si>
  <si>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</si>
  <si>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</si>
  <si>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</si>
  <si>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</si>
  <si>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</si>
  <si>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</si>
  <si>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</si>
  <si>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</si>
  <si>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</si>
  <si>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</si>
  <si>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</si>
  <si>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</si>
  <si>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</si>
  <si>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</si>
  <si>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</si>
  <si>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</si>
  <si>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</si>
  <si>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</si>
  <si>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</si>
  <si>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Register as common member</t>
  </si>
  <si>
    <t>"Register as HMS" Page in 1366x768 screen when user click on "Register as HMS" hyperlink on "Login" Page menu</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</si>
  <si>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</si>
  <si>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</si>
  <si>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</si>
  <si>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"Register as HMS" Page when user input a string smaller than 8 characters on "Username" field</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</si>
  <si>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</si>
  <si>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</si>
  <si>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</si>
  <si>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</si>
  <si>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</si>
  <si>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</si>
  <si>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</si>
  <si>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</si>
  <si>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</si>
  <si>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</si>
  <si>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</si>
  <si>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</si>
  <si>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"Register as HMS" Page when user NOT enter text in "Email" field </t>
  </si>
  <si>
    <t>"Register as HMS" Page when user NOT enter text in "Password" field</t>
  </si>
  <si>
    <t>"Register as HMS" Page when user NOT enter text in "HMS Name" field</t>
  </si>
  <si>
    <t>"Register as HMS" Page when user NOT enter text in "Address" field</t>
  </si>
  <si>
    <t>"Register as HMS" Page when user NOT enter text in "Mobile number" field</t>
  </si>
  <si>
    <t>"Register as HMS" Page when user NOT enter text in "Representative" field</t>
  </si>
  <si>
    <t>"Register as HMS" Page when user input not match string with Password on "Confirm Password" field</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</si>
  <si>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</si>
  <si>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</si>
  <si>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"Register as HMS" Page when user input existed email in VMN system</t>
  </si>
  <si>
    <t>"Register as HMS" Page when user input correct information on "Register as HMS" Form</t>
  </si>
  <si>
    <t>This test cases were created to test Admin module.</t>
  </si>
  <si>
    <t xml:space="preserve">"Login" Page view in 1024x768 screen </t>
  </si>
  <si>
    <t>"Login" Page when Admin NOT enter any text in "Login" Form then click on "Sign in"</t>
  </si>
  <si>
    <t>When Admin input correct username and password</t>
  </si>
  <si>
    <t xml:space="preserve">1. "Login" Page is displayed by following fields:
- Username text field
- Password text field
- Remember me button
- Forgot Password hyperlink
- Sign in button
</t>
  </si>
  <si>
    <t>1. "Login" Page is displayed 
2. Pointer is flickered in "Username" textbox</t>
  </si>
  <si>
    <t>1. "Login" Page is displayed 
2. Pointer is flickered in "Password" textbox</t>
  </si>
  <si>
    <t>1. "Login" Page is displayed 
2. Data is encoded</t>
  </si>
  <si>
    <t>1. "Login" Page is displayed
2. VMN system will alert message:"The Password field is required"</t>
  </si>
  <si>
    <t>"Login" Page when user input only password to "Login" Form</t>
  </si>
  <si>
    <t>"Login" Page when Admin input only username to "Login" Form</t>
  </si>
  <si>
    <t>1. "Login" Page is displayed
2. VMN system will alert message:"The Username field is required"</t>
  </si>
  <si>
    <t>"Login" Page when user input correct username and wrong password</t>
  </si>
  <si>
    <t>1. "Login" Page is displayed
2. VMN system will alert message:"Username or Password wrong"</t>
  </si>
  <si>
    <t>"Login" Page when user input wrong username and correct password</t>
  </si>
  <si>
    <t>"Login" Page when user input wrong username and wrong password</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</si>
  <si>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</si>
  <si>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</si>
  <si>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</si>
  <si>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</si>
  <si>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</si>
  <si>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</si>
  <si>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</si>
  <si>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</si>
  <si>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</si>
  <si>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</si>
  <si>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</si>
  <si>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</si>
  <si>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</si>
  <si>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</si>
  <si>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</si>
  <si>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</si>
  <si>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</si>
  <si>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</si>
  <si>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</si>
  <si>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</si>
  <si>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</si>
  <si>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</si>
  <si>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</si>
  <si>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</si>
  <si>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</si>
  <si>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</si>
  <si>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</si>
  <si>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</si>
  <si>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</si>
  <si>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</si>
  <si>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</si>
  <si>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</si>
  <si>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</si>
  <si>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</si>
  <si>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</si>
  <si>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</si>
  <si>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</si>
  <si>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</si>
  <si>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</si>
  <si>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</si>
  <si>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</si>
  <si>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</si>
  <si>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</si>
  <si>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</si>
  <si>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</si>
  <si>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</si>
  <si>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</si>
  <si>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</si>
  <si>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</si>
  <si>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</si>
  <si>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</si>
  <si>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</si>
  <si>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</si>
  <si>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</si>
  <si>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</si>
  <si>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</si>
  <si>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</si>
  <si>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</si>
  <si>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</si>
  <si>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</si>
  <si>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</si>
  <si>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</si>
  <si>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</si>
  <si>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</si>
  <si>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</si>
  <si>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</si>
  <si>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</si>
  <si>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</si>
  <si>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</si>
  <si>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</si>
  <si>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</si>
  <si>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</si>
  <si>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</si>
  <si>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</si>
  <si>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</si>
  <si>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</si>
  <si>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</si>
  <si>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</si>
  <si>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</si>
  <si>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</si>
  <si>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</si>
  <si>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</si>
  <si>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</si>
  <si>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</si>
  <si>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</si>
  <si>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</si>
  <si>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</si>
  <si>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</si>
  <si>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</si>
  <si>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</si>
  <si>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</si>
  <si>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</si>
  <si>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</si>
  <si>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</si>
  <si>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</si>
  <si>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</si>
  <si>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</si>
  <si>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</si>
  <si>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</si>
  <si>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</si>
  <si>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</si>
  <si>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</si>
  <si>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</si>
  <si>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</si>
  <si>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</si>
  <si>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</si>
  <si>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</si>
  <si>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</si>
  <si>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</si>
  <si>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</si>
  <si>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</si>
  <si>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</si>
  <si>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</si>
  <si>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</si>
  <si>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</si>
  <si>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</si>
  <si>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</si>
  <si>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</si>
  <si>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</si>
  <si>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</si>
  <si>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</si>
  <si>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</si>
  <si>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</si>
  <si>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</si>
  <si>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</si>
  <si>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</si>
  <si>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</si>
  <si>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</si>
  <si>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</si>
  <si>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</si>
  <si>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</si>
  <si>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</si>
  <si>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</si>
  <si>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</si>
  <si>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</si>
  <si>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</si>
  <si>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</si>
  <si>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</si>
  <si>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</si>
  <si>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</si>
  <si>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</si>
  <si>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</si>
  <si>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</si>
  <si>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</si>
  <si>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</si>
  <si>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</si>
  <si>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</si>
  <si>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</si>
  <si>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</si>
  <si>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</si>
  <si>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</si>
  <si>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</si>
  <si>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</si>
  <si>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</si>
  <si>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</si>
  <si>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</si>
  <si>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</si>
  <si>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</si>
  <si>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</si>
  <si>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</si>
  <si>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</si>
  <si>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</si>
  <si>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</si>
  <si>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</si>
  <si>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</si>
  <si>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</si>
  <si>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</si>
  <si>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</si>
  <si>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</si>
  <si>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</si>
  <si>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</si>
  <si>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</si>
  <si>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</si>
  <si>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</si>
  <si>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</si>
  <si>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</si>
  <si>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</si>
  <si>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</si>
  <si>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</si>
  <si>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</si>
  <si>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</si>
  <si>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</si>
  <si>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</si>
  <si>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</si>
  <si>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</si>
  <si>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</si>
  <si>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</si>
  <si>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</si>
  <si>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</si>
  <si>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</si>
  <si>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</si>
  <si>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</si>
  <si>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Go to vmn.vnvalley.com
2. Click on "Login" hyperlink on Homepage</t>
  </si>
  <si>
    <t>1. Go to vmn.vnvalley.com
2. "Login" Page on Homepage
3. Input "abc123" to "Password" field</t>
  </si>
  <si>
    <t>1. Go to vmn.vnvalley.com
2. Click Login hyperlink on Homepage
3. Click on "Login" button on "Login" Page</t>
  </si>
  <si>
    <t>1. Go to vmn.vnvalley.com
2. Click on "Login" hyperlink on Homepage
3. Input 
+ Account: accountest01
+ Password: 123456789
4. Click "Login" button</t>
  </si>
  <si>
    <t>1. Go to vmn.vnvalley.com
2. Click on "Login" hyperlink in Header
3. Input:
   - User name: "username@gmail.com"
   - Password: "123456"
4. Click "Log in" button in "Login" Form or press Enter</t>
  </si>
  <si>
    <t>1. Go to vmn.vnvalley.com
2. Click on "Login" hyperlink in Header
3. Input:
   - User name: "username@gmail.com"
   - Password: "123456"
4. Click "Sign in" button in "Login" Form or press Enter</t>
  </si>
  <si>
    <t>1. Go to vmn.vnvalley.com
2. Click Login hyperlink on Homepage
3. Input 
+ Email: "khanhtbse02764@fpt.edu.vn"
4. Edit Input:
+ Email: ""</t>
  </si>
  <si>
    <t>1. Go to vmn.vnvalley.com
2. Click Login hyperlink on Homepage
3. Input 
+ Pass: "123"
4. Edit Input:
+ Pass: ""</t>
  </si>
  <si>
    <t>1. Go to vmn.vnvalley.com
2. Click "Login" hyperlink on Homepage
3. Enter only email in "Login" Form
4. Click "Sign in" button</t>
  </si>
  <si>
    <t>1. Go to vmn.vnvalley.com
2. Click "Login" hyperlink on Homepage
3. Enter only password in "Login" Form
4. Click "Sign in" button</t>
  </si>
  <si>
    <t>1. Go to vmn.vnvalley.com
2. Click Login hyperlink on Homepage
3. Input 
+ Email: khanhtbse02764@fpt.edu.vn
+ Password: adfghjk
4. Click "Sign in" button</t>
  </si>
  <si>
    <t>1. Go to vmn.vnvalley.com
2. Click on Login hyperlink on Homepage
3. Input 
+ Email: abcxyz
+ Password: 123456789
4. Click "Sign in" button</t>
  </si>
  <si>
    <t>1. Go to vmn.vnvalley.com
2. Click Login hyperlink on Homepage
3. Input 
+ Email: abcxyz
+ Password: adfghjk
4. Click "Sign in" button</t>
  </si>
  <si>
    <t>1. Go to vmn.vnvalley.com
2. Click on "Login" hyperlink on Homepage
3. Click on "Register" hyperlink on "Login" Page</t>
  </si>
  <si>
    <t>1. Go to vmn.vnvalley.com
2. Click on "Register" hyperlink on Header</t>
  </si>
  <si>
    <t>1. Go to vmn.vnvalley.com
2. Click on "Login" hyperlink on Header
3. Click on Register hyperlink on "Login" Page
4. Input "abc123" to "Password" field and "Confirm Password"</t>
  </si>
  <si>
    <t>1. Go to vmn.vnvalley.com
2. Click on "Login" hyperlink on Header
3. Click on Register hyperlink on "Login" Page
4. Input not enough require fields
5. Click "Sign up" button</t>
  </si>
  <si>
    <t>1. Go to vmn.vnvalley.com
2. Click on "Login" hyperlink on Header
3. Click on Register hyperlink on "Login" Page
4. Input: 
+ Username: abc1
5. Click anywhere</t>
  </si>
  <si>
    <t>1. Go to vmn.vnvalley.com
2. Click on "Login" hyperlink on Header
3. Click on Register hyperlink on "Login" Page
4. Input: 
+ Username: abcde12345abcde12345abcd
5. Click anywhere</t>
  </si>
  <si>
    <t>1. Go to vmn.vnvalley.com
2. Click on "Login" hyperlink on Header
3. Click on Register hyperlink on "Login" Page
4. Input:
+ Username: "abc;#$! 1323"
5. Click anywhere</t>
  </si>
  <si>
    <t>1. Go to vmn.vnvalley.com
2. Click on "Login" hyperlink on Header
3. Click on Register hyperlink on "Login" Page
4. Input:
+ Username: "abc #"
5. Click anywhere</t>
  </si>
  <si>
    <t>1. Go to vmn.vnvalley.com
2. Click on "Login" hyperlink on Header
3. Click on Register hyperlink on "Login" Page
4. Input:
+ Username: "abc # abc adsfsffsfjsklfjsklfjkslfjklskfsjklf"
5. Click anywhere</t>
  </si>
  <si>
    <t>1. Go to vmn.vnvalley.com
2. Click on "Login" hyperlink on Header
3. Click on Register hyperlink on "Login" Page
4. Input 
+ Pass: "12345678"
5. Confirm Password Input:
+ Pass: ""</t>
  </si>
  <si>
    <t xml:space="preserve">1. Go to vmn.vnvalley.com
2. Click on "Login" hyperlink on Header
3. Click on Register hyperlink on "Login" Page
4. Input
+ Password: "12345678"
+ Re-enter password: "12345"
</t>
  </si>
  <si>
    <t>1. Go to vmn.vnvalley.com
2. Click on "Login" hyperlink on Header
3. Click on Register hyperlink on "Login" Page
4. Input: 
+ Email: "khanhtbse02764@fpt.edul.com"
5. Other field is filled correctly
6. Click "Sign up" button</t>
  </si>
  <si>
    <t>1. Go to vmn.vnvalley.com
2. Click on "Login" hyperlink on Header
3. Click on Register hyperlink on "Login" Page
4. Input: 
+ Email: "chinhvcse02585@fpt.edu.com"
5. Click "Sign up" button</t>
  </si>
  <si>
    <t>1. Go to vmn.vnvalley.com
2. Click on "Login" hyperlink on Header
3. Click on Register hyperlink on "Login" Page
4. Input correct  information
5. Click "Sign up" button</t>
  </si>
  <si>
    <t>1. Go to vmn.vnvalley.com
2. Click on "Register" hyperlink on Header
3. Input "abc123" to "Password" field and "Confirm Password"</t>
  </si>
  <si>
    <t>1. Go to vmn.vnvalley.com
2. Click on "Register" hyperlink on Header
3. Input not enough require fields
4. Click "Sign up" button</t>
  </si>
  <si>
    <t>1. Go to vmn.vnvalley.com
2. Click on "Register" hyperlink on Header
3. Input: 
+ Username: abc1
4. Click anywhere</t>
  </si>
  <si>
    <t>1. Go to vmn.vnvalley.com
2. Click on "Register" hyperlink on Header
3. Input: 
+ Username: abcde12345abcde12345abcd
4. Click anywhere</t>
  </si>
  <si>
    <t>1. Go to vmn.vnvalley.com
2. Click on "Register" hyperlink on Header
3. Input:
+ Username: "abc;#$! 1323"
4. Click anywhere</t>
  </si>
  <si>
    <t>1. Go to vmn.vnvalley.com
2. Click on "Register" hyperlink on Header
3. Input:
+ Username: "abc #"
4. Click anywhere</t>
  </si>
  <si>
    <t>1. Go to vmn.vnvalley.com
2. Click on "Register" hyperlink on Header
3. Input:
+ Username: "abc # abc adsfsffsfjsklfjsklfjkslfjklskfsjklf"
4. Click anywhere</t>
  </si>
  <si>
    <t>1. Go to vmn.vnvalley.com
2. Click on "Register" hyperlink on Header
3. Input 
+ Password: "123456"
4. Click on "Sign up" button</t>
  </si>
  <si>
    <t>1. Go to vmn.vnvalley.com
2. Click on "Register" hyperlink on Header
3. Input 
+ Pass: "12345678"
4. Edit Input:
+ Pass: ""
5. Click on "Sign up" button</t>
  </si>
  <si>
    <t xml:space="preserve">1. Go to vmn.vnvalley.com
2. Click on "Register" hyperlink on Header
3. Input
+ Password: "12345678"
+ Re-enter password: "12345"
4. Click on "Sign up" button
</t>
  </si>
  <si>
    <t>1. Go to vmn.vnvalley.com
2. Click on "Register" hyperlink on Header
3. Input: 
+ Email: "khanhtbse02764@fpt.edul.com"
4. Other field is filled correctly
5. Click "Sign up" button</t>
  </si>
  <si>
    <t>1. Go to vmn.vnvalley.com
2. Click on "Register" hyperlink on Header
3. Input: 
+ Email: "khanhtbse02764@fpt.edu.com"
4. Click "Sign up" button</t>
  </si>
  <si>
    <t>1. Go to vmn.vnvalley.com
2. Click on "Register" hyperlink on Header
3. Input correct  information
4. Click "Sign up" button</t>
  </si>
  <si>
    <t>1. Go to vmn.vnvalley.com
2. Click on "Login" button on Homepage
3. Click on "Forgot Password" hyperlink</t>
  </si>
  <si>
    <t>1. Go to vmn.vnvalley.com
2. Click on "Login" button on Homepage
3. Click on "Forgot Password" hyperlink
4. Click "Sent" button</t>
  </si>
  <si>
    <t>1. Go to vmn.vnvalley.com
2. Click on "Login" button on Homepage
3. Click on "Forgot Password" hyperlink
4. Enter email in "Registed Email" but not correct format
5. Click on "Save" button</t>
  </si>
  <si>
    <t>1. Go to vmn.vnvalley.com
2. Click on "Login" button on Homepage
3. Click on "Forgot Password" hyperlink
4. Enter email in "Registed Email" but not correct registed email
5. Click on "Save" button</t>
  </si>
  <si>
    <t>1. Go to vmn.vnvalley.com
2. Click on "Login" button on Homepage
3. Click on "Forgot Password" hyperlink
4. Enter email in "Registed Email" by registed email
5. Click on "Save" button</t>
  </si>
  <si>
    <t>1. Go to vmn.vnvalley.com
2. Click on "Login" hyperlink on Homepage
3. Click on "Register ase HMS" hyperlink on "Login" Page</t>
  </si>
  <si>
    <t>1. Go to vmn.vnvalley.com
2. Click on "Login" hyperlink on Homepage
3. Click on "Register ase HMS" hyperlink on "Login" Page
4. Click on "Sign up" button</t>
  </si>
  <si>
    <t>1. Go to vmn.vnvalley.com
2. Click on "Login" hyperlink on Homepage
3. Click on "Register ase HMS" hyperlink on "Login" Page
4. Enter texts in "Username" field but under 8 characters
5. Click on "Sign up" button</t>
  </si>
  <si>
    <t>1. Go to vmn.vnvalley.com
2. Click on "Login" hyperlink on Homepage
3. Click on "Register ase HMS" hyperlink on "Login" Page
4. Enter texts in "Username" field but over 20 characters
5. Click on "Sign up" button</t>
  </si>
  <si>
    <t>1. Go to vmn.vnvalley.com
2. Click on "Login" hyperlink on Homepage
3. Click on "Register ase HMS" hyperlink on "Login" Page
4. Enter texts in "Username" field contain special characters:!@#$%^&amp;*
5. Click on "Sign up" button</t>
  </si>
  <si>
    <t>1. Go to vmn.vnvalley.com
2. Click on "Login" hyperlink on Homepage
3. Click on "Register ase HMS" hyperlink on "Login" Page
4. Enter texts in "Username" field but under 8 characters and contain special characters:!@#$%^&amp;*
5. Click on "Sign up" button</t>
  </si>
  <si>
    <t>1. Go to vmn.vnvalley.com
2. Click on "Login" hyperlink on Homepage
3. Click on "Register ase HMS" hyperlink on "Login" Page
4. Enter texts in "Username" field but over 20 characters and contain special characters:!@#$%^&amp;*
5. Click on "Sign up" button</t>
  </si>
  <si>
    <t>1. Go to vmn.vnvalley.com
2. Click on "Login" hyperlink on Homepage
3. Click on "Register ase HMS" hyperlink on "Login" Page
4. Enter texts in "Password" field but under 8 characters
5. Click on "Sign up" button</t>
  </si>
  <si>
    <t xml:space="preserve">1. Go to vmn.vnvalley.com
2. Click on "Login" hyperlink on Homepage
3. Click on "Register ase HMS" hyperlink on "Login" Page
4. Do not enter text in "Username" field
5. Click on "Sign up" button
</t>
  </si>
  <si>
    <t xml:space="preserve">1. Go to vmn.vnvalley.com
2. Click on "Login" hyperlink on Homepage
3. Click on "Register ase HMS" hyperlink on "Login" Page
4. Do not enter text in "Email" field
5. Click on "Sign up" button
</t>
  </si>
  <si>
    <t xml:space="preserve">1. Go to vmn.vnvalley.com
2. Click on "Login" hyperlink on Homepage
3. Click on "Register ase HMS" hyperlink on "Login" Page
4. Do not enter text in "Password" field
5. Click on "Sign up" button
</t>
  </si>
  <si>
    <t xml:space="preserve">1. Go to vmn.vnvalley.com
2. Click on "Login" hyperlink on Homepage
3. Click on "Register ase HMS" hyperlink on "Login" Page
4. Do not enter text in "HMS Name" field
5. Click on "Sign up" button
</t>
  </si>
  <si>
    <t xml:space="preserve">1. Go to vmn.vnvalley.com
2. Click on "Login" hyperlink on Homepage
3. Click on "Register ase HMS" hyperlink on "Login" Page
4. Do not enter text in "Mobile number" field
5. Click on "Sign up" button
</t>
  </si>
  <si>
    <t xml:space="preserve">1. Go to vmn.vnvalley.com
2. Click on "Login" hyperlink on Homepage
3. Click on "Register ase HMS" hyperlink on "Login" Page
4. Do not enter text in "Representative" field
5. Click on "Sign up" button
</t>
  </si>
  <si>
    <t>1. Go to vmn.vnvalley.com
2. Click on "Login" hyperlink on Homepage
3. Click on "Register ase HMS" hyperlink on "Login" Page
4. Enter texts in "Confirm Password" field that not match with "Password" field 
5. Click on "Sign up" button</t>
  </si>
  <si>
    <t>1. Go to vmn.vnvalley.com
2. Click on "Login" hyperlink on Homepage
3. Click on "Register ase HMS" hyperlink on "Login" Page
4. Enter texts in "Email" field but not correct email's form 
5. Click on "Sign up" button</t>
  </si>
  <si>
    <t>1. Go to vmn.vnvalley.com
2. Click on "Login" hyperlink on Homepage
3. Click on "Register ase HMS" hyperlink on "Login" Page
4. Enter texts in "Email" field but this email existed in VMN system
5. Click on "Sign up" button</t>
  </si>
  <si>
    <t>1. Go to vmn.vnvalley.com
2. Click on "Login" hyperlink on Homepage
3. Click on "Register as HMS" hyperlink on "Login" Page
4. Enter information in "Register as HMS" Form
5. Click on "Sign up" button</t>
  </si>
  <si>
    <t>"Register" Page when user input a string smaller than 8 character and contains special characters.</t>
  </si>
  <si>
    <t>"Register" Page when user input a string less than 6 character on "Password" field</t>
  </si>
  <si>
    <t>1. Go to vmn.vnvalley.com
2. Click on "Login" hyperlink on Header
3. Click on Register hyperlink on "Login" Page
4. Input 
+ Pass: "12345"</t>
  </si>
  <si>
    <t>1. Homepage is displayed
2. The Login page is displayed
3. The Register page is displayed
4. "abc123" is encoded "••••••"</t>
  </si>
  <si>
    <t>1. Homepage is displayed 
2. The Login page is displayed
3.The Register page is displayed 
4. Display "abc1" at Username field
5.  VMN system will alert a message:"Account's length should over 8 characters"</t>
  </si>
  <si>
    <t>1. Homepage is displayed 
2. The Login page is displayed
3.The Register page is displayed
4. Display "abcde12345abcde12345abcd" at Username field  
5.  VMN system will alert a message:"Account's length should under 20 characters"</t>
  </si>
  <si>
    <t>1. Homepage is displayed 
2. The Login page is displayed
3.The Register page is displayed 
4. Display ""abc#3" at Username field
5. VMN system will alert a message:"Account's length should over 8 characters and only have number and character"</t>
  </si>
  <si>
    <t>1. Homepage is displayed 
2. The Login page is displayed
3. The Register page is displayed 
4. Display ""abc;#$! 1323" at Username field
5.  VMN system will alert a message:"Account should have only number and character"</t>
  </si>
  <si>
    <t>1. Homepage is displayed 
2. The Login page is displayed
3. The Register page is displayed
4. Display ""abc # abc adsfsffsfjsklfjsklfjkslfjklskfsjklf" at Username field 
 5.  VMN system will alert a message:"Account's length should under 20 characters and only have number and character"</t>
  </si>
  <si>
    <t>1. Homepage is displayed 
2. The Login page is displayed
3.The Register page is displayed 
4.  5.  VMN system will alert a message:"Password shoul have 6 to 60 characters"</t>
  </si>
  <si>
    <t>1. Homepage is displayed 
2. The Login page is displayed
3. The Register page is displayed
4.  Display "12345678" at Password field
5. VMN system will alert a message:"Password and Confirm Password is not match"</t>
  </si>
  <si>
    <t>1. Homepage is displayed 
2. The Login page is displayed
3. The Register page is displayed 
5. VMN system will alert a message:"Password and Confirm Password is not match"</t>
  </si>
  <si>
    <t>1. Homepage is displayed 
2. The Login page is displayed
3. The Register page is displayed
4. All field is filled correctly
5. Display successfully message</t>
  </si>
  <si>
    <t>1. Homepage is displayed 
2.The Register page is displayed 
3. Display "abc1" at Username field
5.  VMN system will alert a message:"Account's length should over 8 characters"</t>
  </si>
  <si>
    <t>1. Homepage is displayed 
2.The Register page is displayed
3. Display "abcde12345abcde12345abcd" at Username field  
5.  VMN system will alert a message:"Account's length should under 20 characters"</t>
  </si>
  <si>
    <t>1. Homepage is displayed 
2. The Register page is displayed 
3. Display ""abc;#$! 1323" at Username field
5.  VMN system will alert a message:"Account should only have number and character"</t>
  </si>
  <si>
    <t>1. Homepage is displayed 
2.The Register page is displayed 
3. Display ""abc#3" at Username field
5. VMN system will alert a message:"Account's length should over 8 characters and only have number and character"</t>
  </si>
  <si>
    <t>1. Homepage is displayed 
2. The Register page is displayed
3. Display ""abc # abc adsfsffsfjsklfjsklfjkslfjklskfsjklf" at Username field 
5. VMN system will alert a message:"Account's length should under 20 characters and only have number and character"</t>
  </si>
  <si>
    <t>1. Homepage is displayed 
2.The Register page is displayed 
3. Display "123456" in Password field
5. VMN system will alert a message:"Password and Confirm Password is not match"</t>
  </si>
  <si>
    <t>1. Homepage is displayed 
2. The Login page is displayed
3. The Register page is displayed
4.  Display "" at Password field
5. VMN system will alert a message:"Password and Confirm Password is not match"</t>
  </si>
  <si>
    <t>1. Homepage is displayed 
2. The Register page is displayed 
3. Display "12345" in Password field
5. VMN system will alert a message:"Password and Confirm Password is not match"</t>
  </si>
  <si>
    <t>1. Homepage is displayed 
2. The Login page is displayed
3.The Register page is displayed 
4. Accept Member's or Mod's typed
5. VMN system will alert message:"The name field is required. The email field is required. The password field is required."</t>
  </si>
  <si>
    <t>Register as HMS</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</si>
  <si>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</si>
  <si>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</si>
  <si>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</si>
  <si>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</si>
  <si>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</si>
  <si>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</si>
  <si>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</si>
  <si>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</si>
  <si>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</si>
  <si>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</si>
  <si>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</si>
  <si>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 xml:space="preserve">1. "Login" Page is displayed by following fields:
- Username text field
- Password text field
- Remember me button
- Sign in button
</t>
  </si>
  <si>
    <t>"Login" Page when Mod input only password to "Login" Form</t>
  </si>
  <si>
    <t>1. Home page is displayed
2. "Login" Page is displayed
3. VMN system will alert message:"The account is required. The password is required"</t>
  </si>
  <si>
    <t>1. Homepage is displayed
2. "Login" Page is displayed
3. 
  "username@gmail.com" is displayed in User name text box 
- "••••••" is displayed in Password text box
4. VMN system will alert message:"Account or Password is not correct"</t>
  </si>
  <si>
    <t>1. Homepage is displayed 
2. "Login" Page is displayed
3. "khanhtbse02764@fpt.edu.vn" in email field
4. VMN system will alert a message:"The account is required. The Password is required"</t>
  </si>
  <si>
    <t>1. Homepage is displayed 
2. "Login" Page is displayed
3. "123" in pass field
4. VMN system will alert message:" The password is required"</t>
  </si>
  <si>
    <t>"Login" Page when user only input password in "Login" Form</t>
  </si>
  <si>
    <t>1. Homepage is displayed
2. "Login" Page is displayed
3. Accept Member's or Mod's typed
4. VMN system will alert message:" The password is required"</t>
  </si>
  <si>
    <t>1. Homepage is displayed
2. "Login" Page is displayed
3. Accept Member's or Mod's typed
4. VMN system will alert message:" The account is required"</t>
  </si>
  <si>
    <t>1. Homepage is displayed
2. "Login" Page is displayed
3. "khanhtbse02764@fpt.edu.vn" in email field
     "adfghjk" in pass field
4. VMN system will alert a message:"Account or Password  is not correct"</t>
  </si>
  <si>
    <t>1. Homepage is displayed
2. "Login" Page is displayed
3. "abcxyz" in email field
     "123456789" in pass field
4.  VMN system will alert a message:"Account or Password is not correct"</t>
  </si>
  <si>
    <t>1. Homepage is displayed
2. "Login" Page is displayed
3. "abcxyz" in email field
     "adfghjk" in pass field
4.  VMN system will alert a message:"Account or Password is not correct"</t>
  </si>
  <si>
    <t>1. Homepage is displayed 
2. The Login page is displayed
3. The Register page is displayed
4. Display "khanhtbse0276@fpt.edul.vn" at Email field
5. Other field is filled correctly
6. VMN system will alert a message:"The email must be a valid email address."</t>
  </si>
  <si>
    <t>1. Homepage is displayed 
2. The Login page is displayed
3.The Register page is displayed
4. Display "khanhtbse02764@fpt.edu.vn" at Email field 
5. VMN system will alert a message:"The email has already been taken"</t>
  </si>
  <si>
    <t>1. Homepage is displayed 
2. The Register page is displayed 
3. Accept Member's or Mod's typed
4. VMN system will alert message:"The name field is required. The email field is required. The password field is required."</t>
  </si>
  <si>
    <t>1. Homepage is displayed 
2. The Register page is displayed
3. Display "khanhtbse0276@fpt.edul.vn" at Email field
4. Other field is filled correctly
5. VMN system will alert a message:"The email must be a valid email address."</t>
  </si>
  <si>
    <t>1. Homepage is displayed 
2.The Register page is displayed
3. Display "khanhtbse02764@fpt.edu.vn" in Email field 
5. VMN system will alert a message:"The email has already been taken"</t>
  </si>
  <si>
    <t>1. Homepage is displayed
2. "Login" Page is displayed
3. "Register as HMS" Page is displayed
4. VMN system will alert message:"The name field is required. The email field is required. The password field is required. The storename field is required. The address field is required. The phonenumber field is required. The representative field is required"</t>
  </si>
  <si>
    <t>1. Homepage is displayed
2. "Login" Page is displayed
3. "Register as HMS" Page is displayed
4. "abc123" is encoded "••••••"</t>
  </si>
  <si>
    <t>1. Go to vmn.vnvalley.com
2. Click on "Login" hyperlink on Homepage
3. Click on "Register ase HMS" hyperlink on "Login" Page
4. Enter texts "abc123" in "Password" field</t>
  </si>
  <si>
    <t>1. Homepage is displayed
2. "Login" Page is displayed
3. "Register as HMS" Page is displayed
4. "Email" field is empty
5. VMN system will alert message:"The email field is required"</t>
  </si>
  <si>
    <t>1. Homepage is displayed
2. "Login" Page is displayed
3. "Register as HMS" Page is displayed
4. "HMS Name" field is empty
5. VMN system will alert message:"The storename field is required"</t>
  </si>
  <si>
    <t xml:space="preserve">1. Go to vmn.vnvalley.com
2. Click on "Login" hyperlink on Homepage
3. Click on "Register ase HMS" hyperlink on "Login" Page
4. Do not enter text in "Address" field
5. Click on "Sign up" button
</t>
  </si>
  <si>
    <t>1. Homepage is displayed
2. "Login" Page is displayed
3. "Register as HMS" Page is displayed
4. "HMS Address field is empty
5. VMN system will alert message:"The address field is required"</t>
  </si>
  <si>
    <t>1. Homepage is displayed
2. "Login" Page is displayed
3. "Register as HMS" Page is displayed
4. "Password" field is empty
5. VMN system will alert message:"The password field is required"</t>
  </si>
  <si>
    <t>1. Homepage is displayed
2. "Login" Page is displayed
3. "Register as HMS" Page is displayed
4. "Username" field is empty
5. VMN system will alert message:"The account field is required"</t>
  </si>
  <si>
    <t>1. Homepage is displayed
2. "Login" Page is displayed
3. "Register as HMS" Page is displayed
4. "Mobile number" field is empty
5. VMN system will alert message:"The phonenumber field is required"</t>
  </si>
  <si>
    <t>1. Homepage is displayed
2. "Login" Page is displayed
3. "Register as HMS" Page is displayed
4. "Representative" field is empty
5. VMN system will alert message:"The representative field is required"</t>
  </si>
  <si>
    <t>1. Homepage is displayed
2. "Login" Page is displayed
3. "Register as HMS" Page is displayed
4. Accept Guess's typed
5. VMN system will alert message:"The email must be a valid email address"</t>
  </si>
  <si>
    <t>1. Homepage is displayed
2. "Login" Page is displayed
3. "Register as HMS" Page is displayed
4. Accept Guess's typed
5. VMN system will alert message:"The email has already been taken"</t>
  </si>
  <si>
    <t>1. Homepage is displayed 
2. The Register page is displayed
3. All field is filled correctly
4. Login successful and back to Login Page</t>
  </si>
  <si>
    <t>1. Homepage is displayed
2. "Login" Page is displayed
3. "Register as HMS" Page is displayed
4. Accept Guess's typed
5. VMN system will alert message:"You registered successfully" and back to Login Page</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</si>
  <si>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</si>
  <si>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</si>
  <si>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</si>
  <si>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</si>
  <si>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</si>
  <si>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</si>
  <si>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</si>
  <si>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</si>
  <si>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</si>
  <si>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</si>
  <si>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</si>
  <si>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1. "Login" Page is displayed 
2. VMN system will alert message:"The account is required. The password is required"</t>
  </si>
  <si>
    <t>1. "Login" Page is displayed
2. VMN system will alert message:"The account field is required"</t>
  </si>
  <si>
    <t>"Personal page" view</t>
  </si>
  <si>
    <t>1. Login VMN system by Member or Mod role
2. Click on "Personal Page" hyperlink at VMN website's header
3. Click on "Profile" hyperlink on "Personal Page detail"</t>
  </si>
  <si>
    <t xml:space="preserve">1. Homepage is displayed 
2. "Login" Page is displayed by following fields:
- Account or Email Address textbox
- Password field
- Remember login checkbox
- Login button
- Forgot your password hyperlink
- Sign up hyperlink
</t>
  </si>
  <si>
    <t xml:space="preserve">1. Homepage is displayed
2. The "Register" Page is displayed by following fields:
+ Username field
+ Password field
+ Re-enter password field
+ Email field
+ Full Name field
+ Sign up button
+ Register as Herbal medicine store account hyperlink
</t>
  </si>
  <si>
    <t>1. Homepage is displayed
2. Personal menu is displayed by following fields:
- Personal Page hyperlink
- Changed password hyperlink
- Logout hyperlink</t>
  </si>
  <si>
    <t>1. Homepage is displayed
2. Item Slider switch another slider.</t>
  </si>
  <si>
    <t xml:space="preserve">1.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</si>
  <si>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Homepage is displayed
2. "Medicinal plants" page will be displayed
3. "Contribute new Medicinal plants article" page is displayed
4. VMN system will alert error message:" You have to fill all required fields"</t>
  </si>
  <si>
    <t>1. Homepage is displayed
2. "Medicinal plants" Page is displayed
3. "Contribute new Medicinal plants Article" Page is displayed
4. Accept texts that Member or Mod typed
5. VMN sysem will alert message:" You have to fill all required fields"</t>
  </si>
  <si>
    <t>1.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</si>
  <si>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1. Homepage is displayed
2. "Medicinal plants" Page is displayed
3. "Contribute new Medicinal plants Article" Page is displayed
4. Accept texts that Member or Mod typed
5. VMN sysem will alert message:"Name field should under 30 characters"</t>
  </si>
  <si>
    <t>1. Homepage is displayed
2. "Medicinal plants" Page is displayed
3. "Contribute new Medicinal plants Article" Page is displayed
4. Accept texts that Member or Mod typed
5. VMN sysem will alert message:"Name field should over 5 characters"</t>
  </si>
  <si>
    <t>1. Homepage is displayed
2. "Medicinal plants" Page is displayed
3. "Contribute new Medicinal plants Article" Page is displayed
4. Accept texts that Member or Mod typed
5. VMN sysem will alert message:"Other name field should under 100 characters"</t>
  </si>
  <si>
    <t>1. Homepage is displayed
2. "Medicinal plants" Page is displayed
3. "Contribute new Medicinal plants Article" Page is displayed
4. Accept texts that Member or Mod typed
5. VMN sysem will alert message:"Other name field should over 10 characters"</t>
  </si>
  <si>
    <t>1. Homepage is displayed
2. "Medicinal plants" Page is displayed
3. "Contribute new Medicinal plants Article" Page is displayed
4. Accept texts that Member or Mod typed
5. VMN sysem will alert message:"Other name field should under 40 characters"</t>
  </si>
  <si>
    <t>1. Homepage is displayed
2. "Medicinal plants" Page is displayed
3. "Contribute new Medicinal plants Article" Page is displayed
4. Accept texts that Member or Mod typed
5. VMN sysem will alert message:"Other name field should over 5 characters"</t>
  </si>
  <si>
    <t>1. Homepage is displayed
2. "Medicinal plants" Page is displayed
3. "Contribute new Medicinal plants Article" Page is displayed
4. Accept texts that Member or Mod typed
5. VMN sysem will alert message:"Description field should under 500 characters"</t>
  </si>
  <si>
    <t>1. Homepage is displayed
2. "Medicinal plants" Page is displayed
3. "Contribute new Medicinal plants Article" Page is displayed
4. Accept texts that Member or Mod typed
5. VMN sysem will alert message:"Description field should over 30 characters"</t>
  </si>
  <si>
    <t>1. Homepage is displayed
2. "Medicinal plants" Page is displayed
3. "Contribute new Medicinal plants Article" Page is displayed
4. Accept texts that Member or Mod typed
5. VMN sysem will alert message:"Characteristic field should under 500 characters"</t>
  </si>
  <si>
    <t>1. Homepage is displayed
2. "Medicinal plants" Page is displayed
3. "Contribute new Medicinal plants Article" Page is displayed
4. Accept texts that Member or Mod typed
5. VMN sysem will alert message:"Characteristic field should over 10 characters"</t>
  </si>
  <si>
    <t>1. Homepage is displayed
2. "Medicinal plants" Page is displayed
3. "Contribute new Medicinal plants Article" Page is displayed
4. Accept texts that Member or Mod typed
5. VMN sysem will alert message:"Allocation place field should under 100 characters"</t>
  </si>
  <si>
    <t>1. Homepage is displayed
2. "Medicinal plants" Page is displayed
3. "Contribute new Medicinal plants Article" Page is displayed
4. Accept texts that Member or Mod typed
5. VMN sysem will alert message:"Allocation place field should over 5 characters"</t>
  </si>
  <si>
    <t>1. Homepage is displayed
2. "Medicinal plants" Page is displayed
3. "Contribute new Medicinal plants Article" Page is displayed
4. Accept texts that Member or Mod typed
5. VMN sysem will alert message:"Utility field should under 500 characters"</t>
  </si>
  <si>
    <t>1. Homepage is displayed
2. "Medicinal plants" Page is displayed
3. "Contribute new Medicinal plants Article" Page is displayed
4. Accept texts that Member or Mod typed
5. VMN sysem will alert message:"Utility field should over 10 characters"</t>
  </si>
  <si>
    <t xml:space="preserve">1.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</si>
  <si>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 xml:space="preserve">1.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</si>
  <si>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Homepage is displayed
2.1 "Medicinal Plants" Page is displayed
2.2 "Personal Page" is displayed
3. "Article Detail" Page is displayed
4. "Change content" Page is displayed
5. Accept Member's and Mod's modify
6. VMN sysem will alert message:" You have to fill all required fields"</t>
  </si>
  <si>
    <t>1.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</si>
  <si>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Homepage is displayed
2.1 "Medicinal Plants" Page is displayed
2.2 "Personal Page" is displayed
3. "Article Detail" Page is displayed
4. "Change content" Page is displayed
5. Accept Member's and Mod's modify
6. VMN sysem will alert message:"Name field should under 30 characters"</t>
  </si>
  <si>
    <t>1. Homepage is displayed
2.1 "Medicinal Plants" Page is displayed
2.2 "Personal Page" is displayed
3. "Article Detail" Page is displayed
4. "Change content" Page is displayed
5. Accept Member's and Mod's modify
6. VMN sysem will alert message:"Other name field should under 100 characters"</t>
  </si>
  <si>
    <t>1. Homepage is displayed
2.1 "Medicinal Plants" Page is displayed
2.2 "Personal Page" is displayed
3. "Article Detail" Page is displayed
4. "Change content" Page is displayed
5. Accept Member's and Mod's modify
5. VMN sysem will alert message:"Other name field should under 40 characters"</t>
  </si>
  <si>
    <t>1.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</si>
  <si>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</si>
  <si>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</si>
  <si>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Homepage is displayed
2.1 "Medicinal Plants" Page is displayed
2.2 "Personal Page" is displayed
3. "Contribute new Medicinal plants Article" Page is displayed
4. Accept texts that Member or Mod typed
5. VMN sysem will alert message:"Utility field should under 500 characters"</t>
  </si>
  <si>
    <t xml:space="preserve">1.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</si>
  <si>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 xml:space="preserve">1. Homepage is displayed
2. "Remedy" page will be displayed
3. "Contribute new article" page is displayed
</t>
  </si>
  <si>
    <t>1. Homepage is displayed
2. "Remedy" page will be displayed
3. "Contribute new article" page is displayed
4. VMN system will alert error message:" You have to fill all required fields"</t>
  </si>
  <si>
    <t>1. Homepage is displayed
2. "Remedy" Page is displayed
3. "Contribute new article" Page is displayed
4. Accept texts that Member or Mod typed
5. VMN sysem will alert message:" You have to fill all required fields"</t>
  </si>
  <si>
    <t>1.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</si>
  <si>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1. Homepage is displayed
2. "Remedy" Page is displayed
3. "Contribute new article" Page is displayed
4. Accept texts that Member or Mod typed
5. VMN sysem will alert message:"Title field should over 10 characters"</t>
  </si>
  <si>
    <t>1. Homepage is displayed
2. "Remedy" Page is displayed
3. "Contribute new article" Page is displayed
4. Accept texts that Member or Mod typed
5. VMN sysem will alert message:"Title field should under 100 characters"</t>
  </si>
  <si>
    <t>1. Homepage is displayed
2. "Remedy" Page is displayed
3. "Contribute new article" Page is displayed
4. Accept texts that Member or Mod typed
5. VMN sysem will alert message:"Ingredients field should over 50 characters"</t>
  </si>
  <si>
    <t>1. Homepage is displayed
2. "Remedy" Page is displayed
3. "Contribute new article" Page is displayed
4. Accept texts that Member or Mod typed
5. VMN sysem will alert message:"Ingredients field should under 1000 characters"</t>
  </si>
  <si>
    <t>1. Homepage is displayed
2. "Remedy" Page is displayed
3. "Contribute new article" Page is displayed
4. Accept texts that Member or Mod typed
5. VMN sysem will alert message:"Description field should over 50 characters"</t>
  </si>
  <si>
    <t>1. Homepage is displayed
2. "Remedy" Page is displayed
3. "Contribute new article" Page is displayed
4. Accept texts that Member or Mod typed
5. VMN sysem will alert message:"Description field should under 1000 characters"</t>
  </si>
  <si>
    <t>1. Homepage is displayed
2. "Remedy" Page is displayed
3. "Contribute new article" Page is displayed
4. Accept texts that Member or Mod typed
5. VMN sysem will alert message:"Usage field should over 50 characters"</t>
  </si>
  <si>
    <t>1. Homepage is displayed
2. "Remedy" Page is displayed
3. "Contribute new article" Page is displayed
4. Accept texts that Member or Mod typed
5. VMN sysem will alert message:"Usage field should under 500 characters"</t>
  </si>
  <si>
    <t>1. Homepage is displayed
2. "Remedy" Page is displayed
3. "Contribute new Remedy Article" Page is displayed
4. Accept texts that Member or Mod typed
5. VMN sysem will alert message:"Utility field should over 50 characters"</t>
  </si>
  <si>
    <t>1. Homepage is displayed
2. "Remedy" Page is displayed
3. "Contribute new Remedy Article" Page is displayed
4. Accept texts that Member or Mod typed
5. VMN sysem will alert message:"Utility field should under 500 characters"</t>
  </si>
  <si>
    <t>1. Homepage is displayed
2. "Remedy" Page is displayed
3. "Contribute new article" Page is displayed
4. Accept texts that Member or Mod typed
5. VMN sysem will alert message:"Note field should under 50 characters"</t>
  </si>
  <si>
    <t>1. Homepage is displayed
2. "Remedy" Page is displayed
3. "Contribute new article" Page is displayed
4. Accept texts that Member or Mod typed
5. VMN sysem will alert message:"Note field should under 1000 characters"</t>
  </si>
  <si>
    <t xml:space="preserve">1.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</si>
  <si>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 xml:space="preserve">1. Homepage is displayed
2.1 "Remedy" Page is displayed
2.2 "Personal Page" is displayed
3. "Article Detail" Page is displayed 
4. "Change content" Page is displayed </t>
  </si>
  <si>
    <t>1. Homepage is displayed
2. "Remedy" page will be displayed
3. "Contribute new Remedy article" page is displayed
4. VMN system will alert error message:" You have to fill all required fields"</t>
  </si>
  <si>
    <t>1. Homepage is displayed
2.1 "Remedy" Page is displayed
2.2 "Personal Page" is displayed
3. "Article Detail" Page is displayed
4. "Change content" Page is displayed
5. Accept Member's and Mod's modify
6. VMN sysem will alert message:" You have to fill all required fields"</t>
  </si>
  <si>
    <t>1.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</si>
  <si>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Homepage is displayed
2.1 "Remedy" Page is displayed
2.2 "Personal Page" is displayed
3. "Article Detail" Page is displayed
4. "Change content" Page is displayed
5. Accept Member's and Mod's modify
6. VMN sysem will alert message:"Name field should under 30 characters"</t>
  </si>
  <si>
    <t>1. Homepage is displayed
2.1 "Remedy" Page is displayed
2.2 "Personal Page" is displayed
3. "Article Detail" Page is displayed
4. "Change content" Page is displayed
5. Accept Member's and Mod's modify
6. VMN sysem will alert message:"Other name field should under 100 characters"</t>
  </si>
  <si>
    <t>1. Homepage is displayed
2.1 "Remedy" Page is displayed
2.2 "Personal Page" is displayed
3. "Article Detail" Page is displayed
4. "Change content" Page is displayed
5. Accept Member's and Mod's modify
5. VMN sysem will alert message:"Other name field should under 40 characters"</t>
  </si>
  <si>
    <t>1. Homepage is displayed
2.1 "Remedy" Page is displayed
2.2 "Personal Page" is displayed
3. "Article Detail" Page is displayed
4. "Change content" Page is displayed
5. Accept Member's and Mod's modify
6. VMN sysem will alert message:"Description field should under 500 characters"</t>
  </si>
  <si>
    <t>1. Homepage is displayed
2.1 "Remedy" Page is displayed
2.2 "Personal Page" is displayed
3. "Article Detail" Page is displayed
4. "Change content" Page is displayed
5. Accept Member's and Mod's modify
6. VMN sysem will alert message:"Characteristic field should under 500 characters"</t>
  </si>
  <si>
    <t>1. Homepage is displayed
2.1 "Remedy" Page is displayed
2.2 "Personal Page" is displayed
3. "Article Detail" Page is displayed
4. "Change content" Page is displayed
5. Accept Member's and Mod's modify
6. VMN sysem will alert message:"Allocation place field should under 100 characters"</t>
  </si>
  <si>
    <t>1. Homepage is displayed
2.1 "Remedy" Page is displayed
2.2 "Personal Page" is displayed
3. "Contribute new Remedy Article" Page is displayed
4. Accept texts that Member or Mod typed
5. VMN sysem will alert message:"Utility field should under 500 characters"</t>
  </si>
  <si>
    <t xml:space="preserve">1. Homepage is displayed
</t>
  </si>
  <si>
    <t xml:space="preserve">1. Homepage is displayed
</t>
  </si>
  <si>
    <t xml:space="preserve">1. Homepage is displayed
2. "HMS Searching" Page is displayed by following fields:
- Header
- "HMS Searching" Form
- List of HMS in database
- Paging
- Footer
</t>
  </si>
  <si>
    <t>1. Homepage is displayed
2. "HMS Searching" Page is displayed
3. VMN system will display all data of HMS and display result on "Result of searching HMS" field by following fields:
- HMS's name
- HMS's basic information
- Detail button</t>
  </si>
  <si>
    <t>1. Homepage is displayed
2. "HMS Searching" Page is displayed
3. VMN system will refresh "HMS Searching" form</t>
  </si>
  <si>
    <t xml:space="preserve">1. Homepage is displayed
2. "HMS Searching" Page is displayed
3. Accept Member or Mod's  typed
4. VMN system will query in database, then display result on "Result of HMS Searching" field </t>
  </si>
  <si>
    <t>1. Homepage is displayed
2. "HMS Searching" Page is displayed
3. VMN system will delete all texts and refresh "HMS Searching" form</t>
  </si>
  <si>
    <t xml:space="preserve">1. Homepage is displayed
2. "HMS Searching" Page is displayed
3. "HMS Detail" is displayed by following fields:
- Name
- Address
- Mobile
-…..
-Rate button
</t>
  </si>
  <si>
    <t xml:space="preserve">1. Homepage is displayed
2. "HMS Searching" Page is displayed
3. "HMS Detail" is displayed by following fields:
- Name
- Address
- Mobile
-…..
-Rate button
</t>
  </si>
  <si>
    <t xml:space="preserve">1. Homepage is displayed
2. "Personal Page Detail" Page will be displayed by following fields:
- Header
- Personal avatar
- Personal information tab
- Contributed articles tab
- Notification
- Detail personal information field
- Footer
</t>
  </si>
  <si>
    <t xml:space="preserve">1. Homepage is displayed
2. "Personal Page Detail" Page will be displayed by following fields:
- Header
- Personal avatar
- Personal information tab
- Contributed articles tab
- Notification
- Personal information detail field
- Footer
</t>
  </si>
  <si>
    <t>1. Homepage is displayed
2. "Personal Page Detail" Page will be displayed and "Profile Detail" field will be displayed by following fields:
- Personal Information
- Account
- Email
- Name
- Date of birth
- Gender
- Participation date</t>
  </si>
  <si>
    <t>1. Homepage is displayed
2. "Personal Page Detail" Page will be displayed.
3. "Profile Detail" field will be displayed by following fields:
- Personal Information
- Account
- Email
- Name
- Date of birth
- Gender
- Participation date</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</si>
  <si>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</si>
  <si>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</si>
  <si>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Homepage is displayed
2. "Personal Page Detail" Page will be displayed
3. "Notification Detail" frame will be displayed by following fields:
- Sender's avatar
- Sender's name
- Notification's content
- Sent time</t>
  </si>
  <si>
    <t>1. Homepage is displayed
2. "Personal Page Detail" Page will be displayed
3. "Profile Detail" frame will be displayed
4. "Update Profile" form will be displayed by following fields:
- Account
- Email
- LastName
- FirstName
- Birthday
- Save button</t>
  </si>
  <si>
    <t>1. Homepage is displayed
2. "Personal Page Detail" Page will be displayed
3. "Profile Detail" frame will be displayed
4. "Update Profile" form will be displayed
5. Back to "Profile Detail" frame</t>
  </si>
  <si>
    <t>1. Homepage is displayed
2. "Personal Page Detail" Page will be displayed
3. "Profile Detail" frame will be displayed
4. "Update Profile" form will be displayed
5. Accept Member's typed
6. VMN sysem will alert message: "Name field should over 5 characters"</t>
  </si>
  <si>
    <t>1. Homepage is displayed
2. "Personal Page Detail" Page will be displayed
3. "Profile Detail" frame will be displayed
4. "Update Profile" form will be displayed
5. Accept Member's typed
6. VMN sysem will alert message: "Name field should under 30 characters"</t>
  </si>
  <si>
    <t>1. Homepage is displayed
2. "Personal Page Detail" Page will be displayed
3. "Profile Detail" frame will be displayed
4. "Update Profile" form will be displayed
5. Accept Member's typed
6. VMN sysem will alert message: "Nick name field should under 30 characters"</t>
  </si>
  <si>
    <t>1. Homepage is displayed
2. "Personal Page Detail" Page will be displayed
3. "Profile Detail" frame will be displayed
4. "Update Profile" form will be displayed
5. Accept Member's typed
6. VMN sysem will alert message: "Job field should over 5 characters"</t>
  </si>
  <si>
    <t>1. Homepage is displayed
2. "Personal Page Detail" Page will be displayed
3. "Profile Detail" frame will be displayed
4. "Update Profile" form will be displayed
5. Accept Member's typed
6. VMN sysem will alert message: "Address field should over 5 characters"</t>
  </si>
  <si>
    <t>1. Homepage is displayed
2. "Personal Page Detail" Page will be displayed
3. "Profile Detail" frame will be displayed
4. "Update Profile" form will be displayed
5. Accept Member's typed
6. VMN sysem will alert message: "Update successful"</t>
  </si>
  <si>
    <t xml:space="preserve">1. Homepage is displayed
2. "Personal Page Detail" Page will be displayed
3. "Change Password" form will be displayed by following fields: 
- Current Password text field
- New Password text field
- Confirm Password text field
</t>
  </si>
  <si>
    <t>1. Homepage is displayed
2. "Personal Page Detail" Page will be displayed
3. "Change Password" form will be displayed by following fields: 
- Current Password text field
- New Password text field
- Confirm Password text field</t>
  </si>
  <si>
    <t>1. Homepage is displayed
2. "Personal Page Detail" Page will be displayed
3. "Change Password" form will be displayed
4. Accept Member's or Mod's typed
5. VMN system will alert message:" You have to enter all fields"</t>
  </si>
  <si>
    <t>1. Homepage is displayed
2. "Personal Page Detail" Page will be displayed
3. "Change Password" form will be displayed
4. Accept Member's or Mod's typed
5. VMN system will alert message:"Current Password is not correct"</t>
  </si>
  <si>
    <t>1. Homepage is displayed
2. "Personal Page Detail" Page will be displayed
3. "Change Password" form will be displayed
4. Accept Member's or Mod's typed
5. VMN system will alert message:"Confirm Password is not correct"</t>
  </si>
  <si>
    <t>1. Homepage is displayed
2. "Personal Page Detail" Page will be displayed
3. "Change Password" form will be displayed
4. Accept Member's or Mod's typed
5. VMN system will alert message:"Password should have over 8 characters"</t>
  </si>
  <si>
    <t>1. Homepage is displayed
2. "Personal Page Detail" Page will be displayed
3. "Change Password" form will be displayed
4. Accept Member's or Mod's typed
5. VMN system will alert message:"Password should have under 60 characters"</t>
  </si>
  <si>
    <t>1. Homepage is displayed
2. "Personal Page Detail" Page will be displayed
3. "Change Password" form will be displayed
4. Current Password is encoded</t>
  </si>
  <si>
    <t>1. Homepage is displayed
2. "Personal Page Detail" Page will be displayed
3. "Change Password" form will be displayed
4. New Password is encoded</t>
  </si>
  <si>
    <t>1. Homepage is displayed
2. "Personal Page Detail" Page will be displayed
3. "Change Password" form will be displayed
4. Confirm Password is encoded</t>
  </si>
  <si>
    <t>1. Homepage is displayed
2. "Personal Page Detail" Page will be displayed
3. "Change Password" form will be displayed
4. Accept Member's or Mod's typed
5. VMN system will alert message:"Update Password successful"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</si>
</sst>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9"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theme="0"/>
        <bgColor indexed="64"/>
      </patternFill>
    </fill>
    <fill>
      <patternFill patternType="solid">
        <fgColor rgb="FFFFFF00"/>
        <bgColor indexed="26"/>
      </patternFill>
    </fill>
  </fills>
  <borders count="7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auto="1"/>
      </left>
      <right style="thin">
        <color auto="1"/>
      </right>
      <top style="thin">
        <color indexed="8"/>
      </top>
      <bottom style="thin">
        <color auto="1"/>
      </bottom>
      <diagonal/>
    </border>
    <border>
      <left style="thin">
        <color indexed="8"/>
      </left>
      <right style="thin">
        <color indexed="8"/>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top/>
      <bottom/>
      <diagonal/>
    </border>
    <border>
      <left style="thin">
        <color auto="1"/>
      </left>
      <right style="thin">
        <color auto="1"/>
      </right>
      <top/>
      <bottom/>
      <diagonal/>
    </border>
    <border>
      <left/>
      <right/>
      <top/>
      <bottom style="thin">
        <color auto="1"/>
      </bottom>
      <diagonal/>
    </border>
    <border>
      <left style="thin">
        <color indexed="8"/>
      </left>
      <right style="thin">
        <color indexed="8"/>
      </right>
      <top/>
      <bottom style="thin">
        <color indexed="8"/>
      </bottom>
      <diagonal/>
    </border>
    <border>
      <left style="thin">
        <color auto="1"/>
      </left>
      <right/>
      <top/>
      <bottom/>
      <diagonal/>
    </border>
    <border>
      <left/>
      <right style="thin">
        <color auto="1"/>
      </right>
      <top style="thin">
        <color auto="1"/>
      </top>
      <bottom/>
      <diagonal/>
    </border>
    <border>
      <left/>
      <right style="thin">
        <color indexed="8"/>
      </right>
      <top/>
      <bottom/>
      <diagonal/>
    </border>
    <border>
      <left/>
      <right style="thin">
        <color auto="1"/>
      </right>
      <top style="thin">
        <color indexed="8"/>
      </top>
      <bottom style="thin">
        <color indexed="8"/>
      </bottom>
      <diagonal/>
    </border>
    <border>
      <left style="thin">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indexed="8"/>
      </left>
      <right/>
      <top style="thin">
        <color indexed="8"/>
      </top>
      <bottom style="thin">
        <color auto="1"/>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30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6" borderId="37"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39" xfId="5" applyFont="1" applyFill="1" applyBorder="1" applyAlignment="1">
      <alignment vertical="top" wrapText="1"/>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3" fillId="6" borderId="36"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 fillId="2" borderId="39" xfId="5" applyFont="1" applyFill="1" applyBorder="1" applyAlignment="1">
      <alignment vertical="top" wrapText="1"/>
    </xf>
    <xf numFmtId="0" fontId="3" fillId="2" borderId="39" xfId="2" applyFont="1" applyFill="1" applyBorder="1"/>
    <xf numFmtId="0" fontId="3" fillId="2" borderId="35"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14" fillId="4" borderId="0" xfId="5" applyFont="1" applyFill="1" applyBorder="1" applyAlignment="1">
      <alignment horizontal="left" vertical="center"/>
    </xf>
    <xf numFmtId="14" fontId="3" fillId="2" borderId="22" xfId="2" applyNumberFormat="1" applyFont="1" applyFill="1" applyBorder="1" applyAlignment="1"/>
    <xf numFmtId="0" fontId="3" fillId="6" borderId="52" xfId="5" applyFont="1" applyFill="1" applyBorder="1" applyAlignment="1">
      <alignment vertical="top" wrapText="1"/>
    </xf>
    <xf numFmtId="0" fontId="3" fillId="6" borderId="51" xfId="5" applyFont="1" applyFill="1" applyBorder="1" applyAlignment="1">
      <alignment vertical="top" wrapText="1"/>
    </xf>
    <xf numFmtId="0" fontId="16" fillId="2" borderId="22" xfId="1" quotePrefix="1" applyFill="1" applyBorder="1"/>
    <xf numFmtId="0" fontId="26" fillId="6" borderId="22" xfId="5" applyFont="1" applyFill="1" applyBorder="1" applyAlignment="1">
      <alignment vertical="top" wrapText="1"/>
    </xf>
    <xf numFmtId="0" fontId="26" fillId="2" borderId="2" xfId="5" applyFont="1" applyFill="1" applyBorder="1" applyAlignment="1">
      <alignment vertical="top" wrapText="1"/>
    </xf>
    <xf numFmtId="0" fontId="14" fillId="7" borderId="22" xfId="5" applyFont="1" applyFill="1" applyBorder="1" applyAlignment="1">
      <alignment horizontal="left" vertical="center"/>
    </xf>
    <xf numFmtId="0" fontId="3" fillId="6" borderId="0" xfId="2" applyFont="1" applyFill="1"/>
    <xf numFmtId="0" fontId="3" fillId="2" borderId="52" xfId="5" applyFont="1" applyFill="1" applyBorder="1" applyAlignment="1">
      <alignment vertical="top" wrapText="1"/>
    </xf>
    <xf numFmtId="0" fontId="3" fillId="6" borderId="41" xfId="5" applyFont="1" applyFill="1" applyBorder="1" applyAlignment="1">
      <alignment vertical="top" wrapText="1"/>
    </xf>
    <xf numFmtId="0" fontId="3" fillId="7" borderId="22" xfId="5" applyFont="1" applyFill="1" applyBorder="1" applyAlignment="1">
      <alignment horizontal="left" vertical="center"/>
    </xf>
    <xf numFmtId="0" fontId="3" fillId="7" borderId="22" xfId="5" applyFont="1" applyFill="1" applyBorder="1" applyAlignment="1">
      <alignment horizontal="left" vertical="top" wrapText="1"/>
    </xf>
    <xf numFmtId="0" fontId="3" fillId="2" borderId="54" xfId="2" applyFont="1" applyFill="1" applyBorder="1"/>
    <xf numFmtId="0" fontId="3" fillId="6" borderId="3" xfId="5" applyFont="1" applyFill="1" applyBorder="1" applyAlignment="1">
      <alignment vertical="top" wrapText="1"/>
    </xf>
    <xf numFmtId="0" fontId="3" fillId="6" borderId="38" xfId="5" applyFont="1" applyFill="1" applyBorder="1" applyAlignment="1">
      <alignment vertical="top" wrapText="1"/>
    </xf>
    <xf numFmtId="0" fontId="26" fillId="2" borderId="22" xfId="5" applyFont="1" applyFill="1" applyBorder="1" applyAlignment="1">
      <alignment vertical="top" wrapText="1"/>
    </xf>
    <xf numFmtId="0" fontId="3" fillId="6" borderId="55" xfId="5" applyFont="1" applyFill="1" applyBorder="1" applyAlignment="1">
      <alignment vertical="top" wrapText="1"/>
    </xf>
    <xf numFmtId="0" fontId="3" fillId="6" borderId="43" xfId="5" applyFont="1" applyFill="1" applyBorder="1" applyAlignment="1">
      <alignment vertical="top" wrapText="1"/>
    </xf>
    <xf numFmtId="0" fontId="3" fillId="6" borderId="56" xfId="5" applyFont="1" applyFill="1" applyBorder="1" applyAlignment="1">
      <alignment vertical="top" wrapText="1"/>
    </xf>
    <xf numFmtId="0" fontId="3" fillId="6" borderId="57" xfId="5" applyFont="1" applyFill="1" applyBorder="1" applyAlignment="1">
      <alignment vertical="top" wrapText="1"/>
    </xf>
    <xf numFmtId="0" fontId="14" fillId="4" borderId="35" xfId="5" applyFont="1" applyFill="1" applyBorder="1" applyAlignment="1">
      <alignment vertical="center"/>
    </xf>
    <xf numFmtId="0" fontId="14" fillId="4" borderId="43" xfId="5" applyFont="1" applyFill="1" applyBorder="1" applyAlignment="1">
      <alignment vertical="center"/>
    </xf>
    <xf numFmtId="0" fontId="14" fillId="4" borderId="42"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6" xfId="5" applyFont="1" applyFill="1" applyBorder="1" applyAlignment="1">
      <alignment horizontal="left" vertical="center"/>
    </xf>
    <xf numFmtId="0" fontId="3" fillId="8" borderId="22" xfId="5" applyFont="1" applyFill="1" applyBorder="1" applyAlignment="1">
      <alignment horizontal="left" vertical="center" wrapText="1"/>
    </xf>
    <xf numFmtId="0" fontId="14" fillId="7" borderId="0" xfId="5" applyFont="1" applyFill="1" applyBorder="1" applyAlignment="1">
      <alignment horizontal="left" vertical="center"/>
    </xf>
    <xf numFmtId="0" fontId="3" fillId="6" borderId="22" xfId="2" applyFont="1" applyFill="1" applyBorder="1" applyAlignment="1">
      <alignment vertical="top"/>
    </xf>
    <xf numFmtId="0" fontId="3" fillId="6" borderId="22" xfId="2" applyFont="1" applyFill="1" applyBorder="1" applyAlignment="1"/>
    <xf numFmtId="0" fontId="3" fillId="6" borderId="22" xfId="2" applyFont="1" applyFill="1" applyBorder="1"/>
    <xf numFmtId="14" fontId="3" fillId="2" borderId="39" xfId="2" applyNumberFormat="1" applyFont="1" applyFill="1" applyBorder="1" applyAlignment="1">
      <alignment vertical="top"/>
    </xf>
    <xf numFmtId="0" fontId="3" fillId="6" borderId="54" xfId="5" applyFont="1" applyFill="1" applyBorder="1" applyAlignment="1">
      <alignment vertical="top" wrapText="1"/>
    </xf>
    <xf numFmtId="14" fontId="3" fillId="2" borderId="54" xfId="2" applyNumberFormat="1" applyFont="1" applyFill="1" applyBorder="1" applyAlignment="1">
      <alignment vertical="top"/>
    </xf>
    <xf numFmtId="0" fontId="3" fillId="2" borderId="57" xfId="2" applyFont="1" applyFill="1" applyBorder="1"/>
    <xf numFmtId="0" fontId="3" fillId="6" borderId="59" xfId="5" applyFont="1" applyFill="1" applyBorder="1" applyAlignment="1">
      <alignment vertical="top" wrapText="1"/>
    </xf>
    <xf numFmtId="0" fontId="3" fillId="2" borderId="54" xfId="2" applyFont="1" applyFill="1" applyBorder="1" applyAlignment="1"/>
    <xf numFmtId="0" fontId="3" fillId="2" borderId="39" xfId="2" applyFont="1" applyFill="1" applyBorder="1" applyAlignment="1"/>
    <xf numFmtId="0" fontId="3" fillId="0" borderId="39" xfId="5" applyFont="1" applyFill="1" applyBorder="1" applyAlignment="1">
      <alignment horizontal="left" vertical="center" wrapText="1"/>
    </xf>
    <xf numFmtId="0" fontId="3" fillId="2" borderId="54" xfId="2" applyFont="1" applyFill="1" applyBorder="1" applyAlignment="1">
      <alignment vertical="top"/>
    </xf>
    <xf numFmtId="0" fontId="3" fillId="2" borderId="57" xfId="2" applyFont="1" applyFill="1" applyBorder="1" applyAlignment="1"/>
    <xf numFmtId="0" fontId="14" fillId="7" borderId="39" xfId="5" applyFont="1" applyFill="1" applyBorder="1" applyAlignment="1">
      <alignment horizontal="left" vertical="center"/>
    </xf>
    <xf numFmtId="0" fontId="14" fillId="7" borderId="54" xfId="5" applyFont="1" applyFill="1" applyBorder="1" applyAlignment="1">
      <alignment horizontal="left" vertical="center"/>
    </xf>
    <xf numFmtId="0" fontId="14" fillId="4" borderId="61"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9" borderId="22" xfId="5" applyFont="1" applyFill="1" applyBorder="1" applyAlignment="1">
      <alignment vertical="top" wrapText="1"/>
    </xf>
    <xf numFmtId="0" fontId="3" fillId="9" borderId="1" xfId="5" applyFont="1" applyFill="1" applyBorder="1" applyAlignment="1">
      <alignment vertical="top" wrapText="1"/>
    </xf>
    <xf numFmtId="0" fontId="3" fillId="2" borderId="22" xfId="2" applyFont="1" applyFill="1" applyBorder="1" applyAlignment="1">
      <alignment vertical="top" wrapText="1"/>
    </xf>
    <xf numFmtId="0" fontId="3" fillId="6" borderId="39" xfId="2" applyFont="1" applyFill="1" applyBorder="1"/>
    <xf numFmtId="0" fontId="14" fillId="4" borderId="37" xfId="5" applyFont="1" applyFill="1" applyBorder="1" applyAlignment="1">
      <alignment horizontal="left" vertical="center"/>
    </xf>
    <xf numFmtId="0" fontId="3" fillId="6" borderId="62"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42" xfId="5" applyFont="1" applyFill="1" applyBorder="1" applyAlignment="1">
      <alignment vertical="top" wrapText="1"/>
    </xf>
    <xf numFmtId="0" fontId="3" fillId="2" borderId="42" xfId="2" applyFont="1" applyFill="1" applyBorder="1"/>
    <xf numFmtId="14" fontId="3" fillId="2" borderId="42" xfId="2" applyNumberFormat="1" applyFont="1" applyFill="1" applyBorder="1" applyAlignment="1">
      <alignment vertical="top"/>
    </xf>
    <xf numFmtId="0" fontId="3" fillId="2" borderId="43" xfId="2" applyFont="1" applyFill="1" applyBorder="1"/>
    <xf numFmtId="0" fontId="3" fillId="9" borderId="35" xfId="5" applyFont="1" applyFill="1" applyBorder="1" applyAlignment="1">
      <alignment vertical="top" wrapText="1"/>
    </xf>
    <xf numFmtId="14" fontId="3" fillId="2" borderId="39" xfId="2" applyNumberFormat="1" applyFont="1" applyFill="1" applyBorder="1" applyAlignment="1"/>
    <xf numFmtId="0" fontId="3" fillId="2" borderId="39" xfId="2" applyFont="1" applyFill="1" applyBorder="1" applyAlignment="1">
      <alignment horizontal="left"/>
    </xf>
    <xf numFmtId="0" fontId="18" fillId="6" borderId="39"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4" fillId="4" borderId="3" xfId="5" applyFont="1" applyFill="1" applyBorder="1" applyAlignment="1">
      <alignment horizontal="left" vertical="center" wrapText="1"/>
    </xf>
    <xf numFmtId="0" fontId="14" fillId="4" borderId="63" xfId="5" applyFont="1" applyFill="1" applyBorder="1" applyAlignment="1">
      <alignment horizontal="left" vertical="center"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7" fillId="2" borderId="22" xfId="7" applyFont="1" applyFill="1" applyBorder="1" applyAlignment="1">
      <alignment horizontal="left" vertical="top" wrapText="1"/>
    </xf>
    <xf numFmtId="0" fontId="3" fillId="8" borderId="22" xfId="0" applyFont="1" applyFill="1" applyBorder="1"/>
    <xf numFmtId="0" fontId="3" fillId="8" borderId="22" xfId="0" applyFont="1" applyFill="1" applyBorder="1" applyAlignment="1">
      <alignment vertical="top" wrapText="1"/>
    </xf>
    <xf numFmtId="0" fontId="27"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5" xfId="5" applyFont="1" applyFill="1" applyBorder="1" applyAlignment="1">
      <alignment vertical="top" wrapText="1"/>
    </xf>
    <xf numFmtId="0" fontId="27" fillId="2" borderId="42" xfId="0" applyFont="1" applyFill="1" applyBorder="1" applyAlignment="1">
      <alignment horizontal="left" vertical="top" wrapText="1"/>
    </xf>
    <xf numFmtId="0" fontId="3" fillId="8" borderId="43" xfId="0" applyFont="1" applyFill="1" applyBorder="1" applyAlignment="1">
      <alignment vertical="top" wrapText="1"/>
    </xf>
    <xf numFmtId="0" fontId="28" fillId="8" borderId="22" xfId="0" applyFont="1" applyFill="1" applyBorder="1" applyAlignment="1">
      <alignment horizontal="left" vertical="top"/>
    </xf>
    <xf numFmtId="0" fontId="14" fillId="4" borderId="0" xfId="5" applyFont="1" applyFill="1" applyBorder="1" applyAlignment="1">
      <alignment horizontal="left" vertical="center"/>
    </xf>
    <xf numFmtId="0" fontId="3" fillId="6" borderId="38" xfId="2"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0" borderId="22" xfId="5" applyFont="1" applyFill="1" applyBorder="1" applyAlignment="1">
      <alignment vertical="top" wrapText="1"/>
    </xf>
    <xf numFmtId="0" fontId="14" fillId="4" borderId="38" xfId="5" applyFont="1" applyFill="1" applyBorder="1" applyAlignment="1">
      <alignment horizontal="left" vertical="center"/>
    </xf>
    <xf numFmtId="0" fontId="3" fillId="7" borderId="39" xfId="5" applyFont="1" applyFill="1" applyBorder="1" applyAlignment="1">
      <alignment horizontal="left" vertical="center"/>
    </xf>
    <xf numFmtId="0" fontId="3" fillId="9" borderId="15" xfId="5" applyFont="1" applyFill="1" applyBorder="1" applyAlignment="1">
      <alignment vertical="top" wrapText="1"/>
    </xf>
    <xf numFmtId="0" fontId="27" fillId="2" borderId="15" xfId="5" applyFont="1" applyFill="1" applyBorder="1" applyAlignment="1">
      <alignment vertical="top" wrapText="1"/>
    </xf>
    <xf numFmtId="0" fontId="18" fillId="2" borderId="15" xfId="0" applyFont="1" applyFill="1" applyBorder="1" applyAlignment="1">
      <alignment horizontal="left" vertical="top" wrapText="1"/>
    </xf>
    <xf numFmtId="0" fontId="3" fillId="2" borderId="22" xfId="2" applyFont="1" applyFill="1" applyBorder="1" applyAlignment="1">
      <alignment horizontal="left" vertical="top" wrapText="1"/>
    </xf>
    <xf numFmtId="0" fontId="3" fillId="2" borderId="39" xfId="2" applyFont="1" applyFill="1" applyBorder="1" applyAlignment="1">
      <alignment horizontal="left" vertical="top" wrapText="1"/>
    </xf>
    <xf numFmtId="0" fontId="27" fillId="2" borderId="64" xfId="5" applyFont="1" applyFill="1" applyBorder="1" applyAlignment="1">
      <alignment vertical="top" wrapText="1"/>
    </xf>
    <xf numFmtId="0" fontId="3" fillId="6" borderId="65" xfId="5" applyFont="1" applyFill="1" applyBorder="1" applyAlignment="1">
      <alignment vertical="top" wrapText="1"/>
    </xf>
    <xf numFmtId="0" fontId="18" fillId="2" borderId="66" xfId="0" applyFont="1" applyFill="1" applyBorder="1" applyAlignment="1">
      <alignment horizontal="left" vertical="top" wrapText="1"/>
    </xf>
    <xf numFmtId="0" fontId="27" fillId="2" borderId="67" xfId="5" applyFont="1" applyFill="1" applyBorder="1" applyAlignment="1">
      <alignment vertical="top" wrapText="1"/>
    </xf>
    <xf numFmtId="0" fontId="3" fillId="6" borderId="68" xfId="5" applyFont="1" applyFill="1" applyBorder="1" applyAlignment="1">
      <alignment vertical="top" wrapText="1"/>
    </xf>
    <xf numFmtId="0" fontId="18" fillId="2" borderId="69" xfId="0" applyFont="1" applyFill="1" applyBorder="1" applyAlignment="1">
      <alignment horizontal="left" vertical="top" wrapText="1"/>
    </xf>
    <xf numFmtId="0" fontId="14" fillId="4" borderId="37" xfId="5" applyFont="1" applyFill="1" applyBorder="1" applyAlignment="1">
      <alignment horizontal="left" vertical="center" wrapText="1"/>
    </xf>
    <xf numFmtId="0" fontId="14" fillId="4" borderId="38" xfId="5" applyFont="1" applyFill="1" applyBorder="1" applyAlignment="1">
      <alignment horizontal="left" vertical="center" wrapText="1"/>
    </xf>
    <xf numFmtId="0" fontId="14" fillId="4" borderId="42" xfId="5" applyFont="1" applyFill="1" applyBorder="1" applyAlignment="1">
      <alignment horizontal="left" vertical="center"/>
    </xf>
    <xf numFmtId="0" fontId="14" fillId="4" borderId="42" xfId="5" applyFont="1" applyFill="1" applyBorder="1" applyAlignment="1">
      <alignment horizontal="left" vertical="center"/>
    </xf>
    <xf numFmtId="0" fontId="3" fillId="6" borderId="70" xfId="5" applyFont="1" applyFill="1" applyBorder="1" applyAlignment="1">
      <alignment vertical="top" wrapText="1"/>
    </xf>
    <xf numFmtId="0" fontId="3" fillId="6" borderId="40" xfId="5"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27" fillId="6" borderId="22" xfId="0" applyFont="1" applyFill="1" applyBorder="1" applyAlignment="1">
      <alignment horizontal="left" vertical="top" wrapText="1"/>
    </xf>
    <xf numFmtId="0" fontId="3" fillId="6" borderId="71" xfId="5" applyFont="1" applyFill="1" applyBorder="1" applyAlignment="1">
      <alignment vertical="top" wrapText="1"/>
    </xf>
    <xf numFmtId="0" fontId="3" fillId="6" borderId="67" xfId="5" applyFont="1" applyFill="1" applyBorder="1" applyAlignment="1">
      <alignment vertical="top" wrapText="1"/>
    </xf>
    <xf numFmtId="0" fontId="3" fillId="6" borderId="69" xfId="5" applyFont="1" applyFill="1" applyBorder="1" applyAlignment="1">
      <alignment vertical="top" wrapText="1"/>
    </xf>
    <xf numFmtId="0" fontId="3" fillId="0" borderId="2" xfId="5"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48" xfId="5" applyFont="1" applyFill="1" applyBorder="1" applyAlignment="1">
      <alignment horizontal="left" wrapText="1"/>
    </xf>
    <xf numFmtId="0" fontId="8" fillId="2" borderId="49" xfId="5" applyFont="1" applyFill="1" applyBorder="1" applyAlignment="1">
      <alignment horizontal="left" wrapText="1"/>
    </xf>
    <xf numFmtId="0" fontId="8" fillId="2" borderId="5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7"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18" fillId="2" borderId="45"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3" xfId="5" applyFont="1" applyFill="1" applyBorder="1" applyAlignment="1">
      <alignment horizontal="center" vertical="center"/>
    </xf>
    <xf numFmtId="0" fontId="14" fillId="4" borderId="58" xfId="5" applyFont="1" applyFill="1" applyBorder="1" applyAlignment="1">
      <alignment horizontal="center" vertical="center"/>
    </xf>
    <xf numFmtId="0" fontId="14" fillId="4" borderId="55"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5" xfId="5" applyFont="1" applyFill="1" applyBorder="1" applyAlignment="1">
      <alignment horizontal="left" vertical="top"/>
    </xf>
    <xf numFmtId="0" fontId="14" fillId="4" borderId="42" xfId="5" applyFont="1" applyFill="1" applyBorder="1" applyAlignment="1">
      <alignment horizontal="left" vertical="top"/>
    </xf>
    <xf numFmtId="0" fontId="14" fillId="4" borderId="43"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60"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3" xfId="5" applyFont="1" applyFill="1" applyBorder="1" applyAlignment="1">
      <alignment horizontal="left" vertical="center"/>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14" fillId="4" borderId="60" xfId="5" applyFont="1" applyFill="1" applyBorder="1" applyAlignment="1">
      <alignment horizontal="left" vertical="center" wrapText="1"/>
    </xf>
    <xf numFmtId="0" fontId="14" fillId="4" borderId="0" xfId="5" applyFont="1" applyFill="1" applyBorder="1" applyAlignment="1">
      <alignment horizontal="left"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ownloads/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31.1640625" style="1" customWidth="1"/>
    <col min="7" max="7" width="31" style="1" customWidth="1"/>
    <col min="8" max="16384" width="8.83203125" style="1"/>
  </cols>
  <sheetData>
    <row r="2" spans="1:7" s="5" customFormat="1" ht="75.75" customHeight="1" x14ac:dyDescent="0.15">
      <c r="A2" s="3"/>
      <c r="B2" s="4"/>
      <c r="C2" s="266" t="s">
        <v>0</v>
      </c>
      <c r="D2" s="266"/>
      <c r="E2" s="266"/>
      <c r="F2" s="266"/>
      <c r="G2" s="266"/>
    </row>
    <row r="3" spans="1:7" x14ac:dyDescent="0.15">
      <c r="B3" s="6"/>
      <c r="C3" s="7"/>
      <c r="F3" s="8"/>
    </row>
    <row r="4" spans="1:7" ht="14.25" customHeight="1" x14ac:dyDescent="0.15">
      <c r="B4" s="9" t="s">
        <v>1</v>
      </c>
      <c r="C4" s="267" t="s">
        <v>51</v>
      </c>
      <c r="D4" s="267"/>
      <c r="E4" s="267"/>
      <c r="F4" s="9" t="s">
        <v>2</v>
      </c>
      <c r="G4" s="10" t="s">
        <v>53</v>
      </c>
    </row>
    <row r="5" spans="1:7" ht="14.25" customHeight="1" x14ac:dyDescent="0.15">
      <c r="B5" s="9" t="s">
        <v>3</v>
      </c>
      <c r="C5" s="267" t="s">
        <v>52</v>
      </c>
      <c r="D5" s="267"/>
      <c r="E5" s="267"/>
      <c r="F5" s="9" t="s">
        <v>4</v>
      </c>
      <c r="G5" s="10" t="s">
        <v>54</v>
      </c>
    </row>
    <row r="6" spans="1:7" ht="15.75" customHeight="1" x14ac:dyDescent="0.15">
      <c r="B6" s="268" t="s">
        <v>5</v>
      </c>
      <c r="C6" s="269" t="str">
        <f>C5&amp;"_"&amp;"System Test Case"&amp;"_"&amp;"v1.0"</f>
        <v>VMN_System Test Case_v1.0</v>
      </c>
      <c r="D6" s="269"/>
      <c r="E6" s="269"/>
      <c r="F6" s="9" t="s">
        <v>6</v>
      </c>
      <c r="G6" s="72">
        <v>42422</v>
      </c>
    </row>
    <row r="7" spans="1:7" ht="13.5" customHeight="1" x14ac:dyDescent="0.15">
      <c r="B7" s="268"/>
      <c r="C7" s="269"/>
      <c r="D7" s="269"/>
      <c r="E7" s="269"/>
      <c r="F7" s="9" t="s">
        <v>7</v>
      </c>
      <c r="G7" s="12" t="s">
        <v>45</v>
      </c>
    </row>
    <row r="8" spans="1:7" x14ac:dyDescent="0.15">
      <c r="B8" s="1"/>
      <c r="C8" s="13"/>
      <c r="D8" s="14"/>
      <c r="E8" s="14"/>
      <c r="F8" s="14"/>
      <c r="G8" s="15"/>
    </row>
    <row r="9" spans="1:7" x14ac:dyDescent="0.15">
      <c r="B9" s="1"/>
      <c r="C9" s="16"/>
      <c r="D9" s="16"/>
      <c r="E9" s="16"/>
      <c r="F9" s="16"/>
    </row>
    <row r="10" spans="1:7" x14ac:dyDescent="0.15">
      <c r="B10" s="17" t="s">
        <v>8</v>
      </c>
    </row>
    <row r="11" spans="1:7" s="18" customFormat="1" x14ac:dyDescent="0.15">
      <c r="B11" s="19" t="s">
        <v>9</v>
      </c>
      <c r="C11" s="20" t="s">
        <v>7</v>
      </c>
      <c r="D11" s="20" t="s">
        <v>10</v>
      </c>
      <c r="E11" s="20" t="s">
        <v>11</v>
      </c>
      <c r="F11" s="20" t="s">
        <v>12</v>
      </c>
      <c r="G11" s="21" t="s">
        <v>13</v>
      </c>
    </row>
    <row r="12" spans="1:7" s="22" customFormat="1" ht="21.75" customHeight="1" x14ac:dyDescent="0.15">
      <c r="B12" s="73">
        <v>42422</v>
      </c>
      <c r="C12" s="74" t="s">
        <v>45</v>
      </c>
      <c r="D12" s="75"/>
      <c r="E12" s="75" t="s">
        <v>46</v>
      </c>
      <c r="F12" s="25"/>
      <c r="G12" s="26"/>
    </row>
    <row r="13" spans="1:7" s="22" customFormat="1" ht="21.75" customHeight="1" x14ac:dyDescent="0.15">
      <c r="B13" s="73"/>
      <c r="C13" s="74"/>
      <c r="D13" s="24"/>
      <c r="E13" s="75"/>
      <c r="F13" s="24"/>
      <c r="G13" s="28"/>
    </row>
    <row r="14" spans="1:7" s="22" customFormat="1" ht="19.5" customHeight="1" x14ac:dyDescent="0.15">
      <c r="B14" s="73"/>
      <c r="C14" s="74"/>
      <c r="D14" s="24"/>
      <c r="E14" s="24"/>
      <c r="G14" s="28"/>
    </row>
    <row r="15" spans="1:7" s="22" customFormat="1" ht="21.75" customHeight="1" x14ac:dyDescent="0.15">
      <c r="B15" s="27"/>
      <c r="C15" s="23"/>
      <c r="D15" s="24"/>
      <c r="E15" s="24"/>
      <c r="F15" s="24"/>
      <c r="G15" s="28"/>
    </row>
    <row r="16" spans="1:7" s="22" customFormat="1" ht="19.5" customHeight="1" x14ac:dyDescent="0.15">
      <c r="B16" s="27"/>
      <c r="C16" s="23"/>
      <c r="D16" s="24"/>
      <c r="E16" s="24"/>
      <c r="F16" s="24"/>
      <c r="G16" s="28"/>
    </row>
    <row r="17" spans="2:7" s="22" customFormat="1" ht="21.75" customHeight="1" x14ac:dyDescent="0.15">
      <c r="B17" s="27"/>
      <c r="C17" s="23"/>
      <c r="D17" s="24"/>
      <c r="E17" s="24"/>
      <c r="F17" s="24"/>
      <c r="G17" s="28"/>
    </row>
    <row r="18" spans="2:7" s="22" customFormat="1" ht="19.5" customHeight="1" x14ac:dyDescent="0.15">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3"/>
  <sheetViews>
    <sheetView workbookViewId="0">
      <selection activeCell="G17" sqref="G17"/>
    </sheetView>
  </sheetViews>
  <sheetFormatPr baseColWidth="10" defaultColWidth="8.83203125" defaultRowHeight="13" x14ac:dyDescent="0.15"/>
  <cols>
    <col min="1" max="1" width="14.5" style="90" customWidth="1"/>
    <col min="2" max="2" width="30.6640625" style="90" customWidth="1"/>
    <col min="3" max="3" width="30.5" style="90" customWidth="1"/>
    <col min="4" max="4" width="35.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77" t="s">
        <v>380</v>
      </c>
      <c r="C2" s="278"/>
      <c r="D2" s="278"/>
      <c r="E2" s="278"/>
      <c r="F2" s="278"/>
      <c r="G2" s="27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80" t="s">
        <v>378</v>
      </c>
      <c r="C3" s="281"/>
      <c r="D3" s="281"/>
      <c r="E3" s="281"/>
      <c r="F3" s="281"/>
      <c r="G3" s="28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80" t="s">
        <v>374</v>
      </c>
      <c r="C4" s="281"/>
      <c r="D4" s="281"/>
      <c r="E4" s="281"/>
      <c r="F4" s="281"/>
      <c r="G4" s="28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205" t="s">
        <v>27</v>
      </c>
      <c r="E5" s="283" t="s">
        <v>28</v>
      </c>
      <c r="F5" s="284"/>
      <c r="G5" s="28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COUNTIF(F12:G105,"Pass")</f>
        <v>0</v>
      </c>
      <c r="B6" s="87">
        <f>COUNTIF(F12:G105,"Fail")</f>
        <v>0</v>
      </c>
      <c r="C6" s="87">
        <f>E6-D6-B6-A6</f>
        <v>112</v>
      </c>
      <c r="D6" s="88">
        <f>COUNTIF(F12:G105,"N/A")</f>
        <v>0</v>
      </c>
      <c r="E6" s="286">
        <f>COUNTA(A12:A105)*2</f>
        <v>112</v>
      </c>
      <c r="F6" s="287"/>
      <c r="G6" s="28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56"/>
      <c r="B11" s="256" t="s">
        <v>368</v>
      </c>
      <c r="C11" s="256"/>
      <c r="D11" s="256"/>
      <c r="E11" s="256"/>
      <c r="F11" s="256"/>
      <c r="G11" s="256"/>
      <c r="H11" s="256"/>
      <c r="I11" s="25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9" t="str">
        <f t="shared" ref="A12:A23" si="0">IF(OR(B12&lt;&gt;"",D12&lt;&gt;""),"["&amp;TEXT($B$2,"##")&amp;"-"&amp;TEXT(ROW()-10,"##")&amp;"]","")</f>
        <v>[Mod Module-2]</v>
      </c>
      <c r="B12" s="97" t="s">
        <v>453</v>
      </c>
      <c r="C12" s="97" t="s">
        <v>825</v>
      </c>
      <c r="D12" s="97" t="s">
        <v>836</v>
      </c>
      <c r="E12" s="223"/>
      <c r="F12" s="97"/>
      <c r="G12" s="97"/>
      <c r="H12" s="104"/>
      <c r="I12" s="224"/>
      <c r="J12" s="90"/>
    </row>
    <row r="13" spans="1:257" ht="14.25" customHeight="1" x14ac:dyDescent="0.15">
      <c r="A13" s="139" t="str">
        <f t="shared" si="0"/>
        <v>[Mod Module-3]</v>
      </c>
      <c r="B13" s="97" t="s">
        <v>532</v>
      </c>
      <c r="C13" s="97" t="s">
        <v>825</v>
      </c>
      <c r="D13" s="97" t="s">
        <v>836</v>
      </c>
      <c r="E13" s="223"/>
      <c r="F13" s="97"/>
      <c r="G13" s="97"/>
      <c r="H13" s="104"/>
      <c r="I13" s="224"/>
      <c r="J13" s="90"/>
    </row>
    <row r="14" spans="1:257" ht="14.25" customHeight="1" x14ac:dyDescent="0.15">
      <c r="A14" s="139" t="str">
        <f t="shared" si="0"/>
        <v>[Mod Module-4]</v>
      </c>
      <c r="B14" s="97" t="s">
        <v>593</v>
      </c>
      <c r="C14" s="97" t="s">
        <v>826</v>
      </c>
      <c r="D14" s="97" t="s">
        <v>879</v>
      </c>
      <c r="E14" s="225"/>
      <c r="F14" s="97"/>
      <c r="G14" s="97"/>
      <c r="H14" s="104"/>
      <c r="I14" s="226"/>
      <c r="J14" s="90"/>
    </row>
    <row r="15" spans="1:257" ht="14.25" customHeight="1" x14ac:dyDescent="0.15">
      <c r="A15" s="139" t="str">
        <f t="shared" si="0"/>
        <v>[Mod Module-5]</v>
      </c>
      <c r="B15" s="97" t="s">
        <v>375</v>
      </c>
      <c r="C15" s="97" t="s">
        <v>827</v>
      </c>
      <c r="D15" s="97" t="s">
        <v>536</v>
      </c>
      <c r="E15" s="225"/>
      <c r="F15" s="97"/>
      <c r="G15" s="97"/>
      <c r="H15" s="104"/>
      <c r="I15" s="226"/>
      <c r="J15" s="90"/>
    </row>
    <row r="16" spans="1:257" ht="14.25" customHeight="1" x14ac:dyDescent="0.15">
      <c r="A16" s="139" t="str">
        <f t="shared" si="0"/>
        <v>[Mod Module-6]</v>
      </c>
      <c r="B16" s="97" t="s">
        <v>376</v>
      </c>
      <c r="C16" s="97" t="s">
        <v>828</v>
      </c>
      <c r="D16" s="97" t="s">
        <v>537</v>
      </c>
      <c r="E16" s="225"/>
      <c r="F16" s="97"/>
      <c r="G16" s="97"/>
      <c r="H16" s="104"/>
      <c r="I16" s="226"/>
      <c r="J16" s="90"/>
    </row>
    <row r="17" spans="1:10" ht="14.25" customHeight="1" x14ac:dyDescent="0.15">
      <c r="A17" s="139" t="str">
        <f t="shared" si="0"/>
        <v>[Mod Module-7]</v>
      </c>
      <c r="B17" s="97" t="s">
        <v>369</v>
      </c>
      <c r="C17" s="97" t="s">
        <v>829</v>
      </c>
      <c r="D17" s="97" t="s">
        <v>538</v>
      </c>
      <c r="E17" s="225"/>
      <c r="F17" s="97"/>
      <c r="G17" s="97"/>
      <c r="H17" s="104"/>
      <c r="I17" s="226"/>
      <c r="J17" s="90"/>
    </row>
    <row r="18" spans="1:10" ht="14.25" customHeight="1" x14ac:dyDescent="0.15">
      <c r="A18" s="139" t="str">
        <f t="shared" si="0"/>
        <v>[Mod Module-8]</v>
      </c>
      <c r="B18" s="97" t="s">
        <v>594</v>
      </c>
      <c r="C18" s="97" t="s">
        <v>830</v>
      </c>
      <c r="D18" s="97" t="s">
        <v>595</v>
      </c>
      <c r="E18" s="225"/>
      <c r="F18" s="97"/>
      <c r="G18" s="97"/>
      <c r="H18" s="104"/>
      <c r="I18" s="226"/>
      <c r="J18" s="90"/>
    </row>
    <row r="19" spans="1:10" ht="14.25" customHeight="1" x14ac:dyDescent="0.15">
      <c r="A19" s="139" t="str">
        <f t="shared" si="0"/>
        <v>[Mod Module-9]</v>
      </c>
      <c r="B19" s="97" t="s">
        <v>596</v>
      </c>
      <c r="C19" s="97" t="s">
        <v>831</v>
      </c>
      <c r="D19" s="97" t="s">
        <v>539</v>
      </c>
      <c r="E19" s="225"/>
      <c r="F19" s="97"/>
      <c r="G19" s="97"/>
      <c r="H19" s="104"/>
      <c r="I19" s="226"/>
      <c r="J19" s="90"/>
    </row>
    <row r="20" spans="1:10" ht="14.25" customHeight="1" x14ac:dyDescent="0.15">
      <c r="A20" s="139" t="str">
        <f t="shared" si="0"/>
        <v>[Mod Module-10]</v>
      </c>
      <c r="B20" s="97" t="s">
        <v>837</v>
      </c>
      <c r="C20" s="97" t="s">
        <v>832</v>
      </c>
      <c r="D20" s="97" t="s">
        <v>542</v>
      </c>
      <c r="E20" s="225"/>
      <c r="F20" s="97"/>
      <c r="G20" s="97"/>
      <c r="H20" s="104"/>
      <c r="I20" s="226"/>
      <c r="J20" s="90"/>
    </row>
    <row r="21" spans="1:10" ht="14.25" customHeight="1" x14ac:dyDescent="0.15">
      <c r="A21" s="139" t="str">
        <f t="shared" si="0"/>
        <v>[Mod Module-11]</v>
      </c>
      <c r="B21" s="97" t="s">
        <v>543</v>
      </c>
      <c r="C21" s="97" t="s">
        <v>833</v>
      </c>
      <c r="D21" s="97" t="s">
        <v>544</v>
      </c>
      <c r="E21" s="225"/>
      <c r="F21" s="97"/>
      <c r="G21" s="97"/>
      <c r="H21" s="104"/>
      <c r="I21" s="226"/>
      <c r="J21" s="90"/>
    </row>
    <row r="22" spans="1:10" ht="14.25" customHeight="1" x14ac:dyDescent="0.15">
      <c r="A22" s="139" t="str">
        <f t="shared" si="0"/>
        <v>[Mod Module-12]</v>
      </c>
      <c r="B22" s="97" t="s">
        <v>545</v>
      </c>
      <c r="C22" s="97" t="s">
        <v>834</v>
      </c>
      <c r="D22" s="97" t="s">
        <v>468</v>
      </c>
      <c r="E22" s="225"/>
      <c r="F22" s="97"/>
      <c r="G22" s="97"/>
      <c r="H22" s="104"/>
      <c r="I22" s="226"/>
      <c r="J22" s="90"/>
    </row>
    <row r="23" spans="1:10" ht="14.25" customHeight="1" x14ac:dyDescent="0.15">
      <c r="A23" s="139" t="str">
        <f t="shared" si="0"/>
        <v>[Mod Module-13]</v>
      </c>
      <c r="B23" s="97" t="s">
        <v>546</v>
      </c>
      <c r="C23" s="97" t="s">
        <v>835</v>
      </c>
      <c r="D23" s="97" t="s">
        <v>544</v>
      </c>
      <c r="E23" s="225"/>
      <c r="F23" s="97"/>
      <c r="G23" s="97"/>
      <c r="H23" s="104"/>
      <c r="I23" s="227"/>
      <c r="J23" s="90"/>
    </row>
    <row r="24" spans="1:10" ht="14.25" customHeight="1" x14ac:dyDescent="0.15">
      <c r="A24" s="260"/>
      <c r="B24" s="259" t="s">
        <v>597</v>
      </c>
      <c r="C24" s="260"/>
      <c r="D24" s="260"/>
      <c r="E24" s="207"/>
      <c r="F24" s="207"/>
      <c r="G24" s="207"/>
      <c r="H24" s="207"/>
      <c r="I24" s="208"/>
      <c r="J24" s="90"/>
    </row>
    <row r="25" spans="1:10" ht="14.25" customHeight="1" x14ac:dyDescent="0.15">
      <c r="A25" s="139" t="str">
        <f>IF(OR(B25&lt;&gt;"",D25&lt;&gt;""),"["&amp;TEXT($B$2,"##")&amp;"-"&amp;TEXT(ROW()-10,"##")&amp;"]","")</f>
        <v>[Mod Module-15]</v>
      </c>
      <c r="B25" s="97" t="s">
        <v>598</v>
      </c>
      <c r="C25" s="97" t="s">
        <v>599</v>
      </c>
      <c r="D25" s="97" t="s">
        <v>622</v>
      </c>
      <c r="E25" s="228"/>
      <c r="F25" s="97"/>
      <c r="G25" s="97"/>
      <c r="H25" s="104"/>
      <c r="I25" s="227"/>
      <c r="J25" s="90"/>
    </row>
    <row r="26" spans="1:10" ht="14.25" customHeight="1" x14ac:dyDescent="0.15">
      <c r="A26" s="139" t="str">
        <f>IF(OR(B26&lt;&gt;"",D26&lt;&gt;""),"["&amp;TEXT($B$2,"##")&amp;"-"&amp;TEXT(ROW()-10,"##")&amp;"]","")</f>
        <v>[Mod Module-16]</v>
      </c>
      <c r="B26" s="97" t="s">
        <v>600</v>
      </c>
      <c r="C26" s="97" t="s">
        <v>599</v>
      </c>
      <c r="D26" s="97" t="s">
        <v>622</v>
      </c>
      <c r="E26" s="228"/>
      <c r="F26" s="97"/>
      <c r="G26" s="97"/>
      <c r="H26" s="104"/>
      <c r="I26" s="227"/>
      <c r="J26" s="90"/>
    </row>
    <row r="27" spans="1:10" ht="14.25" customHeight="1" x14ac:dyDescent="0.15">
      <c r="A27" s="260"/>
      <c r="B27" s="259" t="s">
        <v>454</v>
      </c>
      <c r="C27" s="260"/>
      <c r="D27" s="260"/>
      <c r="E27" s="237"/>
      <c r="F27" s="237"/>
      <c r="G27" s="237"/>
      <c r="H27" s="237"/>
      <c r="I27" s="238"/>
      <c r="J27" s="90"/>
    </row>
    <row r="28" spans="1:10" ht="14.25" customHeight="1" x14ac:dyDescent="0.15">
      <c r="A28" s="139" t="str">
        <f>IF(OR(B28&lt;&gt;"",D28&lt;&gt;""),"["&amp;TEXT($B$2,"##")&amp;"-"&amp;TEXT(ROW()-10,"##")&amp;"]","")</f>
        <v>[Mod Module-18]</v>
      </c>
      <c r="B28" s="97" t="s">
        <v>601</v>
      </c>
      <c r="C28" s="97" t="s">
        <v>602</v>
      </c>
      <c r="D28" s="229" t="s">
        <v>603</v>
      </c>
      <c r="E28" s="228"/>
      <c r="F28" s="97"/>
      <c r="G28" s="97"/>
      <c r="H28" s="104"/>
      <c r="I28" s="227"/>
      <c r="J28" s="90"/>
    </row>
    <row r="29" spans="1:10" ht="14.25" customHeight="1" x14ac:dyDescent="0.15">
      <c r="A29" s="260"/>
      <c r="B29" s="259" t="s">
        <v>456</v>
      </c>
      <c r="C29" s="260"/>
      <c r="D29" s="260"/>
      <c r="E29" s="207"/>
      <c r="F29" s="207"/>
      <c r="G29" s="207"/>
      <c r="H29" s="207"/>
      <c r="I29" s="208"/>
      <c r="J29" s="90"/>
    </row>
    <row r="30" spans="1:10" ht="14.25" customHeight="1" x14ac:dyDescent="0.15">
      <c r="A30" s="138" t="str">
        <f>IF(OR(B30&lt;&gt;"",D30&lt;&gt;""),"["&amp;TEXT($B$2,"##")&amp;"-"&amp;TEXT(ROW()-10,"##")&amp;"]","")</f>
        <v>[Mod Module-20]</v>
      </c>
      <c r="B30" s="257" t="s">
        <v>604</v>
      </c>
      <c r="C30" s="257" t="s">
        <v>605</v>
      </c>
      <c r="D30" s="257" t="s">
        <v>623</v>
      </c>
      <c r="E30" s="228"/>
      <c r="F30" s="97"/>
      <c r="G30" s="97"/>
      <c r="H30" s="104"/>
      <c r="I30" s="227"/>
      <c r="J30" s="90"/>
    </row>
    <row r="31" spans="1:10" ht="14.25" customHeight="1" x14ac:dyDescent="0.15">
      <c r="A31" s="97" t="str">
        <f>IF(OR(B40&lt;&gt;"",D40&lt;&gt;""),"["&amp;TEXT($B$2,"##")&amp;"-"&amp;TEXT(ROW()-10,"##")&amp;"]","")</f>
        <v>[Mod Module-21]</v>
      </c>
      <c r="B31" s="257" t="s">
        <v>624</v>
      </c>
      <c r="C31" s="257" t="s">
        <v>625</v>
      </c>
      <c r="D31" s="257" t="s">
        <v>626</v>
      </c>
      <c r="E31" s="228"/>
      <c r="F31" s="97"/>
      <c r="G31" s="97"/>
      <c r="H31" s="104"/>
      <c r="I31" s="227"/>
      <c r="J31" s="90"/>
    </row>
    <row r="32" spans="1:10" ht="14.25" customHeight="1" x14ac:dyDescent="0.15">
      <c r="A32" s="97" t="str">
        <f>IF(OR(B41&lt;&gt;"",D41&lt;&gt;""),"["&amp;TEXT($B$2,"##")&amp;"-"&amp;TEXT(ROW()-10,"##")&amp;"]","")</f>
        <v>[Mod Module-22]</v>
      </c>
      <c r="B32" s="257" t="s">
        <v>627</v>
      </c>
      <c r="C32" s="257" t="s">
        <v>628</v>
      </c>
      <c r="D32" s="257" t="s">
        <v>629</v>
      </c>
      <c r="E32" s="228"/>
      <c r="F32" s="97"/>
      <c r="G32" s="97"/>
      <c r="H32" s="104"/>
      <c r="I32" s="227"/>
      <c r="J32" s="90"/>
    </row>
    <row r="33" spans="1:10" ht="14.25" customHeight="1" x14ac:dyDescent="0.15">
      <c r="A33" s="97" t="str">
        <f>IF(OR(B42&lt;&gt;"",D42&lt;&gt;""),"["&amp;TEXT($B$2,"##")&amp;"-"&amp;TEXT(ROW()-10,"##")&amp;"]","")</f>
        <v>[Mod Module-23]</v>
      </c>
      <c r="B33" s="257" t="s">
        <v>630</v>
      </c>
      <c r="C33" s="257" t="s">
        <v>631</v>
      </c>
      <c r="D33" s="257" t="s">
        <v>644</v>
      </c>
      <c r="E33" s="228"/>
      <c r="F33" s="97"/>
      <c r="G33" s="97"/>
      <c r="H33" s="104"/>
      <c r="I33" s="227"/>
      <c r="J33" s="90"/>
    </row>
    <row r="34" spans="1:10" ht="14.25" customHeight="1" x14ac:dyDescent="0.15">
      <c r="A34" s="97" t="str">
        <f>IF(OR(B43&lt;&gt;"",D43&lt;&gt;""),"["&amp;TEXT($B$2,"##")&amp;"-"&amp;TEXT(ROW()-10,"##")&amp;"]","")</f>
        <v>[Mod Module-24]</v>
      </c>
      <c r="B34" s="257" t="s">
        <v>641</v>
      </c>
      <c r="C34" s="257" t="s">
        <v>642</v>
      </c>
      <c r="D34" s="257" t="s">
        <v>643</v>
      </c>
      <c r="E34" s="228"/>
      <c r="F34" s="97"/>
      <c r="G34" s="97"/>
      <c r="H34" s="104"/>
      <c r="I34" s="227"/>
      <c r="J34" s="90"/>
    </row>
    <row r="35" spans="1:10" ht="14.25" customHeight="1" x14ac:dyDescent="0.15">
      <c r="A35" s="97" t="str">
        <f>IF(OR(B47&lt;&gt;"",D47&lt;&gt;""),"["&amp;TEXT($B$2,"##")&amp;"-"&amp;TEXT(ROW()-10,"##")&amp;"]","")</f>
        <v>[Mod Module-25]</v>
      </c>
      <c r="B35" s="257" t="s">
        <v>632</v>
      </c>
      <c r="C35" s="257" t="s">
        <v>634</v>
      </c>
      <c r="D35" s="257" t="s">
        <v>633</v>
      </c>
      <c r="E35" s="228"/>
      <c r="F35" s="97"/>
      <c r="G35" s="97"/>
      <c r="H35" s="104"/>
      <c r="I35" s="227"/>
      <c r="J35" s="90"/>
    </row>
    <row r="36" spans="1:10" ht="14.25" customHeight="1" x14ac:dyDescent="0.15">
      <c r="A36" s="97" t="str">
        <f>IF(OR(B48&lt;&gt;"",D48&lt;&gt;""),"["&amp;TEXT($B$2,"##")&amp;"-"&amp;TEXT(ROW()-10,"##")&amp;"]","")</f>
        <v>[Mod Module-26]</v>
      </c>
      <c r="B36" s="257" t="s">
        <v>635</v>
      </c>
      <c r="C36" s="257" t="s">
        <v>636</v>
      </c>
      <c r="D36" s="97" t="s">
        <v>637</v>
      </c>
      <c r="E36" s="261"/>
      <c r="F36" s="97"/>
      <c r="G36" s="97"/>
      <c r="H36" s="104"/>
      <c r="I36" s="227"/>
      <c r="J36" s="90"/>
    </row>
    <row r="37" spans="1:10" ht="14.25" customHeight="1" x14ac:dyDescent="0.15">
      <c r="A37" s="97" t="str">
        <f>IF(OR(B49&lt;&gt;"",D49&lt;&gt;""),"["&amp;TEXT($B$2,"##")&amp;"-"&amp;TEXT(ROW()-10,"##")&amp;"]","")</f>
        <v>[Mod Module-27]</v>
      </c>
      <c r="B37" s="257" t="s">
        <v>638</v>
      </c>
      <c r="C37" s="257" t="s">
        <v>639</v>
      </c>
      <c r="D37" s="97" t="s">
        <v>640</v>
      </c>
      <c r="E37" s="159"/>
      <c r="F37" s="97"/>
      <c r="G37" s="97"/>
      <c r="H37" s="104"/>
      <c r="I37" s="159"/>
      <c r="J37" s="90"/>
    </row>
    <row r="38" spans="1:10" ht="14.25" customHeight="1" x14ac:dyDescent="0.15">
      <c r="A38" s="97" t="str">
        <f>IF(OR(B50&lt;&gt;"",D50&lt;&gt;""),"["&amp;TEXT($B$2,"##")&amp;"-"&amp;TEXT(ROW()-10,"##")&amp;"]","")</f>
        <v>[Mod Module-28]</v>
      </c>
      <c r="B38" s="257" t="s">
        <v>645</v>
      </c>
      <c r="C38" s="257" t="s">
        <v>646</v>
      </c>
      <c r="D38" s="97" t="s">
        <v>647</v>
      </c>
      <c r="E38" s="261"/>
      <c r="F38" s="97"/>
      <c r="G38" s="97"/>
      <c r="H38" s="104"/>
      <c r="I38" s="227"/>
      <c r="J38" s="90"/>
    </row>
    <row r="39" spans="1:10" ht="14.25" customHeight="1" x14ac:dyDescent="0.15">
      <c r="A39" s="139" t="str">
        <f t="shared" ref="A39:A44" si="1">IF(OR(B39&lt;&gt;"",D39&lt;&gt;""),"["&amp;TEXT($B$2,"##")&amp;"-"&amp;TEXT(ROW()-10,"##")&amp;"]","")</f>
        <v>[Mod Module-29]</v>
      </c>
      <c r="B39" s="97" t="s">
        <v>648</v>
      </c>
      <c r="C39" s="97" t="s">
        <v>649</v>
      </c>
      <c r="D39" s="140" t="s">
        <v>650</v>
      </c>
      <c r="E39" s="261"/>
      <c r="F39" s="97"/>
      <c r="G39" s="97"/>
      <c r="H39" s="104"/>
      <c r="I39" s="227"/>
      <c r="J39" s="90"/>
    </row>
    <row r="40" spans="1:10" ht="14.25" customHeight="1" x14ac:dyDescent="0.15">
      <c r="A40" s="139" t="str">
        <f t="shared" si="1"/>
        <v>[Mod Module-30]</v>
      </c>
      <c r="B40" s="97" t="s">
        <v>654</v>
      </c>
      <c r="C40" s="97" t="s">
        <v>655</v>
      </c>
      <c r="D40" s="229" t="s">
        <v>656</v>
      </c>
      <c r="E40" s="228"/>
      <c r="F40" s="97"/>
      <c r="G40" s="97"/>
      <c r="H40" s="104"/>
      <c r="I40" s="227"/>
      <c r="J40" s="90"/>
    </row>
    <row r="41" spans="1:10" ht="14.25" customHeight="1" x14ac:dyDescent="0.15">
      <c r="A41" s="139" t="str">
        <f t="shared" si="1"/>
        <v>[Mod Module-31]</v>
      </c>
      <c r="B41" s="97" t="s">
        <v>657</v>
      </c>
      <c r="C41" s="97" t="s">
        <v>658</v>
      </c>
      <c r="D41" s="229" t="s">
        <v>659</v>
      </c>
      <c r="E41" s="228"/>
      <c r="F41" s="97"/>
      <c r="G41" s="97"/>
      <c r="H41" s="104"/>
      <c r="I41" s="227"/>
      <c r="J41" s="90"/>
    </row>
    <row r="42" spans="1:10" ht="14.25" customHeight="1" x14ac:dyDescent="0.15">
      <c r="A42" s="139" t="str">
        <f t="shared" si="1"/>
        <v>[Mod Module-32]</v>
      </c>
      <c r="B42" s="97" t="s">
        <v>651</v>
      </c>
      <c r="C42" s="97" t="s">
        <v>652</v>
      </c>
      <c r="D42" s="229" t="s">
        <v>653</v>
      </c>
      <c r="E42" s="228"/>
      <c r="F42" s="97"/>
      <c r="G42" s="97"/>
      <c r="H42" s="104"/>
      <c r="I42" s="227"/>
      <c r="J42" s="90"/>
    </row>
    <row r="43" spans="1:10" ht="14.25" customHeight="1" x14ac:dyDescent="0.15">
      <c r="A43" s="139" t="str">
        <f t="shared" si="1"/>
        <v>[Mod Module-33]</v>
      </c>
      <c r="B43" s="97" t="s">
        <v>660</v>
      </c>
      <c r="C43" s="97" t="s">
        <v>662</v>
      </c>
      <c r="D43" s="229" t="s">
        <v>664</v>
      </c>
      <c r="E43" s="228"/>
      <c r="F43" s="97"/>
      <c r="G43" s="97"/>
      <c r="H43" s="104"/>
      <c r="I43" s="227"/>
      <c r="J43" s="90"/>
    </row>
    <row r="44" spans="1:10" ht="14.25" customHeight="1" x14ac:dyDescent="0.15">
      <c r="A44" s="139" t="str">
        <f t="shared" si="1"/>
        <v>[Mod Module-34]</v>
      </c>
      <c r="B44" s="97" t="s">
        <v>661</v>
      </c>
      <c r="C44" s="97" t="s">
        <v>663</v>
      </c>
      <c r="D44" s="229" t="s">
        <v>665</v>
      </c>
      <c r="E44" s="231"/>
      <c r="F44" s="97"/>
      <c r="G44" s="97"/>
      <c r="H44" s="104"/>
      <c r="I44" s="232"/>
      <c r="J44" s="90"/>
    </row>
    <row r="45" spans="1:10" ht="14.25" customHeight="1" x14ac:dyDescent="0.15">
      <c r="A45" s="207"/>
      <c r="B45" s="206" t="s">
        <v>666</v>
      </c>
      <c r="C45" s="207"/>
      <c r="D45" s="207"/>
      <c r="E45" s="207"/>
      <c r="F45" s="207"/>
      <c r="G45" s="207"/>
      <c r="H45" s="207"/>
      <c r="I45" s="208"/>
      <c r="J45" s="90"/>
    </row>
    <row r="46" spans="1:10" ht="14.25" customHeight="1" x14ac:dyDescent="0.15">
      <c r="A46" s="139" t="str">
        <f t="shared" ref="A46:A54" si="2">IF(OR(B46&lt;&gt;"",D46&lt;&gt;""),"["&amp;TEXT($B$2,"##")&amp;"-"&amp;TEXT(ROW()-10,"##")&amp;"]","")</f>
        <v>[Mod Module-36]</v>
      </c>
      <c r="B46" s="97" t="s">
        <v>667</v>
      </c>
      <c r="C46" s="97" t="s">
        <v>669</v>
      </c>
      <c r="D46" s="229" t="s">
        <v>670</v>
      </c>
      <c r="E46" s="228"/>
      <c r="F46" s="97"/>
      <c r="G46" s="97"/>
      <c r="H46" s="104"/>
      <c r="I46" s="227"/>
      <c r="J46" s="90"/>
    </row>
    <row r="47" spans="1:10" ht="14.25" customHeight="1" x14ac:dyDescent="0.15">
      <c r="A47" s="139" t="str">
        <f t="shared" si="2"/>
        <v>[Mod Module-37]</v>
      </c>
      <c r="B47" s="97" t="s">
        <v>668</v>
      </c>
      <c r="C47" s="97" t="s">
        <v>669</v>
      </c>
      <c r="D47" s="229" t="s">
        <v>670</v>
      </c>
      <c r="E47" s="228"/>
      <c r="F47" s="97"/>
      <c r="G47" s="97"/>
      <c r="H47" s="104"/>
      <c r="I47" s="227"/>
      <c r="J47" s="90"/>
    </row>
    <row r="48" spans="1:10" ht="14.25" customHeight="1" x14ac:dyDescent="0.15">
      <c r="A48" s="139" t="str">
        <f t="shared" si="2"/>
        <v>[Mod Module-38]</v>
      </c>
      <c r="B48" s="97" t="s">
        <v>671</v>
      </c>
      <c r="C48" s="97" t="s">
        <v>673</v>
      </c>
      <c r="D48" s="229" t="s">
        <v>675</v>
      </c>
      <c r="E48" s="228"/>
      <c r="F48" s="97"/>
      <c r="G48" s="97"/>
      <c r="H48" s="104"/>
      <c r="I48" s="227"/>
      <c r="J48" s="90"/>
    </row>
    <row r="49" spans="1:10" s="160" customFormat="1" ht="14.25" customHeight="1" x14ac:dyDescent="0.15">
      <c r="A49" s="139" t="str">
        <f t="shared" si="2"/>
        <v>[Mod Module-39]</v>
      </c>
      <c r="B49" s="97" t="s">
        <v>672</v>
      </c>
      <c r="C49" s="97" t="s">
        <v>674</v>
      </c>
      <c r="D49" s="229" t="s">
        <v>676</v>
      </c>
      <c r="E49" s="228"/>
      <c r="F49" s="97"/>
      <c r="G49" s="97"/>
      <c r="H49" s="104"/>
      <c r="I49" s="227"/>
    </row>
    <row r="50" spans="1:10" s="160" customFormat="1" ht="14.25" customHeight="1" x14ac:dyDescent="0.15">
      <c r="A50" s="139" t="str">
        <f t="shared" si="2"/>
        <v>[Mod Module-40]</v>
      </c>
      <c r="B50" s="97" t="s">
        <v>677</v>
      </c>
      <c r="C50" s="97" t="s">
        <v>678</v>
      </c>
      <c r="D50" s="229" t="s">
        <v>679</v>
      </c>
      <c r="E50" s="228"/>
      <c r="F50" s="97"/>
      <c r="G50" s="97"/>
      <c r="H50" s="104"/>
      <c r="I50" s="227"/>
    </row>
    <row r="51" spans="1:10" ht="14.25" customHeight="1" x14ac:dyDescent="0.15">
      <c r="A51" s="139" t="str">
        <f t="shared" si="2"/>
        <v>[Mod Module-41]</v>
      </c>
      <c r="B51" s="97" t="s">
        <v>680</v>
      </c>
      <c r="C51" s="97" t="s">
        <v>681</v>
      </c>
      <c r="D51" s="229" t="s">
        <v>685</v>
      </c>
      <c r="E51" s="228"/>
      <c r="F51" s="97"/>
      <c r="G51" s="97"/>
      <c r="H51" s="104"/>
      <c r="I51" s="227"/>
      <c r="J51" s="90"/>
    </row>
    <row r="52" spans="1:10" ht="14.25" customHeight="1" x14ac:dyDescent="0.15">
      <c r="A52" s="139" t="str">
        <f t="shared" si="2"/>
        <v>[Mod Module-42]</v>
      </c>
      <c r="B52" s="97" t="s">
        <v>682</v>
      </c>
      <c r="C52" s="97" t="s">
        <v>683</v>
      </c>
      <c r="D52" s="229" t="s">
        <v>684</v>
      </c>
      <c r="E52" s="228"/>
      <c r="F52" s="97"/>
      <c r="G52" s="97"/>
      <c r="H52" s="104"/>
      <c r="I52" s="227"/>
      <c r="J52" s="90"/>
    </row>
    <row r="53" spans="1:10" ht="14.25" customHeight="1" x14ac:dyDescent="0.15">
      <c r="A53" s="139" t="str">
        <f t="shared" si="2"/>
        <v>[Mod Module-43]</v>
      </c>
      <c r="B53" s="97" t="s">
        <v>686</v>
      </c>
      <c r="C53" s="97" t="s">
        <v>688</v>
      </c>
      <c r="D53" s="229" t="s">
        <v>689</v>
      </c>
      <c r="E53" s="228"/>
      <c r="F53" s="97"/>
      <c r="G53" s="97"/>
      <c r="H53" s="104"/>
      <c r="I53" s="227"/>
      <c r="J53" s="90"/>
    </row>
    <row r="54" spans="1:10" ht="14.25" customHeight="1" x14ac:dyDescent="0.15">
      <c r="A54" s="139" t="str">
        <f t="shared" si="2"/>
        <v>[Mod Module-44]</v>
      </c>
      <c r="B54" s="97" t="s">
        <v>687</v>
      </c>
      <c r="C54" s="97" t="s">
        <v>700</v>
      </c>
      <c r="D54" s="229" t="s">
        <v>701</v>
      </c>
      <c r="E54" s="228"/>
      <c r="F54" s="97"/>
      <c r="G54" s="97"/>
      <c r="H54" s="104"/>
      <c r="I54" s="227"/>
      <c r="J54" s="90"/>
    </row>
    <row r="55" spans="1:10" ht="14.25" customHeight="1" x14ac:dyDescent="0.15">
      <c r="A55" s="54" t="str">
        <f t="shared" ref="A55:A69" si="3">IF(OR(B55&lt;&gt;"",D55&lt;&gt;""),"["&amp;TEXT($B$2,"##")&amp;"-"&amp;TEXT(ROW()-10,"##")&amp;"]","")</f>
        <v>[Mod Module-45]</v>
      </c>
      <c r="B55" s="97" t="s">
        <v>690</v>
      </c>
      <c r="C55" s="97" t="s">
        <v>698</v>
      </c>
      <c r="D55" s="229" t="s">
        <v>699</v>
      </c>
      <c r="E55" s="109"/>
      <c r="F55" s="97"/>
      <c r="G55" s="97"/>
      <c r="H55" s="104"/>
      <c r="I55" s="91"/>
      <c r="J55" s="90"/>
    </row>
    <row r="56" spans="1:10" ht="14.25" customHeight="1" x14ac:dyDescent="0.15">
      <c r="A56" s="109" t="str">
        <f t="shared" si="3"/>
        <v>[Mod Module-46]</v>
      </c>
      <c r="B56" s="97" t="s">
        <v>691</v>
      </c>
      <c r="C56" s="97" t="s">
        <v>692</v>
      </c>
      <c r="D56" s="229" t="s">
        <v>693</v>
      </c>
      <c r="E56" s="109"/>
      <c r="F56" s="97"/>
      <c r="G56" s="97"/>
      <c r="H56" s="104"/>
      <c r="I56" s="91"/>
      <c r="J56" s="90"/>
    </row>
    <row r="57" spans="1:10" ht="14.25" customHeight="1" x14ac:dyDescent="0.15">
      <c r="A57" s="109" t="str">
        <f t="shared" si="3"/>
        <v>[Mod Module-47]</v>
      </c>
      <c r="B57" s="97" t="s">
        <v>680</v>
      </c>
      <c r="C57" s="97" t="s">
        <v>696</v>
      </c>
      <c r="D57" s="229" t="s">
        <v>694</v>
      </c>
      <c r="E57" s="109"/>
      <c r="F57" s="97"/>
      <c r="G57" s="97"/>
      <c r="H57" s="104"/>
      <c r="I57" s="91"/>
      <c r="J57" s="90"/>
    </row>
    <row r="58" spans="1:10" ht="14.25" customHeight="1" x14ac:dyDescent="0.15">
      <c r="A58" s="109" t="str">
        <f t="shared" si="3"/>
        <v>[Mod Module-48]</v>
      </c>
      <c r="B58" s="97" t="s">
        <v>714</v>
      </c>
      <c r="C58" s="97" t="s">
        <v>697</v>
      </c>
      <c r="D58" s="229" t="s">
        <v>695</v>
      </c>
      <c r="E58" s="109"/>
      <c r="F58" s="97"/>
      <c r="G58" s="97"/>
      <c r="H58" s="104"/>
      <c r="I58" s="91"/>
      <c r="J58" s="90"/>
    </row>
    <row r="59" spans="1:10" ht="14.25" customHeight="1" x14ac:dyDescent="0.15">
      <c r="A59" s="218"/>
      <c r="B59" s="218" t="s">
        <v>702</v>
      </c>
      <c r="C59" s="219"/>
      <c r="D59" s="219"/>
      <c r="E59" s="219"/>
      <c r="F59" s="219"/>
      <c r="G59" s="219"/>
      <c r="H59" s="219"/>
      <c r="I59" s="222"/>
      <c r="J59" s="90"/>
    </row>
    <row r="60" spans="1:10" ht="14.25" customHeight="1" x14ac:dyDescent="0.15">
      <c r="A60" s="109" t="str">
        <f t="shared" si="3"/>
        <v>[Mod Module-50]</v>
      </c>
      <c r="B60" s="97" t="s">
        <v>703</v>
      </c>
      <c r="C60" s="97" t="s">
        <v>715</v>
      </c>
      <c r="D60" s="229" t="s">
        <v>727</v>
      </c>
      <c r="E60" s="109"/>
      <c r="F60" s="97"/>
      <c r="G60" s="97"/>
      <c r="H60" s="104"/>
      <c r="I60" s="91"/>
      <c r="J60" s="90"/>
    </row>
    <row r="61" spans="1:10" ht="14.25" customHeight="1" x14ac:dyDescent="0.15">
      <c r="A61" s="109" t="str">
        <f t="shared" si="3"/>
        <v>[Mod Module-51]</v>
      </c>
      <c r="B61" s="97" t="s">
        <v>704</v>
      </c>
      <c r="C61" s="97" t="s">
        <v>715</v>
      </c>
      <c r="D61" s="229" t="s">
        <v>728</v>
      </c>
      <c r="E61" s="109"/>
      <c r="F61" s="97"/>
      <c r="G61" s="97"/>
      <c r="H61" s="104"/>
      <c r="I61" s="91"/>
      <c r="J61" s="90"/>
    </row>
    <row r="62" spans="1:10" ht="14.25" customHeight="1" x14ac:dyDescent="0.15">
      <c r="A62" s="109" t="str">
        <f t="shared" si="3"/>
        <v>[Mod Module-52]</v>
      </c>
      <c r="B62" s="97" t="s">
        <v>705</v>
      </c>
      <c r="C62" s="97" t="s">
        <v>716</v>
      </c>
      <c r="D62" s="229" t="s">
        <v>729</v>
      </c>
      <c r="E62" s="109"/>
      <c r="F62" s="97"/>
      <c r="G62" s="97"/>
      <c r="H62" s="104"/>
      <c r="I62" s="91"/>
      <c r="J62" s="90"/>
    </row>
    <row r="63" spans="1:10" ht="14.25" customHeight="1" x14ac:dyDescent="0.15">
      <c r="A63" s="109" t="str">
        <f t="shared" si="3"/>
        <v>[Mod Module-53]</v>
      </c>
      <c r="B63" s="97" t="s">
        <v>706</v>
      </c>
      <c r="C63" s="97" t="s">
        <v>717</v>
      </c>
      <c r="D63" s="229" t="s">
        <v>730</v>
      </c>
      <c r="E63" s="109"/>
      <c r="F63" s="97"/>
      <c r="G63" s="97"/>
      <c r="H63" s="104"/>
      <c r="I63" s="91"/>
      <c r="J63" s="90"/>
    </row>
    <row r="64" spans="1:10" ht="14.25" customHeight="1" x14ac:dyDescent="0.15">
      <c r="A64" s="109" t="str">
        <f t="shared" si="3"/>
        <v>[Mod Module-54]</v>
      </c>
      <c r="B64" s="97" t="s">
        <v>707</v>
      </c>
      <c r="C64" s="97" t="s">
        <v>718</v>
      </c>
      <c r="D64" s="229" t="s">
        <v>731</v>
      </c>
      <c r="E64" s="109"/>
      <c r="F64" s="97"/>
      <c r="G64" s="97"/>
      <c r="H64" s="104"/>
      <c r="I64" s="91"/>
      <c r="J64" s="90"/>
    </row>
    <row r="65" spans="1:10" ht="14.25" customHeight="1" x14ac:dyDescent="0.15">
      <c r="A65" s="109" t="str">
        <f t="shared" si="3"/>
        <v>[Mod Module-55]</v>
      </c>
      <c r="B65" s="97" t="s">
        <v>708</v>
      </c>
      <c r="C65" s="97" t="s">
        <v>719</v>
      </c>
      <c r="D65" s="229" t="s">
        <v>732</v>
      </c>
      <c r="E65" s="109"/>
      <c r="F65" s="97"/>
      <c r="G65" s="97"/>
      <c r="H65" s="104"/>
      <c r="I65" s="91"/>
      <c r="J65" s="90"/>
    </row>
    <row r="66" spans="1:10" ht="14.25" customHeight="1" x14ac:dyDescent="0.15">
      <c r="A66" s="109" t="str">
        <f t="shared" si="3"/>
        <v>[Mod Module-56]</v>
      </c>
      <c r="B66" s="97" t="s">
        <v>709</v>
      </c>
      <c r="C66" s="97" t="s">
        <v>720</v>
      </c>
      <c r="D66" s="229" t="s">
        <v>733</v>
      </c>
      <c r="E66" s="142"/>
      <c r="F66" s="97"/>
      <c r="G66" s="97"/>
      <c r="H66" s="104"/>
      <c r="I66" s="142"/>
      <c r="J66" s="90"/>
    </row>
    <row r="67" spans="1:10" ht="14.25" customHeight="1" x14ac:dyDescent="0.15">
      <c r="A67" s="109" t="str">
        <f t="shared" si="3"/>
        <v>[Mod Module-57]</v>
      </c>
      <c r="B67" s="97" t="s">
        <v>710</v>
      </c>
      <c r="C67" s="97" t="s">
        <v>721</v>
      </c>
      <c r="D67" s="229" t="s">
        <v>734</v>
      </c>
      <c r="E67" s="142"/>
      <c r="F67" s="97"/>
      <c r="G67" s="97"/>
      <c r="H67" s="104"/>
      <c r="I67" s="142"/>
      <c r="J67" s="90"/>
    </row>
    <row r="68" spans="1:10" ht="14.25" customHeight="1" x14ac:dyDescent="0.15">
      <c r="A68" s="109" t="str">
        <f t="shared" si="3"/>
        <v>[Mod Module-58]</v>
      </c>
      <c r="B68" s="97" t="s">
        <v>711</v>
      </c>
      <c r="C68" s="97" t="s">
        <v>722</v>
      </c>
      <c r="D68" s="229" t="s">
        <v>735</v>
      </c>
      <c r="E68" s="142"/>
      <c r="F68" s="97"/>
      <c r="G68" s="97"/>
      <c r="H68" s="104"/>
      <c r="I68" s="142"/>
      <c r="J68" s="90"/>
    </row>
    <row r="69" spans="1:10" ht="14.25" customHeight="1" x14ac:dyDescent="0.15">
      <c r="A69" s="109" t="str">
        <f t="shared" si="3"/>
        <v>[Mod Module-59]</v>
      </c>
      <c r="B69" s="97" t="s">
        <v>712</v>
      </c>
      <c r="C69" s="97" t="s">
        <v>723</v>
      </c>
      <c r="D69" s="229" t="s">
        <v>736</v>
      </c>
      <c r="E69" s="142"/>
      <c r="F69" s="97"/>
      <c r="G69" s="97"/>
      <c r="H69" s="104"/>
      <c r="I69" s="142"/>
      <c r="J69" s="90"/>
    </row>
    <row r="70" spans="1:10" ht="14.25" customHeight="1" x14ac:dyDescent="0.15">
      <c r="A70" s="109" t="str">
        <f>IF(OR(B69&lt;&gt;"",D69&lt;&gt;""),"["&amp;TEXT($B$2,"##")&amp;"-"&amp;TEXT(ROW()-10,"##")&amp;"]","")</f>
        <v>[Mod Module-60]</v>
      </c>
      <c r="B70" s="97" t="s">
        <v>691</v>
      </c>
      <c r="C70" s="97" t="s">
        <v>724</v>
      </c>
      <c r="D70" s="229" t="s">
        <v>737</v>
      </c>
      <c r="E70" s="142"/>
      <c r="F70" s="97"/>
      <c r="G70" s="97"/>
      <c r="H70" s="104"/>
      <c r="I70" s="142"/>
      <c r="J70" s="90"/>
    </row>
    <row r="71" spans="1:10" ht="14.25" customHeight="1" x14ac:dyDescent="0.15">
      <c r="A71" s="109" t="str">
        <f>IF(OR(B70&lt;&gt;"",D70&lt;&gt;""),"["&amp;TEXT($B$2,"##")&amp;"-"&amp;TEXT(ROW()-10,"##")&amp;"]","")</f>
        <v>[Mod Module-61]</v>
      </c>
      <c r="B71" s="97" t="s">
        <v>708</v>
      </c>
      <c r="C71" s="97" t="s">
        <v>725</v>
      </c>
      <c r="D71" s="229" t="s">
        <v>738</v>
      </c>
      <c r="E71" s="142"/>
      <c r="F71" s="97"/>
      <c r="G71" s="97"/>
      <c r="H71" s="104"/>
      <c r="I71" s="142"/>
      <c r="J71" s="90"/>
    </row>
    <row r="72" spans="1:10" ht="14.25" customHeight="1" x14ac:dyDescent="0.15">
      <c r="A72" s="109" t="str">
        <f>IF(OR(B71&lt;&gt;"",D71&lt;&gt;""),"["&amp;TEXT($B$2,"##")&amp;"-"&amp;TEXT(ROW()-10,"##")&amp;"]","")</f>
        <v>[Mod Module-62]</v>
      </c>
      <c r="B72" s="97" t="s">
        <v>713</v>
      </c>
      <c r="C72" s="97" t="s">
        <v>726</v>
      </c>
      <c r="D72" s="229" t="s">
        <v>695</v>
      </c>
      <c r="E72" s="142"/>
      <c r="F72" s="97"/>
      <c r="G72" s="97"/>
      <c r="H72" s="104"/>
      <c r="I72" s="142"/>
      <c r="J72" s="90"/>
    </row>
    <row r="73" spans="1:10" x14ac:dyDescent="0.15">
      <c r="J73" s="90"/>
    </row>
  </sheetData>
  <mergeCells count="5">
    <mergeCell ref="B2:G2"/>
    <mergeCell ref="B3:G3"/>
    <mergeCell ref="B4:G4"/>
    <mergeCell ref="E5:G5"/>
    <mergeCell ref="E6:G6"/>
  </mergeCells>
  <dataValidations count="1">
    <dataValidation type="list" allowBlank="1" showErrorMessage="1" sqref="F25:G26 F46:G58 F60:G72 F12:G23 F28:G28 F30:G44">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0"/>
  <sheetViews>
    <sheetView tabSelected="1" workbookViewId="0">
      <selection activeCell="D29" sqref="D29"/>
    </sheetView>
  </sheetViews>
  <sheetFormatPr baseColWidth="10" defaultColWidth="8.83203125" defaultRowHeight="13" x14ac:dyDescent="0.15"/>
  <cols>
    <col min="1" max="1" width="19.1640625" style="90" customWidth="1"/>
    <col min="2" max="2" width="30.6640625" style="90" customWidth="1"/>
    <col min="3" max="3" width="34.332031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77" t="s">
        <v>379</v>
      </c>
      <c r="C2" s="278"/>
      <c r="D2" s="278"/>
      <c r="E2" s="278"/>
      <c r="F2" s="278"/>
      <c r="G2" s="27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80" t="s">
        <v>531</v>
      </c>
      <c r="C3" s="281"/>
      <c r="D3" s="281"/>
      <c r="E3" s="281"/>
      <c r="F3" s="281"/>
      <c r="G3" s="28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80" t="s">
        <v>374</v>
      </c>
      <c r="C4" s="281"/>
      <c r="D4" s="281"/>
      <c r="E4" s="281"/>
      <c r="F4" s="281"/>
      <c r="G4" s="28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205" t="s">
        <v>27</v>
      </c>
      <c r="E5" s="283" t="s">
        <v>28</v>
      </c>
      <c r="F5" s="284"/>
      <c r="G5" s="28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COUNTIF(F12:G82,"Pass")</f>
        <v>0</v>
      </c>
      <c r="B6" s="87">
        <f>COUNTIF(F12:G82,"Fail")</f>
        <v>0</v>
      </c>
      <c r="C6" s="87">
        <f>E6-D6-B6-A6</f>
        <v>66</v>
      </c>
      <c r="D6" s="88">
        <f>COUNTIF(F12:G82,"N/A")</f>
        <v>0</v>
      </c>
      <c r="E6" s="286">
        <f>COUNTA(A12:A82)*2</f>
        <v>66</v>
      </c>
      <c r="F6" s="287"/>
      <c r="G6" s="28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56"/>
      <c r="B11" s="256" t="s">
        <v>368</v>
      </c>
      <c r="C11" s="256"/>
      <c r="D11" s="256"/>
      <c r="E11" s="256"/>
      <c r="F11" s="256"/>
      <c r="G11" s="256"/>
      <c r="H11" s="256"/>
      <c r="I11" s="25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9" t="str">
        <f t="shared" ref="A12:A23" si="0">IF(OR(B12&lt;&gt;"",D12&lt;&gt;""),"["&amp;TEXT($B$2,"##")&amp;"-"&amp;TEXT(ROW()-10,"##")&amp;"]","")</f>
        <v>[Admin module-2]</v>
      </c>
      <c r="B12" s="97" t="s">
        <v>453</v>
      </c>
      <c r="C12" s="97" t="s">
        <v>868</v>
      </c>
      <c r="D12" s="97" t="s">
        <v>535</v>
      </c>
      <c r="E12" s="223"/>
      <c r="F12" s="97"/>
      <c r="G12" s="97"/>
      <c r="H12" s="104"/>
      <c r="I12" s="224"/>
      <c r="J12" s="90"/>
    </row>
    <row r="13" spans="1:257" ht="14.25" customHeight="1" x14ac:dyDescent="0.15">
      <c r="A13" s="139" t="str">
        <f t="shared" si="0"/>
        <v>[Admin module-3]</v>
      </c>
      <c r="B13" s="97" t="s">
        <v>532</v>
      </c>
      <c r="C13" s="97" t="s">
        <v>868</v>
      </c>
      <c r="D13" s="97" t="s">
        <v>535</v>
      </c>
      <c r="E13" s="223"/>
      <c r="F13" s="97"/>
      <c r="G13" s="97"/>
      <c r="H13" s="104"/>
      <c r="I13" s="224"/>
      <c r="J13" s="90"/>
    </row>
    <row r="14" spans="1:257" ht="14.25" customHeight="1" x14ac:dyDescent="0.15">
      <c r="A14" s="139" t="str">
        <f t="shared" si="0"/>
        <v>[Admin module-4]</v>
      </c>
      <c r="B14" s="97" t="s">
        <v>533</v>
      </c>
      <c r="C14" s="97" t="s">
        <v>869</v>
      </c>
      <c r="D14" s="97" t="s">
        <v>879</v>
      </c>
      <c r="E14" s="225"/>
      <c r="F14" s="97"/>
      <c r="G14" s="97"/>
      <c r="H14" s="104"/>
      <c r="I14" s="226"/>
      <c r="J14" s="90"/>
    </row>
    <row r="15" spans="1:257" ht="14.25" customHeight="1" x14ac:dyDescent="0.15">
      <c r="A15" s="139" t="str">
        <f t="shared" si="0"/>
        <v>[Admin module-5]</v>
      </c>
      <c r="B15" s="97" t="s">
        <v>375</v>
      </c>
      <c r="C15" s="97" t="s">
        <v>870</v>
      </c>
      <c r="D15" s="97" t="s">
        <v>536</v>
      </c>
      <c r="E15" s="225"/>
      <c r="F15" s="97"/>
      <c r="G15" s="97"/>
      <c r="H15" s="104"/>
      <c r="I15" s="226"/>
      <c r="J15" s="90"/>
    </row>
    <row r="16" spans="1:257" ht="14.25" customHeight="1" x14ac:dyDescent="0.15">
      <c r="A16" s="139" t="str">
        <f t="shared" si="0"/>
        <v>[Admin module-6]</v>
      </c>
      <c r="B16" s="97" t="s">
        <v>376</v>
      </c>
      <c r="C16" s="97" t="s">
        <v>871</v>
      </c>
      <c r="D16" s="97" t="s">
        <v>537</v>
      </c>
      <c r="E16" s="225"/>
      <c r="F16" s="97"/>
      <c r="G16" s="97"/>
      <c r="H16" s="104"/>
      <c r="I16" s="226"/>
      <c r="J16" s="90"/>
    </row>
    <row r="17" spans="1:10" ht="14.25" customHeight="1" x14ac:dyDescent="0.15">
      <c r="A17" s="139" t="str">
        <f t="shared" si="0"/>
        <v>[Admin module-7]</v>
      </c>
      <c r="B17" s="97" t="s">
        <v>369</v>
      </c>
      <c r="C17" s="97" t="s">
        <v>872</v>
      </c>
      <c r="D17" s="97" t="s">
        <v>538</v>
      </c>
      <c r="E17" s="225"/>
      <c r="F17" s="97"/>
      <c r="G17" s="97"/>
      <c r="H17" s="104"/>
      <c r="I17" s="226"/>
      <c r="J17" s="90"/>
    </row>
    <row r="18" spans="1:10" ht="14.25" customHeight="1" x14ac:dyDescent="0.15">
      <c r="A18" s="139" t="str">
        <f t="shared" si="0"/>
        <v>[Admin module-8]</v>
      </c>
      <c r="B18" s="97" t="s">
        <v>534</v>
      </c>
      <c r="C18" s="97" t="s">
        <v>873</v>
      </c>
      <c r="D18" s="97" t="s">
        <v>552</v>
      </c>
      <c r="E18" s="225"/>
      <c r="F18" s="97"/>
      <c r="G18" s="97"/>
      <c r="H18" s="104"/>
      <c r="I18" s="226"/>
      <c r="J18" s="90"/>
    </row>
    <row r="19" spans="1:10" ht="14.25" customHeight="1" x14ac:dyDescent="0.15">
      <c r="A19" s="139" t="str">
        <f t="shared" si="0"/>
        <v>[Admin module-9]</v>
      </c>
      <c r="B19" s="97" t="s">
        <v>541</v>
      </c>
      <c r="C19" s="97" t="s">
        <v>874</v>
      </c>
      <c r="D19" s="97" t="s">
        <v>539</v>
      </c>
      <c r="E19" s="225"/>
      <c r="F19" s="97"/>
      <c r="G19" s="97"/>
      <c r="H19" s="104"/>
      <c r="I19" s="226"/>
      <c r="J19" s="90"/>
    </row>
    <row r="20" spans="1:10" ht="14.25" customHeight="1" x14ac:dyDescent="0.15">
      <c r="A20" s="139" t="str">
        <f t="shared" si="0"/>
        <v>[Admin module-10]</v>
      </c>
      <c r="B20" s="97" t="s">
        <v>540</v>
      </c>
      <c r="C20" s="97" t="s">
        <v>875</v>
      </c>
      <c r="D20" s="97" t="s">
        <v>880</v>
      </c>
      <c r="E20" s="225"/>
      <c r="F20" s="97"/>
      <c r="G20" s="97"/>
      <c r="H20" s="104"/>
      <c r="I20" s="226"/>
      <c r="J20" s="90"/>
    </row>
    <row r="21" spans="1:10" ht="14.25" customHeight="1" x14ac:dyDescent="0.15">
      <c r="A21" s="139" t="str">
        <f t="shared" si="0"/>
        <v>[Admin module-11]</v>
      </c>
      <c r="B21" s="97" t="s">
        <v>543</v>
      </c>
      <c r="C21" s="97" t="s">
        <v>876</v>
      </c>
      <c r="D21" s="97" t="s">
        <v>544</v>
      </c>
      <c r="E21" s="225"/>
      <c r="F21" s="97"/>
      <c r="G21" s="97"/>
      <c r="H21" s="104"/>
      <c r="I21" s="226"/>
      <c r="J21" s="90"/>
    </row>
    <row r="22" spans="1:10" ht="14.25" customHeight="1" x14ac:dyDescent="0.15">
      <c r="A22" s="139" t="str">
        <f t="shared" si="0"/>
        <v>[Admin module-12]</v>
      </c>
      <c r="B22" s="97" t="s">
        <v>545</v>
      </c>
      <c r="C22" s="97" t="s">
        <v>877</v>
      </c>
      <c r="D22" s="97" t="s">
        <v>468</v>
      </c>
      <c r="E22" s="225"/>
      <c r="F22" s="97"/>
      <c r="G22" s="97"/>
      <c r="H22" s="104"/>
      <c r="I22" s="226"/>
      <c r="J22" s="90"/>
    </row>
    <row r="23" spans="1:10" ht="14.25" customHeight="1" x14ac:dyDescent="0.15">
      <c r="A23" s="139" t="str">
        <f t="shared" si="0"/>
        <v>[Admin module-13]</v>
      </c>
      <c r="B23" s="97" t="s">
        <v>546</v>
      </c>
      <c r="C23" s="97" t="s">
        <v>878</v>
      </c>
      <c r="D23" s="97" t="s">
        <v>544</v>
      </c>
      <c r="E23" s="225"/>
      <c r="F23" s="97"/>
      <c r="G23" s="97"/>
      <c r="H23" s="104"/>
      <c r="I23" s="227"/>
      <c r="J23" s="90"/>
    </row>
    <row r="24" spans="1:10" ht="14.25" customHeight="1" x14ac:dyDescent="0.15">
      <c r="A24" s="207"/>
      <c r="B24" s="206" t="s">
        <v>547</v>
      </c>
      <c r="C24" s="207"/>
      <c r="D24" s="207"/>
      <c r="E24" s="207"/>
      <c r="F24" s="207"/>
      <c r="G24" s="207"/>
      <c r="H24" s="207"/>
      <c r="I24" s="208"/>
      <c r="J24" s="90"/>
    </row>
    <row r="25" spans="1:10" ht="14.25" customHeight="1" x14ac:dyDescent="0.15">
      <c r="A25" s="139" t="str">
        <f>IF(OR(B25&lt;&gt;"",D25&lt;&gt;""),"["&amp;TEXT($B$2,"##")&amp;"-"&amp;TEXT(ROW()-10,"##")&amp;"]","")</f>
        <v>[Admin module-15]</v>
      </c>
      <c r="B25" s="97" t="s">
        <v>548</v>
      </c>
      <c r="C25" s="97" t="s">
        <v>550</v>
      </c>
      <c r="D25" s="97" t="s">
        <v>551</v>
      </c>
      <c r="E25" s="228"/>
      <c r="F25" s="97"/>
      <c r="G25" s="97"/>
      <c r="H25" s="104"/>
      <c r="I25" s="227"/>
      <c r="J25" s="90"/>
    </row>
    <row r="26" spans="1:10" ht="14.25" customHeight="1" x14ac:dyDescent="0.15">
      <c r="A26" s="139" t="str">
        <f>IF(OR(B26&lt;&gt;"",D26&lt;&gt;""),"["&amp;TEXT($B$2,"##")&amp;"-"&amp;TEXT(ROW()-10,"##")&amp;"]","")</f>
        <v>[Admin module-16]</v>
      </c>
      <c r="B26" s="97" t="s">
        <v>549</v>
      </c>
      <c r="C26" s="97" t="s">
        <v>550</v>
      </c>
      <c r="D26" s="97" t="s">
        <v>551</v>
      </c>
      <c r="E26" s="228"/>
      <c r="F26" s="97"/>
      <c r="G26" s="97"/>
      <c r="H26" s="104"/>
      <c r="I26" s="227"/>
      <c r="J26" s="90"/>
    </row>
    <row r="27" spans="1:10" ht="14.25" customHeight="1" x14ac:dyDescent="0.15">
      <c r="A27" s="237"/>
      <c r="B27" s="236" t="s">
        <v>454</v>
      </c>
      <c r="C27" s="237"/>
      <c r="D27" s="237"/>
      <c r="E27" s="237"/>
      <c r="F27" s="237"/>
      <c r="G27" s="237"/>
      <c r="H27" s="237"/>
      <c r="I27" s="238"/>
      <c r="J27" s="90"/>
    </row>
    <row r="28" spans="1:10" ht="14.25" customHeight="1" x14ac:dyDescent="0.15">
      <c r="A28" s="139" t="str">
        <f>IF(OR(B28&lt;&gt;"",D28&lt;&gt;""),"["&amp;TEXT($B$2,"##")&amp;"-"&amp;TEXT(ROW()-10,"##")&amp;"]","")</f>
        <v>[Admin module-18]</v>
      </c>
      <c r="B28" s="97" t="s">
        <v>553</v>
      </c>
      <c r="C28" s="97" t="s">
        <v>554</v>
      </c>
      <c r="D28" s="229" t="s">
        <v>555</v>
      </c>
      <c r="E28" s="228"/>
      <c r="F28" s="97"/>
      <c r="G28" s="97"/>
      <c r="H28" s="104"/>
      <c r="I28" s="227"/>
      <c r="J28" s="90"/>
    </row>
    <row r="29" spans="1:10" ht="14.25" customHeight="1" x14ac:dyDescent="0.15">
      <c r="A29" s="207"/>
      <c r="B29" s="206" t="s">
        <v>456</v>
      </c>
      <c r="C29" s="207"/>
      <c r="D29" s="207"/>
      <c r="E29" s="207"/>
      <c r="F29" s="207"/>
      <c r="G29" s="207"/>
      <c r="H29" s="207"/>
      <c r="I29" s="208"/>
      <c r="J29" s="90"/>
    </row>
    <row r="30" spans="1:10" ht="14.25" customHeight="1" x14ac:dyDescent="0.15">
      <c r="A30" s="138" t="str">
        <f>IF(OR(B30&lt;&gt;"",D30&lt;&gt;""),"["&amp;TEXT($B$2,"##")&amp;"-"&amp;TEXT(ROW()-10,"##")&amp;"]","")</f>
        <v>[Admin module-20]</v>
      </c>
      <c r="B30" s="257" t="s">
        <v>556</v>
      </c>
      <c r="C30" s="257" t="s">
        <v>558</v>
      </c>
      <c r="D30" s="257" t="s">
        <v>606</v>
      </c>
      <c r="E30" s="228"/>
      <c r="F30" s="97"/>
      <c r="G30" s="97"/>
      <c r="H30" s="104"/>
      <c r="I30" s="227"/>
      <c r="J30" s="90"/>
    </row>
    <row r="31" spans="1:10" ht="14.25" customHeight="1" x14ac:dyDescent="0.15">
      <c r="A31" s="97" t="str">
        <f>IF(OR(B37&lt;&gt;"",D37&lt;&gt;""),"["&amp;TEXT($B$2,"##")&amp;"-"&amp;TEXT(ROW()-10,"##")&amp;"]","")</f>
        <v>[Admin module-21]</v>
      </c>
      <c r="B31" s="257" t="s">
        <v>565</v>
      </c>
      <c r="C31" s="257" t="s">
        <v>560</v>
      </c>
      <c r="D31" s="257" t="s">
        <v>561</v>
      </c>
      <c r="E31" s="228"/>
      <c r="F31" s="97"/>
      <c r="G31" s="97"/>
      <c r="H31" s="104"/>
      <c r="I31" s="227"/>
      <c r="J31" s="90"/>
    </row>
    <row r="32" spans="1:10" ht="14.25" customHeight="1" x14ac:dyDescent="0.15">
      <c r="A32" s="97" t="str">
        <f>IF(OR(B45&lt;&gt;"",D45&lt;&gt;""),"["&amp;TEXT($B$2,"##")&amp;"-"&amp;TEXT(ROW()-10,"##")&amp;"]","")</f>
        <v>[Admin module-22]</v>
      </c>
      <c r="B32" s="257" t="s">
        <v>564</v>
      </c>
      <c r="C32" s="257" t="s">
        <v>562</v>
      </c>
      <c r="D32" s="257" t="s">
        <v>563</v>
      </c>
      <c r="E32" s="228"/>
      <c r="F32" s="97"/>
      <c r="G32" s="97"/>
      <c r="H32" s="104"/>
      <c r="I32" s="227"/>
      <c r="J32" s="90"/>
    </row>
    <row r="33" spans="1:10" ht="14.25" customHeight="1" x14ac:dyDescent="0.15">
      <c r="A33" s="97" t="str">
        <f>IF(OR(B46&lt;&gt;"",D46&lt;&gt;""),"["&amp;TEXT($B$2,"##")&amp;"-"&amp;TEXT(ROW()-10,"##")&amp;"]","")</f>
        <v>[Admin module-23]</v>
      </c>
      <c r="B33" s="257" t="s">
        <v>566</v>
      </c>
      <c r="C33" s="257" t="s">
        <v>567</v>
      </c>
      <c r="D33" s="257" t="s">
        <v>568</v>
      </c>
      <c r="E33" s="228"/>
      <c r="F33" s="97"/>
      <c r="G33" s="97"/>
      <c r="H33" s="104"/>
      <c r="I33" s="227"/>
      <c r="J33" s="90"/>
    </row>
    <row r="34" spans="1:10" ht="14.25" customHeight="1" x14ac:dyDescent="0.15">
      <c r="A34" s="97" t="str">
        <f>IF(OR(B47&lt;&gt;"",D47&lt;&gt;""),"["&amp;TEXT($B$2,"##")&amp;"-"&amp;TEXT(ROW()-10,"##")&amp;"]","")</f>
        <v>[Admin module-24]</v>
      </c>
      <c r="B34" s="257" t="s">
        <v>569</v>
      </c>
      <c r="C34" s="257" t="s">
        <v>570</v>
      </c>
      <c r="D34" s="257" t="s">
        <v>571</v>
      </c>
      <c r="E34" s="228"/>
      <c r="F34" s="97"/>
      <c r="G34" s="97"/>
      <c r="H34" s="104"/>
      <c r="I34" s="227"/>
      <c r="J34" s="90"/>
    </row>
    <row r="35" spans="1:10" ht="14.25" customHeight="1" x14ac:dyDescent="0.15">
      <c r="A35" s="97" t="str">
        <f>IF(OR(B48&lt;&gt;"",D48&lt;&gt;""),"["&amp;TEXT($B$2,"##")&amp;"-"&amp;TEXT(ROW()-10,"##")&amp;"]","")</f>
        <v>[Admin module-25]</v>
      </c>
      <c r="B35" s="257" t="s">
        <v>607</v>
      </c>
      <c r="C35" s="257" t="s">
        <v>572</v>
      </c>
      <c r="D35" s="257" t="s">
        <v>608</v>
      </c>
      <c r="E35" s="228"/>
      <c r="F35" s="97"/>
      <c r="G35" s="97"/>
      <c r="H35" s="104"/>
      <c r="I35" s="227"/>
      <c r="J35" s="90"/>
    </row>
    <row r="36" spans="1:10" ht="14.25" customHeight="1" x14ac:dyDescent="0.15">
      <c r="A36" s="255"/>
      <c r="B36" s="206" t="s">
        <v>455</v>
      </c>
      <c r="C36" s="207"/>
      <c r="D36" s="207"/>
      <c r="E36" s="207"/>
      <c r="F36" s="207"/>
      <c r="G36" s="207"/>
      <c r="H36" s="207"/>
      <c r="I36" s="208"/>
      <c r="J36" s="90"/>
    </row>
    <row r="37" spans="1:10" ht="14.25" customHeight="1" x14ac:dyDescent="0.15">
      <c r="A37" s="258" t="str">
        <f t="shared" ref="A37" si="1">IF(OR(B37&lt;&gt;"",D37&lt;&gt;""),"["&amp;TEXT($B$2,"##")&amp;"-"&amp;TEXT(ROW()-10,"##")&amp;"]","")</f>
        <v>[Admin module-27]</v>
      </c>
      <c r="B37" s="230" t="s">
        <v>573</v>
      </c>
      <c r="C37" s="97" t="s">
        <v>559</v>
      </c>
      <c r="D37" s="229" t="s">
        <v>557</v>
      </c>
      <c r="E37" s="228"/>
      <c r="F37" s="97"/>
      <c r="G37" s="97"/>
      <c r="H37" s="104"/>
      <c r="I37" s="227"/>
      <c r="J37" s="90"/>
    </row>
    <row r="38" spans="1:10" ht="14.25" customHeight="1" x14ac:dyDescent="0.15">
      <c r="A38" s="139" t="str">
        <f t="shared" ref="A38:A43" si="2">IF(OR(B38&lt;&gt;"",D38&lt;&gt;""),"["&amp;TEXT($B$2,"##")&amp;"-"&amp;TEXT(ROW()-10,"##")&amp;"]","")</f>
        <v>[Admin module-28]</v>
      </c>
      <c r="B38" s="97" t="s">
        <v>574</v>
      </c>
      <c r="C38" s="97" t="s">
        <v>575</v>
      </c>
      <c r="D38" s="229" t="s">
        <v>576</v>
      </c>
      <c r="E38" s="228"/>
      <c r="F38" s="97"/>
      <c r="G38" s="97"/>
      <c r="H38" s="104"/>
      <c r="I38" s="227"/>
      <c r="J38" s="90"/>
    </row>
    <row r="39" spans="1:10" ht="14.25" customHeight="1" x14ac:dyDescent="0.15">
      <c r="A39" s="139" t="str">
        <f t="shared" si="2"/>
        <v>[Admin module-29]</v>
      </c>
      <c r="B39" s="97" t="s">
        <v>577</v>
      </c>
      <c r="C39" s="97" t="s">
        <v>578</v>
      </c>
      <c r="D39" s="229" t="s">
        <v>579</v>
      </c>
      <c r="E39" s="228"/>
      <c r="F39" s="97"/>
      <c r="G39" s="97"/>
      <c r="H39" s="104"/>
      <c r="I39" s="227"/>
      <c r="J39" s="90"/>
    </row>
    <row r="40" spans="1:10" ht="14.25" customHeight="1" x14ac:dyDescent="0.15">
      <c r="A40" s="139" t="str">
        <f t="shared" si="2"/>
        <v>[Admin module-30]</v>
      </c>
      <c r="B40" s="97" t="s">
        <v>580</v>
      </c>
      <c r="C40" s="97" t="s">
        <v>581</v>
      </c>
      <c r="D40" s="229" t="s">
        <v>582</v>
      </c>
      <c r="E40" s="228"/>
      <c r="F40" s="97"/>
      <c r="G40" s="97"/>
      <c r="H40" s="104"/>
      <c r="I40" s="227"/>
      <c r="J40" s="90"/>
    </row>
    <row r="41" spans="1:10" ht="14.25" customHeight="1" x14ac:dyDescent="0.15">
      <c r="A41" s="139" t="str">
        <f t="shared" si="2"/>
        <v>[Admin module-31]</v>
      </c>
      <c r="B41" s="97" t="s">
        <v>583</v>
      </c>
      <c r="C41" s="97" t="s">
        <v>584</v>
      </c>
      <c r="D41" s="229" t="s">
        <v>585</v>
      </c>
      <c r="E41" s="228"/>
      <c r="F41" s="97"/>
      <c r="G41" s="97"/>
      <c r="H41" s="104"/>
      <c r="I41" s="227"/>
      <c r="J41" s="90"/>
    </row>
    <row r="42" spans="1:10" ht="14.25" customHeight="1" x14ac:dyDescent="0.15">
      <c r="A42" s="139" t="str">
        <f t="shared" si="2"/>
        <v>[Admin module-32]</v>
      </c>
      <c r="B42" s="97" t="s">
        <v>588</v>
      </c>
      <c r="C42" s="97" t="s">
        <v>589</v>
      </c>
      <c r="D42" s="229" t="s">
        <v>591</v>
      </c>
      <c r="E42" s="228"/>
      <c r="F42" s="97"/>
      <c r="G42" s="97"/>
      <c r="H42" s="104"/>
      <c r="I42" s="227"/>
      <c r="J42" s="90"/>
    </row>
    <row r="43" spans="1:10" ht="14.25" customHeight="1" x14ac:dyDescent="0.15">
      <c r="A43" s="139" t="str">
        <f t="shared" si="2"/>
        <v>[Admin module-33]</v>
      </c>
      <c r="B43" s="97" t="s">
        <v>586</v>
      </c>
      <c r="C43" s="97" t="s">
        <v>590</v>
      </c>
      <c r="D43" s="229" t="s">
        <v>587</v>
      </c>
      <c r="E43" s="228"/>
      <c r="F43" s="97"/>
      <c r="G43" s="97"/>
      <c r="H43" s="104"/>
      <c r="I43" s="227"/>
      <c r="J43" s="90"/>
    </row>
    <row r="44" spans="1:10" ht="14.25" customHeight="1" x14ac:dyDescent="0.15">
      <c r="A44" s="207"/>
      <c r="B44" s="206" t="s">
        <v>621</v>
      </c>
      <c r="C44" s="207"/>
      <c r="D44" s="207"/>
      <c r="E44" s="207"/>
      <c r="F44" s="207"/>
      <c r="G44" s="207"/>
      <c r="H44" s="207"/>
      <c r="I44" s="208"/>
      <c r="J44" s="90"/>
    </row>
    <row r="45" spans="1:10" ht="14.25" customHeight="1" x14ac:dyDescent="0.15">
      <c r="A45" s="139" t="str">
        <f>IF(OR(B45&lt;&gt;"",D45&lt;&gt;""),"["&amp;TEXT($B$2,"##")&amp;"-"&amp;TEXT(ROW()-10,"##")&amp;"]","")</f>
        <v>[Admin module-35]</v>
      </c>
      <c r="B45" s="230" t="s">
        <v>609</v>
      </c>
      <c r="C45" s="97" t="s">
        <v>610</v>
      </c>
      <c r="D45" s="229" t="s">
        <v>611</v>
      </c>
      <c r="E45" s="228"/>
      <c r="F45" s="97"/>
      <c r="G45" s="97"/>
      <c r="H45" s="104"/>
      <c r="I45" s="233"/>
      <c r="J45" s="90"/>
    </row>
    <row r="46" spans="1:10" ht="14.25" customHeight="1" x14ac:dyDescent="0.15">
      <c r="A46" s="139" t="str">
        <f>IF(OR(B46&lt;&gt;"",D46&lt;&gt;""),"["&amp;TEXT($B$2,"##")&amp;"-"&amp;TEXT(ROW()-10,"##")&amp;"]","")</f>
        <v>[Admin module-36]</v>
      </c>
      <c r="B46" s="97" t="s">
        <v>612</v>
      </c>
      <c r="C46" s="97" t="s">
        <v>613</v>
      </c>
      <c r="D46" s="229" t="s">
        <v>592</v>
      </c>
      <c r="E46" s="228"/>
      <c r="F46" s="97"/>
      <c r="G46" s="97"/>
      <c r="H46" s="104"/>
      <c r="I46" s="233"/>
      <c r="J46" s="90"/>
    </row>
    <row r="47" spans="1:10" ht="14.25" customHeight="1" x14ac:dyDescent="0.15">
      <c r="A47" s="139" t="str">
        <f>IF(OR(B47&lt;&gt;"",D47&lt;&gt;""),"["&amp;TEXT($B$2,"##")&amp;"-"&amp;TEXT(ROW()-10,"##")&amp;"]","")</f>
        <v>[Admin module-37]</v>
      </c>
      <c r="B47" s="97" t="s">
        <v>577</v>
      </c>
      <c r="C47" s="97" t="s">
        <v>614</v>
      </c>
      <c r="D47" s="229" t="s">
        <v>615</v>
      </c>
      <c r="E47" s="228"/>
      <c r="F47" s="97"/>
      <c r="G47" s="97"/>
      <c r="H47" s="104"/>
      <c r="I47" s="233"/>
      <c r="J47" s="90"/>
    </row>
    <row r="48" spans="1:10" ht="14.25" customHeight="1" x14ac:dyDescent="0.15">
      <c r="A48" s="139" t="str">
        <f>IF(OR(B48&lt;&gt;"",D48&lt;&gt;""),"["&amp;TEXT($B$2,"##")&amp;"-"&amp;TEXT(ROW()-10,"##")&amp;"]","")</f>
        <v>[Admin module-38]</v>
      </c>
      <c r="B48" s="97" t="s">
        <v>616</v>
      </c>
      <c r="C48" s="97" t="s">
        <v>617</v>
      </c>
      <c r="D48" s="229" t="s">
        <v>618</v>
      </c>
      <c r="E48" s="228"/>
      <c r="F48" s="97"/>
      <c r="G48" s="97"/>
      <c r="H48" s="104"/>
      <c r="I48" s="233"/>
      <c r="J48" s="90"/>
    </row>
    <row r="49" spans="1:10" ht="14.25" customHeight="1" x14ac:dyDescent="0.15">
      <c r="A49" s="262" t="str">
        <f>IF(OR(B49&lt;&gt;"",D49&lt;&gt;""),"["&amp;TEXT($B$2,"##")&amp;"-"&amp;TEXT(ROW()-10,"##")&amp;"]","")</f>
        <v>[Admin module-39]</v>
      </c>
      <c r="B49" s="97" t="s">
        <v>619</v>
      </c>
      <c r="C49" s="97" t="s">
        <v>617</v>
      </c>
      <c r="D49" s="229" t="s">
        <v>620</v>
      </c>
      <c r="E49" s="228"/>
      <c r="F49" s="97"/>
      <c r="G49" s="97"/>
      <c r="H49" s="104"/>
      <c r="I49" s="233"/>
      <c r="J49" s="90"/>
    </row>
    <row r="50" spans="1:10" x14ac:dyDescent="0.15">
      <c r="J50" s="90"/>
    </row>
  </sheetData>
  <mergeCells count="5">
    <mergeCell ref="B2:G2"/>
    <mergeCell ref="B3:G3"/>
    <mergeCell ref="B4:G4"/>
    <mergeCell ref="E5:G5"/>
    <mergeCell ref="E6:G6"/>
  </mergeCells>
  <dataValidations count="1">
    <dataValidation type="list" allowBlank="1" showErrorMessage="1" sqref="F12:G23 F28:G28 F25:G26 F30:G35 F37:G43 F45:G49">
      <formula1>$J$1:$J$5</formula1>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7" workbookViewId="0">
      <selection activeCell="I20" sqref="I20"/>
    </sheetView>
  </sheetViews>
  <sheetFormatPr baseColWidth="10" defaultColWidth="8.83203125" defaultRowHeight="13" x14ac:dyDescent="0.15"/>
  <cols>
    <col min="1" max="1" width="8.83203125" style="8"/>
    <col min="2" max="2" width="13.5" style="8" customWidth="1"/>
    <col min="3" max="3" width="27.6640625" style="8" customWidth="1"/>
    <col min="4" max="6" width="8.83203125" style="8"/>
    <col min="7" max="7" width="10.83203125" style="8" bestFit="1" customWidth="1"/>
    <col min="8" max="9" width="33.1640625" style="8" customWidth="1"/>
    <col min="10" max="16384" width="8.83203125" style="8"/>
  </cols>
  <sheetData>
    <row r="1" spans="1:8" ht="25.5" customHeight="1" x14ac:dyDescent="0.25">
      <c r="B1" s="273" t="s">
        <v>37</v>
      </c>
      <c r="C1" s="273"/>
      <c r="D1" s="273"/>
      <c r="E1" s="273"/>
      <c r="F1" s="273"/>
      <c r="G1" s="273"/>
      <c r="H1" s="273"/>
    </row>
    <row r="2" spans="1:8" ht="14.25" customHeight="1" x14ac:dyDescent="0.15">
      <c r="A2" s="55"/>
      <c r="B2" s="55"/>
      <c r="C2" s="56"/>
      <c r="D2" s="56"/>
      <c r="E2" s="56"/>
      <c r="F2" s="56"/>
      <c r="G2" s="56"/>
      <c r="H2" s="57"/>
    </row>
    <row r="3" spans="1:8" ht="12" customHeight="1" x14ac:dyDescent="0.15">
      <c r="B3" s="11" t="s">
        <v>1</v>
      </c>
      <c r="C3" s="270" t="str">
        <f>Cover!C4</f>
        <v>Vietnamese Medicinal Plants Network</v>
      </c>
      <c r="D3" s="270"/>
      <c r="E3" s="271" t="s">
        <v>2</v>
      </c>
      <c r="F3" s="271"/>
      <c r="G3" s="58" t="s">
        <v>53</v>
      </c>
      <c r="H3" s="59"/>
    </row>
    <row r="4" spans="1:8" ht="12" customHeight="1" x14ac:dyDescent="0.15">
      <c r="B4" s="11" t="s">
        <v>3</v>
      </c>
      <c r="C4" s="270" t="str">
        <f>Cover!C5</f>
        <v>VMN</v>
      </c>
      <c r="D4" s="270"/>
      <c r="E4" s="271" t="s">
        <v>4</v>
      </c>
      <c r="F4" s="271"/>
      <c r="G4" s="58" t="s">
        <v>54</v>
      </c>
      <c r="H4" s="59"/>
    </row>
    <row r="5" spans="1:8" ht="12" customHeight="1" x14ac:dyDescent="0.15">
      <c r="B5" s="60" t="s">
        <v>5</v>
      </c>
      <c r="C5" s="270" t="str">
        <f>C4&amp;"_"&amp;"System Test Report"&amp;"_"&amp;"v1.0"</f>
        <v>VMN_System Test Report_v1.0</v>
      </c>
      <c r="D5" s="270"/>
      <c r="E5" s="271" t="s">
        <v>6</v>
      </c>
      <c r="F5" s="271"/>
      <c r="G5" s="94" t="s">
        <v>235</v>
      </c>
      <c r="H5" s="61"/>
    </row>
    <row r="6" spans="1:8" ht="21.75" customHeight="1" x14ac:dyDescent="0.15">
      <c r="A6" s="55"/>
      <c r="B6" s="60" t="s">
        <v>38</v>
      </c>
      <c r="C6" s="272"/>
      <c r="D6" s="272"/>
      <c r="E6" s="272"/>
      <c r="F6" s="272"/>
      <c r="G6" s="272"/>
      <c r="H6" s="272"/>
    </row>
    <row r="7" spans="1:8" ht="14.25" customHeight="1" x14ac:dyDescent="0.15">
      <c r="A7" s="55"/>
      <c r="B7" s="62"/>
      <c r="C7" s="63"/>
      <c r="D7" s="56"/>
      <c r="E7" s="56"/>
      <c r="F7" s="56"/>
      <c r="G7" s="56"/>
      <c r="H7" s="57"/>
    </row>
    <row r="8" spans="1:8" x14ac:dyDescent="0.15">
      <c r="B8" s="62"/>
      <c r="C8" s="63"/>
      <c r="D8" s="56"/>
      <c r="E8" s="56"/>
      <c r="F8" s="56"/>
      <c r="G8" s="56"/>
      <c r="H8" s="57"/>
    </row>
    <row r="9" spans="1:8" x14ac:dyDescent="0.15">
      <c r="A9" s="64"/>
      <c r="B9" s="64"/>
      <c r="C9" s="64"/>
      <c r="D9" s="64"/>
      <c r="E9" s="64"/>
      <c r="F9" s="64"/>
      <c r="G9" s="64"/>
      <c r="H9" s="64"/>
    </row>
    <row r="10" spans="1:8" x14ac:dyDescent="0.15">
      <c r="A10" s="65"/>
      <c r="B10" s="110" t="s">
        <v>16</v>
      </c>
      <c r="C10" s="111" t="s">
        <v>39</v>
      </c>
      <c r="D10" s="112" t="s">
        <v>22</v>
      </c>
      <c r="E10" s="111" t="s">
        <v>24</v>
      </c>
      <c r="F10" s="111" t="s">
        <v>26</v>
      </c>
      <c r="G10" s="113" t="s">
        <v>27</v>
      </c>
      <c r="H10" s="114" t="s">
        <v>40</v>
      </c>
    </row>
    <row r="11" spans="1:8" ht="14.5" customHeight="1" x14ac:dyDescent="0.15">
      <c r="A11" s="64"/>
      <c r="B11" s="119">
        <v>1</v>
      </c>
      <c r="C11" s="122" t="s">
        <v>63</v>
      </c>
      <c r="D11" s="130">
        <f>'Medicinal plants Article'!A6</f>
        <v>0</v>
      </c>
      <c r="E11" s="130">
        <f>'Medicinal plants Article'!B6</f>
        <v>0</v>
      </c>
      <c r="F11" s="130">
        <f>'Medicinal plants Article'!C6</f>
        <v>114</v>
      </c>
      <c r="G11" s="130">
        <f>'Medicinal plants Article'!D6</f>
        <v>0</v>
      </c>
      <c r="H11" s="130">
        <f>'Medicinal plants Article'!E6</f>
        <v>114</v>
      </c>
    </row>
    <row r="12" spans="1:8" ht="14.5" customHeight="1" x14ac:dyDescent="0.15">
      <c r="A12" s="64"/>
      <c r="B12" s="119">
        <v>2</v>
      </c>
      <c r="C12" s="122" t="s">
        <v>75</v>
      </c>
      <c r="D12" s="130">
        <f>'Remedy Article'!A6</f>
        <v>0</v>
      </c>
      <c r="E12" s="130">
        <f>'Remedy Article'!B6</f>
        <v>0</v>
      </c>
      <c r="F12" s="130">
        <f>'Remedy Article'!C6</f>
        <v>110</v>
      </c>
      <c r="G12" s="130">
        <f>'Remedy Article'!D6</f>
        <v>0</v>
      </c>
      <c r="H12" s="130">
        <f>'Remedy Article'!E6</f>
        <v>110</v>
      </c>
    </row>
    <row r="13" spans="1:8" ht="14.5" customHeight="1" x14ac:dyDescent="0.15">
      <c r="A13" s="64"/>
      <c r="B13" s="119">
        <v>3</v>
      </c>
      <c r="C13" s="120" t="s">
        <v>252</v>
      </c>
      <c r="D13" s="130">
        <f>'Herbal medicine store'!A6</f>
        <v>0</v>
      </c>
      <c r="E13" s="130">
        <f>'Herbal medicine store'!B7</f>
        <v>0</v>
      </c>
      <c r="F13" s="130">
        <f>'Herbal medicine store'!C6</f>
        <v>24</v>
      </c>
      <c r="G13" s="130">
        <f>'Herbal medicine store'!D6</f>
        <v>0</v>
      </c>
      <c r="H13" s="130">
        <f>'Herbal medicine store'!E6</f>
        <v>24</v>
      </c>
    </row>
    <row r="14" spans="1:8" ht="14.5" customHeight="1" x14ac:dyDescent="0.15">
      <c r="A14" s="64"/>
      <c r="B14" s="119">
        <v>4</v>
      </c>
      <c r="C14" s="120" t="s">
        <v>274</v>
      </c>
      <c r="D14" s="130">
        <f>'Personal Page'!A6</f>
        <v>0</v>
      </c>
      <c r="E14" s="130">
        <f>'Personal Page'!B7</f>
        <v>0</v>
      </c>
      <c r="F14" s="130">
        <f>'Personal Page'!C6</f>
        <v>64</v>
      </c>
      <c r="G14" s="130">
        <f>'Personal Page'!D6</f>
        <v>0</v>
      </c>
      <c r="H14" s="130">
        <f>'Personal Page'!E6</f>
        <v>64</v>
      </c>
    </row>
    <row r="15" spans="1:8" ht="14.5" customHeight="1" x14ac:dyDescent="0.15">
      <c r="A15" s="64"/>
      <c r="B15" s="119">
        <v>5</v>
      </c>
      <c r="C15" s="120" t="s">
        <v>372</v>
      </c>
      <c r="D15" s="130">
        <f>Authentication!A6</f>
        <v>0</v>
      </c>
      <c r="E15" s="130">
        <f>Authentication!B7</f>
        <v>0</v>
      </c>
      <c r="F15" s="130">
        <f>Authentication!C6</f>
        <v>144</v>
      </c>
      <c r="G15" s="130">
        <f>Authentication!D6</f>
        <v>0</v>
      </c>
      <c r="H15" s="130">
        <f>Authentication!E6</f>
        <v>144</v>
      </c>
    </row>
    <row r="16" spans="1:8" ht="14.5" customHeight="1" x14ac:dyDescent="0.15">
      <c r="A16" s="64"/>
      <c r="B16" s="119">
        <v>6</v>
      </c>
      <c r="C16" s="120" t="s">
        <v>380</v>
      </c>
      <c r="D16" s="130">
        <f>'Mod Module'!A6</f>
        <v>0</v>
      </c>
      <c r="E16" s="130">
        <f>'Mod Module'!B7</f>
        <v>0</v>
      </c>
      <c r="F16" s="130">
        <f>'Mod Module'!C6</f>
        <v>112</v>
      </c>
      <c r="G16" s="130">
        <f>'Mod Module'!D6</f>
        <v>0</v>
      </c>
      <c r="H16" s="130">
        <f>'Mod Module'!E6</f>
        <v>112</v>
      </c>
    </row>
    <row r="17" spans="1:8" ht="14.5" customHeight="1" x14ac:dyDescent="0.15">
      <c r="A17" s="64"/>
      <c r="B17" s="119">
        <v>7</v>
      </c>
      <c r="C17" s="120" t="s">
        <v>381</v>
      </c>
      <c r="D17" s="130">
        <f>'Admin Module'!A6</f>
        <v>0</v>
      </c>
      <c r="E17" s="130">
        <f>'Admin Module'!B7</f>
        <v>0</v>
      </c>
      <c r="F17" s="130">
        <f>'Admin Module'!C6</f>
        <v>66</v>
      </c>
      <c r="G17" s="130">
        <f>'Admin Module'!D6</f>
        <v>0</v>
      </c>
      <c r="H17" s="130">
        <f>'Admin Module'!E6</f>
        <v>66</v>
      </c>
    </row>
    <row r="18" spans="1:8" ht="14.5" customHeight="1" x14ac:dyDescent="0.15">
      <c r="A18" s="64"/>
      <c r="B18" s="119">
        <v>8</v>
      </c>
      <c r="C18" s="121" t="s">
        <v>364</v>
      </c>
      <c r="D18" s="130">
        <f>Homepage!A6</f>
        <v>0</v>
      </c>
      <c r="E18" s="130">
        <f>Homepage!B7</f>
        <v>0</v>
      </c>
      <c r="F18" s="130">
        <f>Homepage!C6</f>
        <v>30</v>
      </c>
      <c r="G18" s="130">
        <f>Homepage!D6</f>
        <v>0</v>
      </c>
      <c r="H18" s="130">
        <f>Homepage!E6</f>
        <v>30</v>
      </c>
    </row>
    <row r="19" spans="1:8" ht="14.5" customHeight="1" x14ac:dyDescent="0.15">
      <c r="A19" s="64"/>
      <c r="B19" s="119"/>
      <c r="C19" s="131"/>
      <c r="D19" s="119"/>
      <c r="E19" s="119"/>
      <c r="F19" s="119"/>
      <c r="G19" s="119"/>
      <c r="H19" s="119"/>
    </row>
    <row r="20" spans="1:8" ht="14.5" customHeight="1" x14ac:dyDescent="0.15">
      <c r="A20" s="64"/>
      <c r="B20" s="119"/>
      <c r="C20" s="122"/>
      <c r="D20" s="119"/>
      <c r="E20" s="119"/>
      <c r="F20" s="119"/>
      <c r="G20" s="119"/>
      <c r="H20" s="119"/>
    </row>
    <row r="21" spans="1:8" ht="14.5" customHeight="1" x14ac:dyDescent="0.15">
      <c r="A21" s="64"/>
      <c r="B21" s="148"/>
      <c r="C21" s="122"/>
      <c r="D21" s="119"/>
      <c r="E21" s="119"/>
      <c r="F21" s="119"/>
      <c r="G21" s="119"/>
      <c r="H21" s="119"/>
    </row>
    <row r="22" spans="1:8" x14ac:dyDescent="0.15">
      <c r="A22" s="66"/>
      <c r="B22" s="115"/>
      <c r="C22" s="116" t="s">
        <v>41</v>
      </c>
      <c r="D22" s="117">
        <f>SUM(D9:D20)</f>
        <v>0</v>
      </c>
      <c r="E22" s="117">
        <f>SUM(E9:E20)</f>
        <v>0</v>
      </c>
      <c r="F22" s="117">
        <f>SUM(F11:F21)</f>
        <v>664</v>
      </c>
      <c r="G22" s="117">
        <f>SUM(G11:G21)</f>
        <v>0</v>
      </c>
      <c r="H22" s="118">
        <f>SUM(H11:H21)</f>
        <v>664</v>
      </c>
    </row>
    <row r="23" spans="1:8" x14ac:dyDescent="0.15">
      <c r="A23" s="64"/>
      <c r="B23" s="67"/>
      <c r="C23" s="64"/>
      <c r="D23" s="68"/>
      <c r="E23" s="69"/>
      <c r="F23" s="69"/>
      <c r="G23" s="69"/>
      <c r="H23" s="69"/>
    </row>
    <row r="24" spans="1:8" x14ac:dyDescent="0.15">
      <c r="A24" s="64"/>
      <c r="B24" s="64"/>
      <c r="C24" s="70" t="s">
        <v>42</v>
      </c>
      <c r="D24" s="64"/>
      <c r="E24" s="71">
        <f>(D22+E22)*100/(H22-G22)</f>
        <v>0</v>
      </c>
      <c r="F24" s="64" t="s">
        <v>43</v>
      </c>
      <c r="G24" s="64"/>
      <c r="H24" s="48"/>
    </row>
    <row r="25" spans="1:8" x14ac:dyDescent="0.15">
      <c r="A25" s="64"/>
      <c r="B25" s="64"/>
      <c r="C25" s="70" t="s">
        <v>44</v>
      </c>
      <c r="D25" s="64"/>
      <c r="E25" s="71">
        <f>D22*100/(H22-G22)</f>
        <v>0</v>
      </c>
      <c r="F25" s="64" t="s">
        <v>43</v>
      </c>
      <c r="G25" s="64"/>
      <c r="H25" s="48"/>
    </row>
    <row r="26" spans="1:8" x14ac:dyDescent="0.15">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5" workbookViewId="0">
      <selection activeCell="G20" sqref="G20"/>
    </sheetView>
  </sheetViews>
  <sheetFormatPr baseColWidth="10" defaultColWidth="8.83203125" defaultRowHeight="13" x14ac:dyDescent="0.15"/>
  <cols>
    <col min="1" max="1" width="1.33203125" style="8" customWidth="1"/>
    <col min="2" max="2" width="11.6640625" style="33" customWidth="1"/>
    <col min="3" max="3" width="26.5" style="34" customWidth="1"/>
    <col min="4" max="4" width="29" style="34" customWidth="1"/>
    <col min="5" max="5" width="28.1640625" style="34" customWidth="1"/>
    <col min="6" max="6" width="30.6640625" style="34" customWidth="1"/>
    <col min="7" max="16384" width="8.83203125" style="8"/>
  </cols>
  <sheetData>
    <row r="1" spans="2:6" ht="25" x14ac:dyDescent="0.25">
      <c r="B1" s="35"/>
      <c r="D1" s="36" t="s">
        <v>14</v>
      </c>
      <c r="E1" s="37"/>
    </row>
    <row r="2" spans="2:6" ht="13.5" customHeight="1" x14ac:dyDescent="0.15">
      <c r="B2" s="35"/>
      <c r="D2" s="38"/>
      <c r="E2" s="38"/>
    </row>
    <row r="3" spans="2:6" x14ac:dyDescent="0.15">
      <c r="B3" s="276" t="s">
        <v>1</v>
      </c>
      <c r="C3" s="276"/>
      <c r="D3" s="270" t="str">
        <f>Cover!C4</f>
        <v>Vietnamese Medicinal Plants Network</v>
      </c>
      <c r="E3" s="270"/>
      <c r="F3" s="270"/>
    </row>
    <row r="4" spans="2:6" x14ac:dyDescent="0.15">
      <c r="B4" s="276" t="s">
        <v>3</v>
      </c>
      <c r="C4" s="276"/>
      <c r="D4" s="270" t="str">
        <f>Cover!C5</f>
        <v>VMN</v>
      </c>
      <c r="E4" s="270"/>
      <c r="F4" s="270"/>
    </row>
    <row r="5" spans="2:6" s="39" customFormat="1" ht="84.75" customHeight="1" x14ac:dyDescent="0.15">
      <c r="B5" s="274" t="s">
        <v>15</v>
      </c>
      <c r="C5" s="274"/>
      <c r="D5" s="275" t="s">
        <v>48</v>
      </c>
      <c r="E5" s="275"/>
      <c r="F5" s="275"/>
    </row>
    <row r="6" spans="2:6" x14ac:dyDescent="0.15">
      <c r="B6" s="40"/>
      <c r="C6" s="41"/>
      <c r="D6" s="41"/>
      <c r="E6" s="41"/>
      <c r="F6" s="41"/>
    </row>
    <row r="7" spans="2:6" s="42" customFormat="1" x14ac:dyDescent="0.15">
      <c r="B7" s="43"/>
      <c r="C7" s="44"/>
      <c r="D7" s="44"/>
      <c r="E7" s="44"/>
      <c r="F7" s="44"/>
    </row>
    <row r="8" spans="2:6" s="45" customFormat="1" ht="21" customHeight="1" x14ac:dyDescent="0.15">
      <c r="B8" s="123" t="s">
        <v>16</v>
      </c>
      <c r="C8" s="124" t="s">
        <v>17</v>
      </c>
      <c r="D8" s="124" t="s">
        <v>18</v>
      </c>
      <c r="E8" s="125" t="s">
        <v>19</v>
      </c>
      <c r="F8" s="126" t="s">
        <v>20</v>
      </c>
    </row>
    <row r="9" spans="2:6" ht="14" x14ac:dyDescent="0.15">
      <c r="B9" s="119">
        <v>1</v>
      </c>
      <c r="C9" s="127" t="s">
        <v>231</v>
      </c>
      <c r="D9" s="122" t="s">
        <v>233</v>
      </c>
      <c r="E9" s="128"/>
      <c r="F9" s="129"/>
    </row>
    <row r="10" spans="2:6" ht="14" x14ac:dyDescent="0.15">
      <c r="B10" s="119">
        <v>2</v>
      </c>
      <c r="C10" s="127" t="s">
        <v>232</v>
      </c>
      <c r="D10" s="156" t="s">
        <v>234</v>
      </c>
      <c r="E10" s="128"/>
      <c r="F10" s="129"/>
    </row>
    <row r="11" spans="2:6" ht="14" x14ac:dyDescent="0.15">
      <c r="B11" s="119">
        <v>3</v>
      </c>
      <c r="C11" s="127" t="s">
        <v>252</v>
      </c>
      <c r="D11" s="156" t="s">
        <v>252</v>
      </c>
      <c r="E11" s="129"/>
      <c r="F11" s="129"/>
    </row>
    <row r="12" spans="2:6" ht="14" x14ac:dyDescent="0.15">
      <c r="B12" s="119">
        <v>4</v>
      </c>
      <c r="C12" s="127" t="s">
        <v>274</v>
      </c>
      <c r="D12" s="156" t="s">
        <v>274</v>
      </c>
      <c r="E12" s="129"/>
      <c r="F12" s="129"/>
    </row>
    <row r="13" spans="2:6" ht="14" x14ac:dyDescent="0.15">
      <c r="B13" s="119">
        <v>5</v>
      </c>
      <c r="C13" s="127" t="s">
        <v>372</v>
      </c>
      <c r="D13" s="156" t="s">
        <v>372</v>
      </c>
      <c r="E13" s="129"/>
      <c r="F13" s="129"/>
    </row>
    <row r="14" spans="2:6" ht="14" x14ac:dyDescent="0.15">
      <c r="B14" s="119">
        <v>6</v>
      </c>
      <c r="C14" s="127" t="s">
        <v>377</v>
      </c>
      <c r="D14" s="156" t="s">
        <v>377</v>
      </c>
      <c r="E14" s="129"/>
      <c r="F14" s="129"/>
    </row>
    <row r="15" spans="2:6" ht="14" x14ac:dyDescent="0.15">
      <c r="B15" s="119">
        <v>7</v>
      </c>
      <c r="C15" s="127" t="s">
        <v>379</v>
      </c>
      <c r="D15" s="156" t="s">
        <v>379</v>
      </c>
      <c r="E15" s="129"/>
      <c r="F15" s="129"/>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workbookViewId="0">
      <selection activeCell="D24" sqref="D24"/>
    </sheetView>
  </sheetViews>
  <sheetFormatPr baseColWidth="10" defaultColWidth="8.83203125" defaultRowHeight="13" x14ac:dyDescent="0.15"/>
  <cols>
    <col min="1" max="1" width="17" style="90" customWidth="1"/>
    <col min="2" max="2" width="30.6640625" style="90" customWidth="1"/>
    <col min="3" max="3" width="33.66406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77" t="s">
        <v>364</v>
      </c>
      <c r="C2" s="278"/>
      <c r="D2" s="278"/>
      <c r="E2" s="278"/>
      <c r="F2" s="278"/>
      <c r="G2" s="27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80" t="s">
        <v>365</v>
      </c>
      <c r="C3" s="281"/>
      <c r="D3" s="281"/>
      <c r="E3" s="281"/>
      <c r="F3" s="281"/>
      <c r="G3" s="28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80" t="s">
        <v>402</v>
      </c>
      <c r="C4" s="281"/>
      <c r="D4" s="281"/>
      <c r="E4" s="281"/>
      <c r="F4" s="281"/>
      <c r="G4" s="28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205" t="s">
        <v>27</v>
      </c>
      <c r="E5" s="283" t="s">
        <v>28</v>
      </c>
      <c r="F5" s="284"/>
      <c r="G5" s="28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COUNTIF(F12:G59,"Pass")</f>
        <v>0</v>
      </c>
      <c r="B6" s="87">
        <f>COUNTIF(F12:G59,"Fail")</f>
        <v>0</v>
      </c>
      <c r="C6" s="87">
        <f>E6-D6-B6-A6</f>
        <v>30</v>
      </c>
      <c r="D6" s="88">
        <f>COUNTIF(F12:G59,"N/A")</f>
        <v>0</v>
      </c>
      <c r="E6" s="286">
        <f>COUNTA(A12:A59)*2</f>
        <v>30</v>
      </c>
      <c r="F6" s="287"/>
      <c r="G6" s="28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366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[Homepage-2]</v>
      </c>
      <c r="B12" s="97" t="s">
        <v>384</v>
      </c>
      <c r="C12" s="97" t="s">
        <v>367</v>
      </c>
      <c r="D12" s="97" t="s">
        <v>458</v>
      </c>
      <c r="E12" s="100"/>
      <c r="F12" s="95"/>
      <c r="G12" s="95"/>
      <c r="H12" s="104"/>
      <c r="I12" s="102"/>
      <c r="J12" s="90"/>
    </row>
    <row r="13" spans="1:257" ht="14.25" customHeight="1" x14ac:dyDescent="0.15">
      <c r="A13" s="134" t="str">
        <f t="shared" ref="A13:A15" si="0">IF(OR(B13&lt;&gt;"",D13&lt;E12&gt;""),"["&amp;TEXT($B$2,"##")&amp;"-"&amp;TEXT(ROW()-10,"##")&amp;"]","")</f>
        <v>[Homepage-3]</v>
      </c>
      <c r="B13" s="97" t="s">
        <v>385</v>
      </c>
      <c r="C13" s="97" t="s">
        <v>367</v>
      </c>
      <c r="D13" s="97" t="s">
        <v>458</v>
      </c>
      <c r="E13" s="103"/>
      <c r="F13" s="95"/>
      <c r="G13" s="95"/>
      <c r="H13" s="104"/>
      <c r="I13" s="105"/>
      <c r="J13" s="90"/>
    </row>
    <row r="14" spans="1:257" ht="14.25" customHeight="1" x14ac:dyDescent="0.15">
      <c r="A14" s="134" t="str">
        <f t="shared" si="0"/>
        <v>[Homepage-4]</v>
      </c>
      <c r="B14" s="97" t="s">
        <v>386</v>
      </c>
      <c r="C14" s="97" t="s">
        <v>388</v>
      </c>
      <c r="D14" s="97" t="s">
        <v>457</v>
      </c>
      <c r="E14" s="103"/>
      <c r="F14" s="95"/>
      <c r="G14" s="95"/>
      <c r="H14" s="104"/>
      <c r="I14" s="105"/>
      <c r="J14" s="90"/>
    </row>
    <row r="15" spans="1:257" ht="14.25" customHeight="1" x14ac:dyDescent="0.15">
      <c r="A15" s="134" t="str">
        <f t="shared" si="0"/>
        <v>[Homepage-5]</v>
      </c>
      <c r="B15" s="97" t="s">
        <v>387</v>
      </c>
      <c r="C15" s="97" t="s">
        <v>388</v>
      </c>
      <c r="D15" s="97" t="s">
        <v>457</v>
      </c>
      <c r="E15" s="103"/>
      <c r="F15" s="95"/>
      <c r="G15" s="95"/>
      <c r="H15" s="104"/>
      <c r="I15" s="105"/>
      <c r="J15" s="90"/>
    </row>
    <row r="16" spans="1:257" ht="14.25" customHeight="1" x14ac:dyDescent="0.15">
      <c r="A16" s="96" t="str">
        <f>IF(OR(B16&lt;&gt;"",D16&lt;E13&gt;""),"["&amp;TEXT($B$2,"##")&amp;"-"&amp;TEXT(ROW()-10,"##")&amp;"]","")</f>
        <v>[Homepage-6]</v>
      </c>
      <c r="B16" s="217" t="s">
        <v>398</v>
      </c>
      <c r="C16" s="106" t="s">
        <v>389</v>
      </c>
      <c r="D16" s="217" t="s">
        <v>401</v>
      </c>
      <c r="E16" s="103"/>
      <c r="F16" s="95"/>
      <c r="G16" s="95"/>
      <c r="H16" s="104"/>
      <c r="I16" s="105"/>
      <c r="J16" s="90"/>
    </row>
    <row r="17" spans="1:10" ht="14.25" customHeight="1" x14ac:dyDescent="0.15">
      <c r="A17" s="96" t="str">
        <f>IF(OR(B17&lt;&gt;"",D17&lt;E14&gt;""),"["&amp;TEXT($B$2,"##")&amp;"-"&amp;TEXT(ROW()-10,"##")&amp;"]","")</f>
        <v>[Homepage-7]</v>
      </c>
      <c r="B17" s="217" t="s">
        <v>399</v>
      </c>
      <c r="C17" s="106" t="s">
        <v>400</v>
      </c>
      <c r="D17" s="217" t="s">
        <v>401</v>
      </c>
      <c r="E17" s="103"/>
      <c r="F17" s="95"/>
      <c r="G17" s="95"/>
      <c r="H17" s="104"/>
      <c r="I17" s="105"/>
      <c r="J17" s="90"/>
    </row>
    <row r="18" spans="1:10" ht="14.25" customHeight="1" x14ac:dyDescent="0.15">
      <c r="A18" s="96" t="str">
        <f>IF(OR(B18&lt;&gt;"",D18&lt;E14&gt;""),"["&amp;TEXT($B$2,"##")&amp;"-"&amp;TEXT(ROW()-10,"##")&amp;"]","")</f>
        <v>[Homepage-8]</v>
      </c>
      <c r="B18" s="217" t="s">
        <v>459</v>
      </c>
      <c r="C18" s="106" t="s">
        <v>383</v>
      </c>
      <c r="D18" s="217" t="s">
        <v>499</v>
      </c>
      <c r="E18" s="103"/>
      <c r="F18" s="95"/>
      <c r="G18" s="95"/>
      <c r="H18" s="104"/>
      <c r="I18" s="105"/>
      <c r="J18" s="90"/>
    </row>
    <row r="19" spans="1:10" ht="14.25" customHeight="1" x14ac:dyDescent="0.15">
      <c r="A19" s="96" t="str">
        <f>IF(OR(B19&lt;&gt;"",D19&lt;E15&gt;""),"["&amp;TEXT($B$2,"##")&amp;"-"&amp;TEXT(ROW()-10,"##")&amp;"]","")</f>
        <v>[Homepage-9]</v>
      </c>
      <c r="B19" s="217" t="s">
        <v>460</v>
      </c>
      <c r="C19" s="106" t="s">
        <v>462</v>
      </c>
      <c r="D19" s="217" t="s">
        <v>467</v>
      </c>
      <c r="E19" s="103"/>
      <c r="F19" s="95"/>
      <c r="G19" s="95"/>
      <c r="H19" s="104"/>
      <c r="I19" s="105"/>
      <c r="J19" s="90"/>
    </row>
    <row r="20" spans="1:10" ht="14.25" customHeight="1" x14ac:dyDescent="0.15">
      <c r="A20" s="96" t="str">
        <f>IF(OR(B20&lt;&gt;"",D20&lt;E18&gt;""),"["&amp;TEXT($B$2,"##")&amp;"-"&amp;TEXT(ROW()-10,"##")&amp;"]","")</f>
        <v>[Homepage-10]</v>
      </c>
      <c r="B20" s="217" t="s">
        <v>464</v>
      </c>
      <c r="C20" s="106" t="s">
        <v>382</v>
      </c>
      <c r="D20" s="217" t="s">
        <v>466</v>
      </c>
      <c r="E20" s="103"/>
      <c r="F20" s="95"/>
      <c r="G20" s="95"/>
      <c r="H20" s="104"/>
      <c r="I20" s="105"/>
      <c r="J20" s="90"/>
    </row>
    <row r="21" spans="1:10" ht="14.25" customHeight="1" x14ac:dyDescent="0.15">
      <c r="A21" s="96" t="str">
        <f>IF(OR(B21&lt;&gt;"",D21&lt;E19&gt;""),"["&amp;TEXT($B$2,"##")&amp;"-"&amp;TEXT(ROW()-10,"##")&amp;"]","")</f>
        <v>[Homepage-11]</v>
      </c>
      <c r="B21" s="217" t="s">
        <v>461</v>
      </c>
      <c r="C21" s="106" t="s">
        <v>463</v>
      </c>
      <c r="D21" s="217" t="s">
        <v>465</v>
      </c>
      <c r="E21" s="103"/>
      <c r="F21" s="95"/>
      <c r="G21" s="95"/>
      <c r="H21" s="104"/>
      <c r="I21" s="105"/>
      <c r="J21" s="90"/>
    </row>
    <row r="22" spans="1:10" ht="14.25" customHeight="1" x14ac:dyDescent="0.15">
      <c r="A22" s="96" t="str">
        <f>IF(OR(B22&lt;&gt;"",D22&lt;E20&gt;""),"["&amp;TEXT($B$2,"##")&amp;"-"&amp;TEXT(ROW()-10,"##")&amp;"]","")</f>
        <v>[Homepage-12]</v>
      </c>
      <c r="B22" s="217" t="s">
        <v>390</v>
      </c>
      <c r="C22" s="106" t="s">
        <v>391</v>
      </c>
      <c r="D22" s="217" t="s">
        <v>500</v>
      </c>
      <c r="E22" s="103"/>
      <c r="F22" s="95"/>
      <c r="G22" s="95"/>
      <c r="H22" s="104"/>
      <c r="I22" s="105"/>
      <c r="J22" s="90"/>
    </row>
    <row r="23" spans="1:10" ht="14.25" customHeight="1" x14ac:dyDescent="0.15">
      <c r="A23" s="96" t="str">
        <f>IF(OR(B23&lt;&gt;"",D23&lt;E20&gt;""),"["&amp;TEXT($B$2,"##")&amp;"-"&amp;TEXT(ROW()-10,"##")&amp;"]","")</f>
        <v>[Homepage-13]</v>
      </c>
      <c r="B23" s="109" t="s">
        <v>404</v>
      </c>
      <c r="C23" s="109" t="s">
        <v>394</v>
      </c>
      <c r="D23" s="109" t="s">
        <v>883</v>
      </c>
      <c r="E23" s="103"/>
      <c r="F23" s="95"/>
      <c r="G23" s="95"/>
      <c r="H23" s="104"/>
      <c r="I23" s="105"/>
      <c r="J23" s="90"/>
    </row>
    <row r="24" spans="1:10" ht="14.25" customHeight="1" x14ac:dyDescent="0.15">
      <c r="A24" s="96" t="str">
        <f t="shared" ref="A24:A26" si="1">IF(OR(B24&lt;&gt;"",D24&lt;E22&gt;""),"["&amp;TEXT($B$2,"##")&amp;"-"&amp;TEXT(ROW()-10,"##")&amp;"]","")</f>
        <v>[Homepage-14]</v>
      </c>
      <c r="B24" s="109" t="s">
        <v>392</v>
      </c>
      <c r="C24" s="109" t="s">
        <v>393</v>
      </c>
      <c r="D24" s="109" t="s">
        <v>884</v>
      </c>
      <c r="E24" s="103"/>
      <c r="F24" s="95"/>
      <c r="G24" s="95"/>
      <c r="H24" s="104"/>
      <c r="I24" s="105"/>
      <c r="J24" s="90"/>
    </row>
    <row r="25" spans="1:10" ht="14.25" customHeight="1" x14ac:dyDescent="0.15">
      <c r="A25" s="96" t="str">
        <f t="shared" si="1"/>
        <v>[Homepage-15]</v>
      </c>
      <c r="B25" s="217" t="s">
        <v>881</v>
      </c>
      <c r="C25" s="217" t="s">
        <v>395</v>
      </c>
      <c r="D25" s="217" t="s">
        <v>885</v>
      </c>
      <c r="E25" s="216"/>
      <c r="F25" s="95"/>
      <c r="G25" s="95"/>
      <c r="H25" s="104"/>
      <c r="I25" s="105"/>
      <c r="J25" s="90"/>
    </row>
    <row r="26" spans="1:10" ht="14.25" customHeight="1" x14ac:dyDescent="0.15">
      <c r="A26" s="96" t="str">
        <f t="shared" si="1"/>
        <v>[Homepage-16]</v>
      </c>
      <c r="B26" s="217" t="s">
        <v>397</v>
      </c>
      <c r="C26" s="217" t="s">
        <v>396</v>
      </c>
      <c r="D26" s="217" t="s">
        <v>886</v>
      </c>
      <c r="E26" s="103"/>
      <c r="F26" s="263"/>
      <c r="G26" s="264"/>
      <c r="H26" s="104"/>
      <c r="I26" s="105"/>
      <c r="J26" s="90"/>
    </row>
    <row r="27" spans="1:10" x14ac:dyDescent="0.15">
      <c r="J27" s="90"/>
    </row>
  </sheetData>
  <mergeCells count="5">
    <mergeCell ref="B2:G2"/>
    <mergeCell ref="B3:G3"/>
    <mergeCell ref="B4:G4"/>
    <mergeCell ref="E5:G5"/>
    <mergeCell ref="E6:G6"/>
  </mergeCells>
  <dataValidations count="1">
    <dataValidation type="list" allowBlank="1" showErrorMessage="1" sqref="F12:G26">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8"/>
  <sheetViews>
    <sheetView workbookViewId="0">
      <selection activeCell="D12" sqref="D12"/>
    </sheetView>
  </sheetViews>
  <sheetFormatPr baseColWidth="10" defaultColWidth="8.83203125" defaultRowHeight="13" x14ac:dyDescent="0.15"/>
  <cols>
    <col min="1" max="1" width="21.1640625" style="90" customWidth="1"/>
    <col min="2" max="2" width="30.6640625" style="90" customWidth="1"/>
    <col min="3" max="3" width="34.33203125" style="90" customWidth="1"/>
    <col min="4" max="4" width="24.6640625" style="90" customWidth="1"/>
    <col min="5" max="5" width="16.5" style="90" customWidth="1"/>
    <col min="6" max="7" width="11.1640625" style="90" customWidth="1"/>
    <col min="8" max="8" width="8.83203125" style="93"/>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77" t="s">
        <v>63</v>
      </c>
      <c r="C2" s="278"/>
      <c r="D2" s="278"/>
      <c r="E2" s="278"/>
      <c r="F2" s="278"/>
      <c r="G2" s="27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80" t="s">
        <v>64</v>
      </c>
      <c r="C3" s="281"/>
      <c r="D3" s="281"/>
      <c r="E3" s="281"/>
      <c r="F3" s="281"/>
      <c r="G3" s="28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80" t="s">
        <v>53</v>
      </c>
      <c r="C4" s="281"/>
      <c r="D4" s="281"/>
      <c r="E4" s="281"/>
      <c r="F4" s="281"/>
      <c r="G4" s="28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83" t="s">
        <v>27</v>
      </c>
      <c r="E5" s="283" t="s">
        <v>28</v>
      </c>
      <c r="F5" s="284"/>
      <c r="G5" s="28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COUNTIF(F12:G110,"Pass")</f>
        <v>0</v>
      </c>
      <c r="B6" s="87">
        <f>COUNTIF(F12:G110,"Fail")</f>
        <v>0</v>
      </c>
      <c r="C6" s="87">
        <f>E6-D6-B6-A6</f>
        <v>114</v>
      </c>
      <c r="D6" s="88">
        <f>COUNTIF(F12:G110,"N/A")</f>
        <v>0</v>
      </c>
      <c r="E6" s="286">
        <f>COUNTA(A12:A110)*2</f>
        <v>114</v>
      </c>
      <c r="F6" s="287"/>
      <c r="G6" s="28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59</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[Medicinal plants Article-2]</v>
      </c>
      <c r="B12" s="97" t="s">
        <v>60</v>
      </c>
      <c r="C12" s="109" t="s">
        <v>57</v>
      </c>
      <c r="D12" s="95" t="s">
        <v>887</v>
      </c>
      <c r="E12" s="100"/>
      <c r="F12" s="95"/>
      <c r="G12" s="95"/>
      <c r="H12" s="101"/>
      <c r="I12" s="102"/>
      <c r="J12" s="90"/>
    </row>
    <row r="13" spans="1:257" ht="14.25" customHeight="1" x14ac:dyDescent="0.15">
      <c r="A13" s="134" t="str">
        <f t="shared" ref="A13:A17" si="0">IF(OR(B13&lt;&gt;"",D13&lt;E12&gt;""),"["&amp;TEXT($B$2,"##")&amp;"-"&amp;TEXT(ROW()-10,"##")&amp;"]","")</f>
        <v>[Medicinal plants Article-3]</v>
      </c>
      <c r="B13" s="135" t="s">
        <v>61</v>
      </c>
      <c r="C13" s="138" t="s">
        <v>58</v>
      </c>
      <c r="D13" s="97" t="s">
        <v>887</v>
      </c>
      <c r="E13" s="103"/>
      <c r="F13" s="95"/>
      <c r="G13" s="95"/>
      <c r="H13" s="101"/>
      <c r="I13" s="102"/>
      <c r="J13" s="90"/>
    </row>
    <row r="14" spans="1:257" ht="14.25" customHeight="1" x14ac:dyDescent="0.15">
      <c r="A14" s="96" t="str">
        <f t="shared" si="0"/>
        <v>[Medicinal plants Article-4]</v>
      </c>
      <c r="B14" s="97" t="s">
        <v>62</v>
      </c>
      <c r="C14" s="139" t="s">
        <v>55</v>
      </c>
      <c r="D14" s="157" t="s">
        <v>65</v>
      </c>
      <c r="E14" s="103"/>
      <c r="F14" s="95"/>
      <c r="G14" s="95"/>
      <c r="H14" s="101"/>
      <c r="I14" s="105"/>
      <c r="J14" s="90"/>
    </row>
    <row r="15" spans="1:257" ht="14.25" customHeight="1" x14ac:dyDescent="0.15">
      <c r="A15" s="96" t="str">
        <f t="shared" si="0"/>
        <v>[Medicinal plants Article-5]</v>
      </c>
      <c r="B15" s="109" t="s">
        <v>151</v>
      </c>
      <c r="C15" s="139" t="s">
        <v>56</v>
      </c>
      <c r="D15" s="97" t="s">
        <v>888</v>
      </c>
      <c r="E15" s="103"/>
      <c r="F15" s="95"/>
      <c r="G15" s="95"/>
      <c r="H15" s="101"/>
      <c r="I15" s="105"/>
      <c r="J15" s="90"/>
    </row>
    <row r="16" spans="1:257" ht="14.25" customHeight="1" x14ac:dyDescent="0.15">
      <c r="A16" s="96" t="str">
        <f t="shared" si="0"/>
        <v>[Medicinal plants Article-6]</v>
      </c>
      <c r="B16" s="109" t="s">
        <v>150</v>
      </c>
      <c r="C16" s="139" t="s">
        <v>66</v>
      </c>
      <c r="D16" s="97" t="s">
        <v>889</v>
      </c>
      <c r="E16" s="103"/>
      <c r="F16" s="95"/>
      <c r="G16" s="95"/>
      <c r="H16" s="101"/>
      <c r="I16" s="105"/>
      <c r="J16" s="90"/>
    </row>
    <row r="17" spans="1:10" ht="14.25" customHeight="1" x14ac:dyDescent="0.15">
      <c r="A17" s="96" t="str">
        <f t="shared" si="0"/>
        <v>[Medicinal plants Article-7]</v>
      </c>
      <c r="B17" s="109" t="s">
        <v>152</v>
      </c>
      <c r="C17" s="139" t="s">
        <v>67</v>
      </c>
      <c r="D17" s="97" t="s">
        <v>890</v>
      </c>
      <c r="E17" s="103"/>
      <c r="F17" s="95"/>
      <c r="G17" s="95"/>
      <c r="H17" s="101"/>
      <c r="I17" s="105"/>
      <c r="J17" s="90"/>
    </row>
    <row r="18" spans="1:10" ht="14.25" customHeight="1" x14ac:dyDescent="0.15">
      <c r="A18" s="96" t="str">
        <f t="shared" ref="A18:A31" si="1">IF(OR(B18&lt;&gt;"",D18&lt;E16&gt;""),"["&amp;TEXT($B$2,"##")&amp;"-"&amp;TEXT(ROW()-10,"##")&amp;"]","")</f>
        <v>[Medicinal plants Article-8]</v>
      </c>
      <c r="B18" s="109" t="s">
        <v>153</v>
      </c>
      <c r="C18" s="139" t="s">
        <v>68</v>
      </c>
      <c r="D18" s="97" t="s">
        <v>891</v>
      </c>
      <c r="E18" s="103"/>
      <c r="F18" s="95"/>
      <c r="G18" s="95"/>
      <c r="H18" s="101"/>
      <c r="I18" s="105"/>
      <c r="J18" s="90"/>
    </row>
    <row r="19" spans="1:10" ht="14.25" customHeight="1" x14ac:dyDescent="0.15">
      <c r="A19" s="96" t="str">
        <f t="shared" si="1"/>
        <v>[Medicinal plants Article-9]</v>
      </c>
      <c r="B19" s="109" t="s">
        <v>350</v>
      </c>
      <c r="C19" s="139" t="s">
        <v>351</v>
      </c>
      <c r="D19" s="97" t="s">
        <v>892</v>
      </c>
      <c r="E19" s="103"/>
      <c r="F19" s="95"/>
      <c r="G19" s="95"/>
      <c r="H19" s="101"/>
      <c r="I19" s="105"/>
      <c r="J19" s="90"/>
    </row>
    <row r="20" spans="1:10" ht="14.25" customHeight="1" x14ac:dyDescent="0.15">
      <c r="A20" s="96" t="str">
        <f t="shared" si="1"/>
        <v>[Medicinal plants Article-10]</v>
      </c>
      <c r="B20" s="95" t="s">
        <v>154</v>
      </c>
      <c r="C20" s="138" t="s">
        <v>69</v>
      </c>
      <c r="D20" s="135" t="s">
        <v>893</v>
      </c>
      <c r="E20" s="216"/>
      <c r="F20" s="95"/>
      <c r="G20" s="95"/>
      <c r="H20" s="101"/>
      <c r="I20" s="105"/>
      <c r="J20" s="90"/>
    </row>
    <row r="21" spans="1:10" ht="14.25" customHeight="1" x14ac:dyDescent="0.15">
      <c r="A21" s="96" t="str">
        <f t="shared" si="1"/>
        <v>[Medicinal plants Article-11]</v>
      </c>
      <c r="B21" s="97" t="s">
        <v>352</v>
      </c>
      <c r="C21" s="97" t="s">
        <v>353</v>
      </c>
      <c r="D21" s="97" t="s">
        <v>894</v>
      </c>
      <c r="E21" s="103"/>
      <c r="F21" s="97"/>
      <c r="G21" s="97"/>
      <c r="H21" s="104"/>
      <c r="I21" s="105"/>
      <c r="J21" s="90"/>
    </row>
    <row r="22" spans="1:10" ht="14.25" customHeight="1" x14ac:dyDescent="0.15">
      <c r="A22" s="96" t="str">
        <f t="shared" si="1"/>
        <v>[Medicinal plants Article-12]</v>
      </c>
      <c r="B22" s="97" t="s">
        <v>155</v>
      </c>
      <c r="C22" s="97" t="s">
        <v>70</v>
      </c>
      <c r="D22" s="97" t="s">
        <v>895</v>
      </c>
      <c r="E22" s="103"/>
      <c r="F22" s="97"/>
      <c r="G22" s="97"/>
      <c r="H22" s="104"/>
      <c r="I22" s="105"/>
      <c r="J22" s="90"/>
    </row>
    <row r="23" spans="1:10" ht="14.25" customHeight="1" x14ac:dyDescent="0.15">
      <c r="A23" s="96" t="str">
        <f t="shared" si="1"/>
        <v>[Medicinal plants Article-13]</v>
      </c>
      <c r="B23" s="97" t="s">
        <v>354</v>
      </c>
      <c r="C23" s="97" t="s">
        <v>355</v>
      </c>
      <c r="D23" s="97" t="s">
        <v>896</v>
      </c>
      <c r="E23" s="103"/>
      <c r="F23" s="97"/>
      <c r="G23" s="97"/>
      <c r="H23" s="104"/>
      <c r="I23" s="105"/>
      <c r="J23" s="90"/>
    </row>
    <row r="24" spans="1:10" ht="14.25" customHeight="1" x14ac:dyDescent="0.15">
      <c r="A24" s="96" t="str">
        <f t="shared" si="1"/>
        <v>[Medicinal plants Article-14]</v>
      </c>
      <c r="B24" s="97" t="s">
        <v>156</v>
      </c>
      <c r="C24" s="97" t="s">
        <v>71</v>
      </c>
      <c r="D24" s="97" t="s">
        <v>897</v>
      </c>
      <c r="E24" s="103"/>
      <c r="F24" s="97"/>
      <c r="G24" s="97"/>
      <c r="H24" s="104"/>
      <c r="I24" s="105"/>
      <c r="J24" s="90"/>
    </row>
    <row r="25" spans="1:10" ht="14.25" customHeight="1" x14ac:dyDescent="0.15">
      <c r="A25" s="96" t="str">
        <f t="shared" si="1"/>
        <v>[Medicinal plants Article-15]</v>
      </c>
      <c r="B25" s="97" t="s">
        <v>356</v>
      </c>
      <c r="C25" s="97" t="s">
        <v>357</v>
      </c>
      <c r="D25" s="97" t="s">
        <v>898</v>
      </c>
      <c r="E25" s="103"/>
      <c r="F25" s="97"/>
      <c r="G25" s="97"/>
      <c r="H25" s="104"/>
      <c r="I25" s="105"/>
      <c r="J25" s="90"/>
    </row>
    <row r="26" spans="1:10" ht="14.25" customHeight="1" x14ac:dyDescent="0.15">
      <c r="A26" s="96" t="str">
        <f t="shared" si="1"/>
        <v>[Medicinal plants Article-16]</v>
      </c>
      <c r="B26" s="97" t="s">
        <v>157</v>
      </c>
      <c r="C26" s="97" t="s">
        <v>72</v>
      </c>
      <c r="D26" s="97" t="s">
        <v>899</v>
      </c>
      <c r="E26" s="103"/>
      <c r="F26" s="97"/>
      <c r="G26" s="97"/>
      <c r="H26" s="104"/>
      <c r="I26" s="105"/>
      <c r="J26" s="90"/>
    </row>
    <row r="27" spans="1:10" ht="14.25" customHeight="1" x14ac:dyDescent="0.15">
      <c r="A27" s="96" t="str">
        <f t="shared" si="1"/>
        <v>[Medicinal plants Article-17]</v>
      </c>
      <c r="B27" s="97" t="s">
        <v>358</v>
      </c>
      <c r="C27" s="97" t="s">
        <v>359</v>
      </c>
      <c r="D27" s="97" t="s">
        <v>900</v>
      </c>
      <c r="E27" s="103"/>
      <c r="F27" s="97"/>
      <c r="G27" s="97"/>
      <c r="H27" s="104"/>
      <c r="I27" s="105"/>
      <c r="J27" s="90"/>
    </row>
    <row r="28" spans="1:10" ht="14.25" customHeight="1" x14ac:dyDescent="0.15">
      <c r="A28" s="96" t="str">
        <f t="shared" si="1"/>
        <v>[Medicinal plants Article-18]</v>
      </c>
      <c r="B28" s="97" t="s">
        <v>158</v>
      </c>
      <c r="C28" s="97" t="s">
        <v>73</v>
      </c>
      <c r="D28" s="97" t="s">
        <v>901</v>
      </c>
      <c r="E28" s="103"/>
      <c r="F28" s="97"/>
      <c r="G28" s="97"/>
      <c r="H28" s="104"/>
      <c r="I28" s="105"/>
      <c r="J28" s="90"/>
    </row>
    <row r="29" spans="1:10" ht="14.25" customHeight="1" x14ac:dyDescent="0.15">
      <c r="A29" s="96" t="str">
        <f t="shared" si="1"/>
        <v>[Medicinal plants Article-19]</v>
      </c>
      <c r="B29" s="97" t="s">
        <v>360</v>
      </c>
      <c r="C29" s="97" t="s">
        <v>361</v>
      </c>
      <c r="D29" s="97" t="s">
        <v>902</v>
      </c>
      <c r="E29" s="103"/>
      <c r="F29" s="97"/>
      <c r="G29" s="97"/>
      <c r="H29" s="104"/>
      <c r="I29" s="105"/>
      <c r="J29" s="90"/>
    </row>
    <row r="30" spans="1:10" ht="14.25" customHeight="1" x14ac:dyDescent="0.15">
      <c r="A30" s="96" t="str">
        <f t="shared" si="1"/>
        <v>[Medicinal plants Article-20]</v>
      </c>
      <c r="B30" s="97" t="s">
        <v>159</v>
      </c>
      <c r="C30" s="97" t="s">
        <v>74</v>
      </c>
      <c r="D30" s="140" t="s">
        <v>903</v>
      </c>
      <c r="E30" s="103"/>
      <c r="F30" s="97"/>
      <c r="G30" s="97"/>
      <c r="H30" s="104"/>
      <c r="I30" s="105"/>
      <c r="J30" s="90"/>
    </row>
    <row r="31" spans="1:10" ht="14.25" customHeight="1" x14ac:dyDescent="0.15">
      <c r="A31" s="96" t="str">
        <f t="shared" si="1"/>
        <v>[Medicinal plants Article-21]</v>
      </c>
      <c r="B31" s="97" t="s">
        <v>362</v>
      </c>
      <c r="C31" s="97" t="s">
        <v>363</v>
      </c>
      <c r="D31" s="140" t="s">
        <v>904</v>
      </c>
      <c r="E31" s="103"/>
      <c r="F31" s="97"/>
      <c r="G31" s="97"/>
      <c r="H31" s="104"/>
      <c r="I31" s="105"/>
      <c r="J31" s="90"/>
    </row>
    <row r="32" spans="1:10" ht="14.25" customHeight="1" x14ac:dyDescent="0.15">
      <c r="A32" s="136"/>
      <c r="B32" s="136" t="s">
        <v>100</v>
      </c>
      <c r="C32" s="289"/>
      <c r="D32" s="289"/>
      <c r="E32" s="289"/>
      <c r="F32" s="289"/>
      <c r="G32" s="289"/>
      <c r="H32" s="289"/>
      <c r="I32" s="290"/>
      <c r="J32" s="90"/>
    </row>
    <row r="33" spans="1:10" ht="14.25" customHeight="1" x14ac:dyDescent="0.15">
      <c r="A33" s="54" t="str">
        <f>IF(OR(B33&lt;&gt;"",D33&lt;F32&gt;""),"["&amp;TEXT($B$2,"##")&amp;"-"&amp;TEXT(ROW()-10,"##")&amp;"]","")</f>
        <v>[Medicinal plants Article-23]</v>
      </c>
      <c r="B33" s="97" t="s">
        <v>78</v>
      </c>
      <c r="C33" s="139" t="s">
        <v>88</v>
      </c>
      <c r="D33" s="97" t="s">
        <v>905</v>
      </c>
      <c r="E33" s="103"/>
      <c r="F33" s="95"/>
      <c r="G33" s="95"/>
      <c r="H33" s="151"/>
      <c r="I33" s="142"/>
      <c r="J33" s="90"/>
    </row>
    <row r="34" spans="1:10" ht="14.25" customHeight="1" x14ac:dyDescent="0.15">
      <c r="A34" s="134" t="str">
        <f t="shared" ref="A34" si="2">IF(OR(B34&lt;&gt;"",D34&lt;E33&gt;""),"["&amp;TEXT($B$2,"##")&amp;"-"&amp;TEXT(ROW()-10,"##")&amp;"]","")</f>
        <v>[Medicinal plants Article-24]</v>
      </c>
      <c r="B34" s="97" t="s">
        <v>77</v>
      </c>
      <c r="C34" s="139" t="s">
        <v>89</v>
      </c>
      <c r="D34" s="97" t="s">
        <v>906</v>
      </c>
      <c r="E34" s="142"/>
      <c r="F34" s="95"/>
      <c r="G34" s="95"/>
      <c r="H34" s="151"/>
      <c r="I34" s="142"/>
      <c r="J34" s="90"/>
    </row>
    <row r="35" spans="1:10" ht="14.25" customHeight="1" x14ac:dyDescent="0.15">
      <c r="A35" s="158" t="str">
        <f>IF(OR(B35&lt;&gt;"",D35&lt;F32&gt;""),"["&amp;TEXT($B$2,"##")&amp;"-"&amp;TEXT(ROW()-10,"##")&amp;"]","")</f>
        <v>[Medicinal plants Article-25]</v>
      </c>
      <c r="B35" s="109" t="s">
        <v>76</v>
      </c>
      <c r="C35" s="139" t="s">
        <v>90</v>
      </c>
      <c r="D35" s="157" t="s">
        <v>888</v>
      </c>
      <c r="E35" s="142"/>
      <c r="F35" s="95"/>
      <c r="G35" s="95"/>
      <c r="H35" s="151"/>
      <c r="I35" s="142"/>
      <c r="J35" s="90"/>
    </row>
    <row r="36" spans="1:10" ht="14.25" customHeight="1" x14ac:dyDescent="0.15">
      <c r="A36" s="54" t="str">
        <f>IF(OR(B36&lt;&gt;"",D36&lt;E33&gt;""),"["&amp;TEXT($B$2,"##")&amp;"-"&amp;TEXT(ROW()-10,"##")&amp;"]","")</f>
        <v>[Medicinal plants Article-26]</v>
      </c>
      <c r="B36" s="109" t="s">
        <v>79</v>
      </c>
      <c r="C36" s="139" t="s">
        <v>91</v>
      </c>
      <c r="D36" s="97" t="s">
        <v>907</v>
      </c>
      <c r="E36" s="142"/>
      <c r="F36" s="95"/>
      <c r="G36" s="95"/>
      <c r="H36" s="151"/>
      <c r="I36" s="142"/>
      <c r="J36" s="90"/>
    </row>
    <row r="37" spans="1:10" ht="14.25" customHeight="1" x14ac:dyDescent="0.15">
      <c r="A37" s="54" t="str">
        <f>IF(OR(B37&lt;&gt;"",D37&lt;E34&gt;""),"["&amp;TEXT($B$2,"##")&amp;"-"&amp;TEXT(ROW()-10,"##")&amp;"]","")</f>
        <v>[Medicinal plants Article-27]</v>
      </c>
      <c r="B37" s="109" t="s">
        <v>80</v>
      </c>
      <c r="C37" s="139" t="s">
        <v>92</v>
      </c>
      <c r="D37" s="97" t="s">
        <v>908</v>
      </c>
      <c r="E37" s="142"/>
      <c r="F37" s="95"/>
      <c r="G37" s="95"/>
      <c r="H37" s="151"/>
      <c r="I37" s="142"/>
      <c r="J37" s="90"/>
    </row>
    <row r="38" spans="1:10" ht="14.25" customHeight="1" x14ac:dyDescent="0.15">
      <c r="A38" s="134" t="str">
        <f t="shared" ref="A38:A62" si="3">IF(OR(B38&lt;&gt;"",D38&lt;E37&gt;""),"["&amp;TEXT($B$2,"##")&amp;"-"&amp;TEXT(ROW()-10,"##")&amp;"]","")</f>
        <v>[Medicinal plants Article-28]</v>
      </c>
      <c r="B38" s="109" t="s">
        <v>81</v>
      </c>
      <c r="C38" s="139" t="s">
        <v>93</v>
      </c>
      <c r="D38" s="97" t="s">
        <v>909</v>
      </c>
      <c r="E38" s="142"/>
      <c r="F38" s="95"/>
      <c r="G38" s="97"/>
      <c r="H38" s="151"/>
      <c r="I38" s="142"/>
      <c r="J38" s="90"/>
    </row>
    <row r="39" spans="1:10" ht="14.25" customHeight="1" x14ac:dyDescent="0.15">
      <c r="A39" s="134" t="str">
        <f t="shared" si="3"/>
        <v>[Medicinal plants Article-29]</v>
      </c>
      <c r="B39" s="109" t="s">
        <v>82</v>
      </c>
      <c r="C39" s="139" t="s">
        <v>94</v>
      </c>
      <c r="D39" s="97" t="s">
        <v>910</v>
      </c>
      <c r="E39" s="142"/>
      <c r="F39" s="95"/>
      <c r="G39" s="95"/>
      <c r="H39" s="151"/>
      <c r="I39" s="142"/>
      <c r="J39" s="90"/>
    </row>
    <row r="40" spans="1:10" ht="14.25" customHeight="1" x14ac:dyDescent="0.15">
      <c r="A40" s="134" t="str">
        <f t="shared" si="3"/>
        <v>[Medicinal plants Article-30]</v>
      </c>
      <c r="B40" s="109" t="s">
        <v>83</v>
      </c>
      <c r="C40" s="139" t="s">
        <v>95</v>
      </c>
      <c r="D40" s="97" t="s">
        <v>911</v>
      </c>
      <c r="E40" s="142"/>
      <c r="F40" s="95"/>
      <c r="G40" s="95"/>
      <c r="H40" s="151"/>
      <c r="I40" s="142"/>
      <c r="J40" s="90"/>
    </row>
    <row r="41" spans="1:10" ht="14.25" customHeight="1" x14ac:dyDescent="0.15">
      <c r="A41" s="96" t="str">
        <f t="shared" si="3"/>
        <v>[Medicinal plants Article-31]</v>
      </c>
      <c r="B41" s="109" t="s">
        <v>84</v>
      </c>
      <c r="C41" s="139" t="s">
        <v>96</v>
      </c>
      <c r="D41" s="97" t="s">
        <v>912</v>
      </c>
      <c r="E41" s="145"/>
      <c r="F41" s="95"/>
      <c r="G41" s="95"/>
      <c r="H41" s="151"/>
      <c r="I41" s="142"/>
      <c r="J41" s="90"/>
    </row>
    <row r="42" spans="1:10" ht="14.25" customHeight="1" x14ac:dyDescent="0.15">
      <c r="A42" s="96" t="str">
        <f t="shared" si="3"/>
        <v>[Medicinal plants Article-32]</v>
      </c>
      <c r="B42" s="109" t="s">
        <v>85</v>
      </c>
      <c r="C42" s="139" t="s">
        <v>97</v>
      </c>
      <c r="D42" s="97" t="s">
        <v>913</v>
      </c>
      <c r="E42" s="142"/>
      <c r="F42" s="97"/>
      <c r="G42" s="97"/>
      <c r="H42" s="151"/>
      <c r="I42" s="142"/>
      <c r="J42" s="90"/>
    </row>
    <row r="43" spans="1:10" ht="14.25" customHeight="1" x14ac:dyDescent="0.15">
      <c r="A43" s="134" t="str">
        <f t="shared" si="3"/>
        <v>[Medicinal plants Article-33]</v>
      </c>
      <c r="B43" s="109" t="s">
        <v>86</v>
      </c>
      <c r="C43" s="139" t="s">
        <v>98</v>
      </c>
      <c r="D43" s="97" t="s">
        <v>914</v>
      </c>
      <c r="E43" s="142"/>
      <c r="F43" s="97"/>
      <c r="G43" s="97"/>
      <c r="H43" s="151"/>
      <c r="I43" s="142"/>
      <c r="J43" s="90"/>
    </row>
    <row r="44" spans="1:10" ht="14.25" customHeight="1" x14ac:dyDescent="0.15">
      <c r="A44" s="96" t="str">
        <f t="shared" si="3"/>
        <v>[Medicinal plants Article-34]</v>
      </c>
      <c r="B44" s="166" t="s">
        <v>87</v>
      </c>
      <c r="C44" s="139" t="s">
        <v>99</v>
      </c>
      <c r="D44" s="140" t="s">
        <v>915</v>
      </c>
      <c r="E44" s="142"/>
      <c r="F44" s="97"/>
      <c r="G44" s="97"/>
      <c r="H44" s="151"/>
      <c r="I44" s="142"/>
      <c r="J44" s="90"/>
    </row>
    <row r="45" spans="1:10" ht="14.25" customHeight="1" x14ac:dyDescent="0.15">
      <c r="A45" s="141"/>
      <c r="B45" s="152" t="s">
        <v>106</v>
      </c>
      <c r="C45" s="291"/>
      <c r="D45" s="291"/>
      <c r="E45" s="291"/>
      <c r="F45" s="291"/>
      <c r="G45" s="291"/>
      <c r="H45" s="291"/>
      <c r="I45" s="292"/>
      <c r="J45" s="90"/>
    </row>
    <row r="46" spans="1:10" s="160" customFormat="1" ht="14.25" customHeight="1" x14ac:dyDescent="0.15">
      <c r="A46" s="96" t="str">
        <f>IF(OR(B46&lt;&gt;"",D46&lt;E44&gt;""),"["&amp;TEXT($B$2,"##")&amp;"-"&amp;TEXT(ROW()-10,"##")&amp;"]","")</f>
        <v>[Medicinal plants Article-36]</v>
      </c>
      <c r="B46" s="163" t="s">
        <v>108</v>
      </c>
      <c r="C46" s="164" t="s">
        <v>102</v>
      </c>
      <c r="D46" s="164" t="s">
        <v>122</v>
      </c>
      <c r="E46" s="159"/>
      <c r="F46" s="159"/>
      <c r="G46" s="159"/>
      <c r="H46" s="159"/>
      <c r="I46" s="159"/>
    </row>
    <row r="47" spans="1:10" s="160" customFormat="1" ht="14.25" customHeight="1" x14ac:dyDescent="0.15">
      <c r="A47" s="96" t="str">
        <f>IF(OR(B47&lt;&gt;"",D47&lt;E45&gt;""),"["&amp;TEXT($B$2,"##")&amp;"-"&amp;TEXT(ROW()-10,"##")&amp;"]","")</f>
        <v>[Medicinal plants Article-37]</v>
      </c>
      <c r="B47" s="163" t="s">
        <v>109</v>
      </c>
      <c r="C47" s="164" t="s">
        <v>102</v>
      </c>
      <c r="D47" s="164" t="s">
        <v>120</v>
      </c>
      <c r="E47" s="159"/>
      <c r="F47" s="159"/>
      <c r="G47" s="159"/>
      <c r="H47" s="159"/>
      <c r="I47" s="159"/>
    </row>
    <row r="48" spans="1:10" ht="14.25" customHeight="1" x14ac:dyDescent="0.15">
      <c r="A48" s="96" t="str">
        <f>IF(OR(B48&lt;&gt;"",D48&lt;E45&gt;""),"["&amp;TEXT($B$2,"##")&amp;"-"&amp;TEXT(ROW()-10,"##")&amp;"]","")</f>
        <v>[Medicinal plants Article-38]</v>
      </c>
      <c r="B48" s="169" t="s">
        <v>107</v>
      </c>
      <c r="C48" s="162" t="s">
        <v>124</v>
      </c>
      <c r="D48" s="106" t="s">
        <v>238</v>
      </c>
      <c r="E48" s="165"/>
      <c r="F48" s="154"/>
      <c r="G48" s="97"/>
      <c r="H48" s="151"/>
      <c r="I48" s="142"/>
      <c r="J48" s="90"/>
    </row>
    <row r="49" spans="1:10" ht="14.25" customHeight="1" x14ac:dyDescent="0.15">
      <c r="A49" s="96" t="str">
        <f>IF(OR(B49&lt;&gt;"",D49&lt;E48&gt;""),"["&amp;TEXT($B$2,"##")&amp;"-"&amp;TEXT(ROW()-10,"##")&amp;"]","")</f>
        <v>[Medicinal plants Article-39]</v>
      </c>
      <c r="B49" s="170" t="s">
        <v>101</v>
      </c>
      <c r="C49" s="132" t="s">
        <v>102</v>
      </c>
      <c r="D49" s="135" t="s">
        <v>121</v>
      </c>
      <c r="E49" s="145"/>
      <c r="F49" s="95"/>
      <c r="G49" s="135"/>
      <c r="H49" s="184"/>
      <c r="I49" s="145"/>
      <c r="J49" s="90"/>
    </row>
    <row r="50" spans="1:10" ht="14.25" customHeight="1" x14ac:dyDescent="0.15">
      <c r="A50" s="141"/>
      <c r="B50" s="137" t="s">
        <v>103</v>
      </c>
      <c r="C50" s="293"/>
      <c r="D50" s="293"/>
      <c r="E50" s="293"/>
      <c r="F50" s="293"/>
      <c r="G50" s="293"/>
      <c r="H50" s="293"/>
      <c r="I50" s="293"/>
      <c r="J50" s="90"/>
    </row>
    <row r="51" spans="1:10" ht="14.25" customHeight="1" x14ac:dyDescent="0.15">
      <c r="A51" s="161" t="str">
        <f>IF(OR(B51&lt;&gt;"",D51&lt;E50&gt;""),"["&amp;TEXT($B$2,"##")&amp;"-"&amp;TEXT(ROW()-10,"##")&amp;"]","")</f>
        <v>[Medicinal plants Article-41]</v>
      </c>
      <c r="B51" s="97" t="s">
        <v>112</v>
      </c>
      <c r="C51" s="162" t="s">
        <v>116</v>
      </c>
      <c r="D51" s="185" t="s">
        <v>123</v>
      </c>
      <c r="E51" s="165"/>
      <c r="F51" s="154"/>
      <c r="G51" s="185"/>
      <c r="H51" s="186"/>
      <c r="I51" s="165"/>
      <c r="J51" s="90"/>
    </row>
    <row r="52" spans="1:10" ht="14.25" customHeight="1" x14ac:dyDescent="0.15">
      <c r="A52" s="134" t="str">
        <f>IF(OR(B52&lt;&gt;"",D52&lt;E51&gt;""),"["&amp;TEXT($B$2,"##")&amp;"-"&amp;TEXT(ROW()-10,"##")&amp;"]","")</f>
        <v>[Medicinal plants Article-42]</v>
      </c>
      <c r="B52" s="97" t="s">
        <v>130</v>
      </c>
      <c r="C52" s="133" t="s">
        <v>104</v>
      </c>
      <c r="D52" s="97" t="s">
        <v>105</v>
      </c>
      <c r="E52" s="142"/>
      <c r="F52" s="95"/>
      <c r="G52" s="97"/>
      <c r="H52" s="151"/>
      <c r="I52" s="142"/>
      <c r="J52" s="90"/>
    </row>
    <row r="53" spans="1:10" ht="14.25" customHeight="1" x14ac:dyDescent="0.15">
      <c r="A53" s="134" t="str">
        <f t="shared" si="3"/>
        <v>[Medicinal plants Article-43]</v>
      </c>
      <c r="B53" s="109" t="s">
        <v>131</v>
      </c>
      <c r="C53" s="133" t="s">
        <v>110</v>
      </c>
      <c r="D53" s="97" t="s">
        <v>111</v>
      </c>
      <c r="E53" s="142"/>
      <c r="F53" s="95"/>
      <c r="G53" s="97"/>
      <c r="H53" s="151"/>
      <c r="I53" s="142"/>
      <c r="J53" s="90"/>
    </row>
    <row r="54" spans="1:10" ht="14.25" customHeight="1" x14ac:dyDescent="0.15">
      <c r="A54" s="134" t="str">
        <f t="shared" si="3"/>
        <v>[Medicinal plants Article-44]</v>
      </c>
      <c r="B54" s="109" t="s">
        <v>113</v>
      </c>
      <c r="C54" s="133" t="s">
        <v>114</v>
      </c>
      <c r="D54" s="97" t="s">
        <v>115</v>
      </c>
      <c r="E54" s="142"/>
      <c r="F54" s="95"/>
      <c r="G54" s="97"/>
      <c r="H54" s="151"/>
      <c r="I54" s="142"/>
      <c r="J54" s="90"/>
    </row>
    <row r="55" spans="1:10" ht="14.25" customHeight="1" x14ac:dyDescent="0.15">
      <c r="A55" s="168" t="str">
        <f t="shared" si="3"/>
        <v>[Medicinal plants Article-45]</v>
      </c>
      <c r="B55" s="166" t="s">
        <v>117</v>
      </c>
      <c r="C55" s="132" t="s">
        <v>124</v>
      </c>
      <c r="D55" s="135" t="s">
        <v>239</v>
      </c>
      <c r="E55" s="145"/>
      <c r="F55" s="95"/>
      <c r="G55" s="135"/>
      <c r="H55" s="184"/>
      <c r="I55" s="145"/>
      <c r="J55" s="90"/>
    </row>
    <row r="56" spans="1:10" ht="14.25" customHeight="1" x14ac:dyDescent="0.15">
      <c r="A56" s="141"/>
      <c r="B56" s="137" t="s">
        <v>118</v>
      </c>
      <c r="C56" s="293"/>
      <c r="D56" s="293"/>
      <c r="E56" s="293"/>
      <c r="F56" s="293"/>
      <c r="G56" s="293"/>
      <c r="H56" s="293"/>
      <c r="I56" s="293"/>
      <c r="J56" s="90"/>
    </row>
    <row r="57" spans="1:10" ht="14.25" customHeight="1" x14ac:dyDescent="0.15">
      <c r="A57" s="96" t="str">
        <f t="shared" si="3"/>
        <v>[Medicinal plants Article-47]</v>
      </c>
      <c r="B57" s="167" t="s">
        <v>126</v>
      </c>
      <c r="C57" s="171" t="s">
        <v>127</v>
      </c>
      <c r="D57" s="172" t="s">
        <v>128</v>
      </c>
      <c r="E57" s="165"/>
      <c r="F57" s="154"/>
      <c r="G57" s="185"/>
      <c r="H57" s="186"/>
      <c r="I57" s="165"/>
      <c r="J57" s="90"/>
    </row>
    <row r="58" spans="1:10" ht="14.25" customHeight="1" x14ac:dyDescent="0.15">
      <c r="A58" s="161" t="str">
        <f t="shared" si="3"/>
        <v>[Medicinal plants Article-48]</v>
      </c>
      <c r="B58" s="109" t="s">
        <v>125</v>
      </c>
      <c r="C58" s="133" t="s">
        <v>139</v>
      </c>
      <c r="D58" s="97" t="s">
        <v>240</v>
      </c>
      <c r="E58" s="142"/>
      <c r="F58" s="95"/>
      <c r="G58" s="97"/>
      <c r="H58" s="151"/>
      <c r="I58" s="142"/>
      <c r="J58" s="90"/>
    </row>
    <row r="59" spans="1:10" ht="14.25" customHeight="1" x14ac:dyDescent="0.15">
      <c r="A59" s="134" t="str">
        <f t="shared" si="3"/>
        <v>[Medicinal plants Article-49]</v>
      </c>
      <c r="B59" s="109" t="s">
        <v>129</v>
      </c>
      <c r="C59" s="133" t="s">
        <v>132</v>
      </c>
      <c r="D59" s="97" t="s">
        <v>136</v>
      </c>
      <c r="E59" s="142"/>
      <c r="F59" s="95"/>
      <c r="G59" s="97"/>
      <c r="H59" s="151"/>
      <c r="I59" s="142"/>
      <c r="J59" s="90"/>
    </row>
    <row r="60" spans="1:10" ht="14.25" customHeight="1" x14ac:dyDescent="0.15">
      <c r="A60" s="134" t="str">
        <f t="shared" si="3"/>
        <v>[Medicinal plants Article-50]</v>
      </c>
      <c r="B60" s="109" t="s">
        <v>133</v>
      </c>
      <c r="C60" s="138" t="s">
        <v>134</v>
      </c>
      <c r="D60" s="135" t="s">
        <v>135</v>
      </c>
      <c r="E60" s="145"/>
      <c r="F60" s="95"/>
      <c r="G60" s="135"/>
      <c r="H60" s="184"/>
      <c r="I60" s="145"/>
      <c r="J60" s="90"/>
    </row>
    <row r="61" spans="1:10" ht="14.25" customHeight="1" x14ac:dyDescent="0.15">
      <c r="A61" s="141"/>
      <c r="B61" s="137" t="s">
        <v>137</v>
      </c>
      <c r="C61" s="293"/>
      <c r="D61" s="293"/>
      <c r="E61" s="293"/>
      <c r="F61" s="293"/>
      <c r="G61" s="293"/>
      <c r="H61" s="293"/>
      <c r="I61" s="293"/>
      <c r="J61" s="90"/>
    </row>
    <row r="62" spans="1:10" ht="14.25" customHeight="1" x14ac:dyDescent="0.15">
      <c r="A62" s="96" t="str">
        <f t="shared" si="3"/>
        <v>[Medicinal plants Article-52]</v>
      </c>
      <c r="B62" s="135" t="s">
        <v>138</v>
      </c>
      <c r="C62" s="171" t="s">
        <v>124</v>
      </c>
      <c r="D62" s="172" t="s">
        <v>241</v>
      </c>
      <c r="E62" s="165"/>
      <c r="F62" s="154"/>
      <c r="G62" s="185"/>
      <c r="H62" s="186"/>
      <c r="I62" s="165"/>
      <c r="J62" s="90"/>
    </row>
    <row r="63" spans="1:10" ht="14.25" customHeight="1" x14ac:dyDescent="0.15">
      <c r="A63" s="146" t="str">
        <f>IF(OR(B63&lt;&gt;"",D63&lt;E61&gt;""),"["&amp;TEXT($B$2,"##")&amp;"-"&amp;TEXT(ROW()-10,"##")&amp;"]","")</f>
        <v>[Medicinal plants Article-53]</v>
      </c>
      <c r="B63" s="97" t="s">
        <v>140</v>
      </c>
      <c r="C63" s="97" t="s">
        <v>141</v>
      </c>
      <c r="D63" s="97" t="s">
        <v>142</v>
      </c>
      <c r="E63" s="142"/>
      <c r="F63" s="95"/>
      <c r="G63" s="97"/>
      <c r="H63" s="151"/>
      <c r="I63" s="142"/>
      <c r="J63" s="90"/>
    </row>
    <row r="64" spans="1:10" ht="14.25" customHeight="1" x14ac:dyDescent="0.15">
      <c r="A64" s="178"/>
      <c r="B64" s="173" t="s">
        <v>119</v>
      </c>
      <c r="C64" s="175"/>
      <c r="D64" s="173"/>
      <c r="E64" s="175"/>
      <c r="F64" s="175"/>
      <c r="G64" s="175"/>
      <c r="H64" s="175"/>
      <c r="I64" s="174"/>
      <c r="J64" s="90"/>
    </row>
    <row r="65" spans="1:10" ht="14.25" customHeight="1" x14ac:dyDescent="0.15">
      <c r="A65" s="96" t="str">
        <f t="shared" ref="A65:A76" si="4">IF(OR(B65&lt;&gt;"",D65&lt;E64&gt;""),"["&amp;TEXT($B$2,"##")&amp;"-"&amp;TEXT(ROW()-10,"##")&amp;"]","")</f>
        <v>[Medicinal plants Article-55]</v>
      </c>
      <c r="B65" s="204" t="s">
        <v>250</v>
      </c>
      <c r="C65" s="171" t="s">
        <v>144</v>
      </c>
      <c r="D65" s="172" t="s">
        <v>237</v>
      </c>
      <c r="E65" s="187"/>
      <c r="F65" s="154"/>
      <c r="G65" s="185"/>
      <c r="H65" s="186"/>
      <c r="I65" s="187"/>
      <c r="J65" s="90"/>
    </row>
    <row r="66" spans="1:10" ht="14.25" customHeight="1" x14ac:dyDescent="0.15">
      <c r="A66" s="96" t="str">
        <f t="shared" si="4"/>
        <v>[Medicinal plants Article-56]</v>
      </c>
      <c r="B66" s="170" t="s">
        <v>251</v>
      </c>
      <c r="C66" s="97" t="s">
        <v>146</v>
      </c>
      <c r="D66" s="97" t="s">
        <v>147</v>
      </c>
      <c r="E66" s="142"/>
      <c r="F66" s="95"/>
      <c r="G66" s="97"/>
      <c r="H66" s="151"/>
      <c r="I66" s="142"/>
      <c r="J66" s="90"/>
    </row>
    <row r="67" spans="1:10" ht="14.25" customHeight="1" x14ac:dyDescent="0.15">
      <c r="A67" s="141"/>
      <c r="B67" s="175" t="s">
        <v>309</v>
      </c>
      <c r="C67" s="175"/>
      <c r="D67" s="173"/>
      <c r="E67" s="175"/>
      <c r="F67" s="175"/>
      <c r="G67" s="175"/>
      <c r="H67" s="175"/>
      <c r="I67" s="174"/>
      <c r="J67" s="90"/>
    </row>
    <row r="68" spans="1:10" ht="14.25" customHeight="1" x14ac:dyDescent="0.15">
      <c r="A68" s="96" t="str">
        <f t="shared" si="4"/>
        <v>[Medicinal plants Article-58]</v>
      </c>
      <c r="B68" s="97" t="s">
        <v>311</v>
      </c>
      <c r="C68" s="97" t="s">
        <v>310</v>
      </c>
      <c r="D68" s="97" t="s">
        <v>312</v>
      </c>
      <c r="E68" s="142"/>
      <c r="F68" s="97"/>
      <c r="G68" s="97"/>
      <c r="H68" s="151"/>
      <c r="I68" s="142"/>
      <c r="J68" s="90"/>
    </row>
    <row r="69" spans="1:10" ht="14.25" customHeight="1" x14ac:dyDescent="0.15">
      <c r="A69" s="96" t="str">
        <f t="shared" si="4"/>
        <v>[Medicinal plants Article-59]</v>
      </c>
      <c r="B69" s="209" t="s">
        <v>314</v>
      </c>
      <c r="C69" s="97" t="s">
        <v>315</v>
      </c>
      <c r="D69" s="213" t="s">
        <v>316</v>
      </c>
      <c r="E69" s="210"/>
      <c r="F69" s="176"/>
      <c r="G69" s="209"/>
      <c r="H69" s="211"/>
      <c r="I69" s="212"/>
      <c r="J69" s="90"/>
    </row>
    <row r="70" spans="1:10" ht="14.25" customHeight="1" x14ac:dyDescent="0.15">
      <c r="A70" s="141"/>
      <c r="B70" s="175" t="s">
        <v>313</v>
      </c>
      <c r="C70" s="175"/>
      <c r="D70" s="173"/>
      <c r="E70" s="175"/>
      <c r="F70" s="175"/>
      <c r="G70" s="175"/>
      <c r="H70" s="175"/>
      <c r="I70" s="174"/>
      <c r="J70" s="90"/>
    </row>
    <row r="71" spans="1:10" ht="14.25" customHeight="1" x14ac:dyDescent="0.15">
      <c r="A71" s="96" t="str">
        <f t="shared" si="4"/>
        <v>[Medicinal plants Article-61]</v>
      </c>
      <c r="B71" s="97" t="s">
        <v>318</v>
      </c>
      <c r="C71" s="97" t="s">
        <v>317</v>
      </c>
      <c r="D71" s="97" t="s">
        <v>319</v>
      </c>
      <c r="E71" s="142"/>
      <c r="F71" s="95"/>
      <c r="G71" s="97"/>
      <c r="H71" s="151"/>
      <c r="I71" s="142"/>
      <c r="J71" s="90"/>
    </row>
    <row r="72" spans="1:10" ht="14.25" customHeight="1" x14ac:dyDescent="0.15">
      <c r="A72" s="96" t="str">
        <f t="shared" si="4"/>
        <v>[Medicinal plants Article-62]</v>
      </c>
      <c r="B72" s="109" t="s">
        <v>322</v>
      </c>
      <c r="C72" s="139" t="s">
        <v>320</v>
      </c>
      <c r="D72" s="97" t="s">
        <v>321</v>
      </c>
      <c r="E72" s="142"/>
      <c r="F72" s="95"/>
      <c r="G72" s="97"/>
      <c r="H72" s="151"/>
      <c r="I72" s="142"/>
      <c r="J72" s="90"/>
    </row>
    <row r="73" spans="1:10" ht="14.25" customHeight="1" x14ac:dyDescent="0.15">
      <c r="A73" s="96" t="str">
        <f t="shared" si="4"/>
        <v>[Medicinal plants Article-63]</v>
      </c>
      <c r="B73" s="109" t="s">
        <v>327</v>
      </c>
      <c r="C73" s="97" t="s">
        <v>325</v>
      </c>
      <c r="D73" s="97" t="s">
        <v>323</v>
      </c>
      <c r="E73" s="142"/>
      <c r="F73" s="95"/>
      <c r="G73" s="97"/>
      <c r="H73" s="151"/>
      <c r="I73" s="142"/>
      <c r="J73" s="90"/>
    </row>
    <row r="74" spans="1:10" ht="14.25" customHeight="1" x14ac:dyDescent="0.15">
      <c r="A74" s="96" t="str">
        <f t="shared" si="4"/>
        <v>[Medicinal plants Article-64]</v>
      </c>
      <c r="B74" s="109" t="s">
        <v>328</v>
      </c>
      <c r="C74" s="97" t="s">
        <v>324</v>
      </c>
      <c r="D74" s="97" t="s">
        <v>326</v>
      </c>
      <c r="E74" s="142"/>
      <c r="F74" s="95"/>
      <c r="G74" s="97"/>
      <c r="H74" s="151"/>
      <c r="I74" s="142"/>
      <c r="J74" s="90"/>
    </row>
    <row r="75" spans="1:10" ht="14.25" customHeight="1" x14ac:dyDescent="0.15">
      <c r="A75" s="96" t="str">
        <f t="shared" si="4"/>
        <v>[Medicinal plants Article-65]</v>
      </c>
      <c r="B75" s="97" t="s">
        <v>329</v>
      </c>
      <c r="C75" s="97" t="s">
        <v>330</v>
      </c>
      <c r="D75" s="97" t="s">
        <v>331</v>
      </c>
      <c r="E75" s="142"/>
      <c r="F75" s="95"/>
      <c r="G75" s="97"/>
      <c r="H75" s="151"/>
      <c r="I75" s="142"/>
      <c r="J75" s="90"/>
    </row>
    <row r="76" spans="1:10" ht="14.25" customHeight="1" x14ac:dyDescent="0.15">
      <c r="A76" s="96" t="str">
        <f t="shared" si="4"/>
        <v>[Medicinal plants Article-66]</v>
      </c>
      <c r="B76" s="97" t="s">
        <v>332</v>
      </c>
      <c r="C76" s="97" t="s">
        <v>333</v>
      </c>
      <c r="D76" s="97" t="s">
        <v>334</v>
      </c>
      <c r="E76" s="142"/>
      <c r="F76" s="95"/>
      <c r="G76" s="97"/>
      <c r="H76" s="151"/>
      <c r="I76" s="142"/>
      <c r="J76" s="90"/>
    </row>
    <row r="77" spans="1:10" ht="14.25" customHeight="1" x14ac:dyDescent="0.15">
      <c r="A77" s="96"/>
      <c r="B77" s="97"/>
      <c r="C77" s="97"/>
      <c r="D77" s="97"/>
      <c r="E77" s="142"/>
      <c r="F77" s="155"/>
      <c r="G77" s="97"/>
      <c r="H77" s="151"/>
      <c r="I77" s="142"/>
      <c r="J77" s="90"/>
    </row>
    <row r="78" spans="1:10" x14ac:dyDescent="0.15">
      <c r="J78" s="90"/>
    </row>
  </sheetData>
  <mergeCells count="10">
    <mergeCell ref="B2:G2"/>
    <mergeCell ref="B3:G3"/>
    <mergeCell ref="B4:G4"/>
    <mergeCell ref="E5:G5"/>
    <mergeCell ref="E6:G6"/>
    <mergeCell ref="C32:I32"/>
    <mergeCell ref="C45:I45"/>
    <mergeCell ref="C50:I50"/>
    <mergeCell ref="C56:I56"/>
    <mergeCell ref="C61:I61"/>
  </mergeCells>
  <dataValidations count="1">
    <dataValidation type="list" allowBlank="1" showErrorMessage="1" sqref="F12:G31 F33:G44 F48:G49 F51:G55 F62:G63 F57:G60 F65:G66 F68:G69 F71:G7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workbookViewId="0">
      <selection activeCell="E6" sqref="E6:G6"/>
    </sheetView>
  </sheetViews>
  <sheetFormatPr baseColWidth="10" defaultColWidth="8.83203125" defaultRowHeight="13" x14ac:dyDescent="0.15"/>
  <cols>
    <col min="1" max="1" width="17.33203125" style="90" customWidth="1"/>
    <col min="2" max="2" width="30.1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8.83203125" style="93"/>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97" t="s">
        <v>75</v>
      </c>
      <c r="C2" s="297"/>
      <c r="D2" s="297"/>
      <c r="E2" s="297"/>
      <c r="F2" s="297"/>
      <c r="G2" s="29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97" t="s">
        <v>148</v>
      </c>
      <c r="C3" s="297"/>
      <c r="D3" s="297"/>
      <c r="E3" s="297"/>
      <c r="F3" s="297"/>
      <c r="G3" s="29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98" t="s">
        <v>53</v>
      </c>
      <c r="C4" s="298"/>
      <c r="D4" s="298"/>
      <c r="E4" s="298"/>
      <c r="F4" s="298"/>
      <c r="G4" s="29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83" t="s">
        <v>27</v>
      </c>
      <c r="E5" s="299" t="s">
        <v>28</v>
      </c>
      <c r="F5" s="299"/>
      <c r="G5" s="29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COUNTIF(F12:G162,"Pass")</f>
        <v>0</v>
      </c>
      <c r="B6" s="87">
        <f>COUNTIF(F12:G162,"Fail")</f>
        <v>0</v>
      </c>
      <c r="C6" s="87">
        <f>E6-D6-B6-A6</f>
        <v>110</v>
      </c>
      <c r="D6" s="88">
        <f>COUNTIF(F12:G162,"N/A")</f>
        <v>0</v>
      </c>
      <c r="E6" s="300">
        <f>COUNTA(A12:A162)*2</f>
        <v>110</v>
      </c>
      <c r="F6" s="300"/>
      <c r="G6" s="300"/>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59</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[Remedy Article-2]</v>
      </c>
      <c r="B12" s="97" t="s">
        <v>160</v>
      </c>
      <c r="C12" s="109" t="s">
        <v>220</v>
      </c>
      <c r="D12" s="95" t="s">
        <v>916</v>
      </c>
      <c r="E12" s="98"/>
      <c r="F12" s="109"/>
      <c r="G12" s="109"/>
      <c r="H12" s="99"/>
      <c r="I12" s="91"/>
      <c r="J12" s="90"/>
    </row>
    <row r="13" spans="1:257" ht="14.25" customHeight="1" x14ac:dyDescent="0.15">
      <c r="A13" s="134" t="str">
        <f t="shared" ref="A13:A18" si="0">IF(OR(B13&lt;&gt;"",D13&lt;E12&gt;""),"["&amp;TEXT($B$2,"##")&amp;"-"&amp;TEXT(ROW()-10,"##")&amp;"]","")</f>
        <v>[Remedy Article-3]</v>
      </c>
      <c r="B13" s="135" t="s">
        <v>161</v>
      </c>
      <c r="C13" s="138" t="s">
        <v>221</v>
      </c>
      <c r="D13" s="97" t="s">
        <v>917</v>
      </c>
      <c r="E13" s="103"/>
      <c r="F13" s="109"/>
      <c r="G13" s="109"/>
      <c r="H13" s="104"/>
      <c r="I13" s="105"/>
      <c r="J13" s="90"/>
    </row>
    <row r="14" spans="1:257" ht="14.25" customHeight="1" x14ac:dyDescent="0.15">
      <c r="A14" s="96" t="str">
        <f t="shared" si="0"/>
        <v>[Remedy Article-4]</v>
      </c>
      <c r="B14" s="97" t="s">
        <v>162</v>
      </c>
      <c r="C14" s="139" t="s">
        <v>149</v>
      </c>
      <c r="D14" s="157" t="s">
        <v>242</v>
      </c>
      <c r="E14" s="103"/>
      <c r="F14" s="109"/>
      <c r="G14" s="109"/>
      <c r="H14" s="104"/>
      <c r="I14" s="105"/>
      <c r="J14" s="90"/>
    </row>
    <row r="15" spans="1:257" ht="14.25" customHeight="1" x14ac:dyDescent="0.15">
      <c r="A15" s="96" t="str">
        <f t="shared" si="0"/>
        <v>[Remedy Article-5]</v>
      </c>
      <c r="B15" s="109" t="s">
        <v>227</v>
      </c>
      <c r="C15" s="139" t="s">
        <v>222</v>
      </c>
      <c r="D15" s="97" t="s">
        <v>918</v>
      </c>
      <c r="E15" s="107"/>
      <c r="F15" s="95"/>
      <c r="G15" s="109"/>
      <c r="H15" s="107"/>
      <c r="I15" s="107"/>
      <c r="J15" s="90"/>
    </row>
    <row r="16" spans="1:257" ht="14.25" customHeight="1" x14ac:dyDescent="0.15">
      <c r="A16" s="96" t="str">
        <f t="shared" si="0"/>
        <v>[Remedy Article-6]</v>
      </c>
      <c r="B16" s="109" t="s">
        <v>228</v>
      </c>
      <c r="C16" s="139" t="s">
        <v>177</v>
      </c>
      <c r="D16" s="97" t="s">
        <v>919</v>
      </c>
      <c r="E16" s="191"/>
      <c r="F16" s="97"/>
      <c r="G16" s="167"/>
      <c r="H16" s="191"/>
      <c r="I16" s="191"/>
      <c r="J16" s="90"/>
    </row>
    <row r="17" spans="1:10" ht="14.25" customHeight="1" x14ac:dyDescent="0.15">
      <c r="A17" s="96" t="str">
        <f t="shared" si="0"/>
        <v>[Remedy Article-7]</v>
      </c>
      <c r="B17" s="109" t="s">
        <v>163</v>
      </c>
      <c r="C17" s="139" t="s">
        <v>175</v>
      </c>
      <c r="D17" s="97" t="s">
        <v>920</v>
      </c>
      <c r="E17" s="159"/>
      <c r="F17" s="159"/>
      <c r="G17" s="159"/>
      <c r="H17" s="159"/>
      <c r="I17" s="159"/>
      <c r="J17" s="90"/>
    </row>
    <row r="18" spans="1:10" ht="14.25" customHeight="1" x14ac:dyDescent="0.15">
      <c r="A18" s="96" t="str">
        <f t="shared" si="0"/>
        <v>[Remedy Article-8]</v>
      </c>
      <c r="B18" s="109" t="s">
        <v>169</v>
      </c>
      <c r="C18" s="139" t="s">
        <v>176</v>
      </c>
      <c r="D18" s="97" t="s">
        <v>921</v>
      </c>
      <c r="E18" s="159"/>
      <c r="F18" s="159"/>
      <c r="G18" s="159"/>
      <c r="H18" s="159"/>
      <c r="I18" s="159"/>
      <c r="J18" s="90"/>
    </row>
    <row r="19" spans="1:10" ht="14.25" customHeight="1" x14ac:dyDescent="0.15">
      <c r="A19" s="96" t="str">
        <f>IF(OR(B19&lt;&gt;"",D19&lt;E16&gt;""),"["&amp;TEXT($B$2,"##")&amp;"-"&amp;TEXT(ROW()-10,"##")&amp;"]","")</f>
        <v>[Remedy Article-9]</v>
      </c>
      <c r="B19" s="109" t="s">
        <v>223</v>
      </c>
      <c r="C19" s="139" t="s">
        <v>224</v>
      </c>
      <c r="D19" s="97" t="s">
        <v>922</v>
      </c>
      <c r="E19" s="192"/>
      <c r="F19" s="188"/>
      <c r="G19" s="188"/>
      <c r="H19" s="189"/>
      <c r="I19" s="165"/>
      <c r="J19" s="90"/>
    </row>
    <row r="20" spans="1:10" ht="14.25" customHeight="1" x14ac:dyDescent="0.15">
      <c r="A20" s="96" t="str">
        <f>IF(OR(B20&lt;&gt;"",D20&lt;E17&gt;""),"["&amp;TEXT($B$2,"##")&amp;"-"&amp;TEXT(ROW()-10,"##")&amp;"]","")</f>
        <v>[Remedy Article-10]</v>
      </c>
      <c r="B20" s="109" t="s">
        <v>170</v>
      </c>
      <c r="C20" s="139" t="s">
        <v>212</v>
      </c>
      <c r="D20" s="97" t="s">
        <v>923</v>
      </c>
      <c r="E20" s="147"/>
      <c r="F20" s="109"/>
      <c r="G20" s="109"/>
      <c r="H20" s="143"/>
      <c r="I20" s="142"/>
      <c r="J20" s="90"/>
    </row>
    <row r="21" spans="1:10" ht="14.25" customHeight="1" x14ac:dyDescent="0.15">
      <c r="A21" s="96" t="str">
        <f t="shared" ref="A21:A29" si="1">IF(OR(B21&lt;&gt;"",D21&lt;E19&gt;""),"["&amp;TEXT($B$2,"##")&amp;"-"&amp;TEXT(ROW()-10,"##")&amp;"]","")</f>
        <v>[Remedy Article-11]</v>
      </c>
      <c r="B21" s="109" t="s">
        <v>164</v>
      </c>
      <c r="C21" s="139" t="s">
        <v>225</v>
      </c>
      <c r="D21" s="97" t="s">
        <v>924</v>
      </c>
      <c r="E21" s="147"/>
      <c r="F21" s="109"/>
      <c r="G21" s="109"/>
      <c r="H21" s="143"/>
      <c r="I21" s="142"/>
      <c r="J21" s="90"/>
    </row>
    <row r="22" spans="1:10" ht="14.25" customHeight="1" x14ac:dyDescent="0.15">
      <c r="A22" s="96" t="str">
        <f t="shared" si="1"/>
        <v>[Remedy Article-12]</v>
      </c>
      <c r="B22" s="109" t="s">
        <v>171</v>
      </c>
      <c r="C22" s="139" t="s">
        <v>213</v>
      </c>
      <c r="D22" s="97" t="s">
        <v>925</v>
      </c>
      <c r="E22" s="181"/>
      <c r="F22" s="176"/>
      <c r="G22" s="176"/>
      <c r="H22" s="182"/>
      <c r="I22" s="183"/>
      <c r="J22" s="90"/>
    </row>
    <row r="23" spans="1:10" ht="14.25" customHeight="1" x14ac:dyDescent="0.15">
      <c r="A23" s="96" t="str">
        <f t="shared" si="1"/>
        <v>[Remedy Article-13]</v>
      </c>
      <c r="B23" s="109" t="s">
        <v>165</v>
      </c>
      <c r="C23" s="139" t="s">
        <v>214</v>
      </c>
      <c r="D23" s="97" t="s">
        <v>926</v>
      </c>
      <c r="E23" s="159"/>
      <c r="F23" s="159"/>
      <c r="G23" s="159"/>
      <c r="H23" s="159"/>
      <c r="I23" s="159"/>
      <c r="J23" s="90"/>
    </row>
    <row r="24" spans="1:10" ht="14.25" customHeight="1" x14ac:dyDescent="0.15">
      <c r="A24" s="96" t="str">
        <f t="shared" si="1"/>
        <v>[Remedy Article-14]</v>
      </c>
      <c r="B24" s="109" t="s">
        <v>172</v>
      </c>
      <c r="C24" s="139" t="s">
        <v>226</v>
      </c>
      <c r="D24" s="97" t="s">
        <v>927</v>
      </c>
      <c r="E24" s="159"/>
      <c r="F24" s="180"/>
      <c r="G24" s="180"/>
      <c r="H24" s="159"/>
      <c r="I24" s="159"/>
      <c r="J24" s="90"/>
    </row>
    <row r="25" spans="1:10" ht="14.25" customHeight="1" x14ac:dyDescent="0.15">
      <c r="A25" s="96" t="str">
        <f t="shared" si="1"/>
        <v>[Remedy Article-15]</v>
      </c>
      <c r="B25" s="109" t="s">
        <v>166</v>
      </c>
      <c r="C25" s="139" t="s">
        <v>215</v>
      </c>
      <c r="D25" s="97" t="s">
        <v>928</v>
      </c>
      <c r="E25" s="183"/>
      <c r="F25" s="109"/>
      <c r="G25" s="109"/>
      <c r="H25" s="182"/>
      <c r="I25" s="183"/>
      <c r="J25" s="90"/>
    </row>
    <row r="26" spans="1:10" ht="14.25" customHeight="1" x14ac:dyDescent="0.15">
      <c r="A26" s="96" t="str">
        <f t="shared" si="1"/>
        <v>[Remedy Article-16]</v>
      </c>
      <c r="B26" s="109" t="s">
        <v>173</v>
      </c>
      <c r="C26" s="139" t="s">
        <v>217</v>
      </c>
      <c r="D26" s="97" t="s">
        <v>929</v>
      </c>
      <c r="E26" s="183"/>
      <c r="F26" s="109"/>
      <c r="G26" s="109"/>
      <c r="H26" s="182"/>
      <c r="I26" s="183"/>
      <c r="J26" s="90"/>
    </row>
    <row r="27" spans="1:10" ht="14.25" customHeight="1" x14ac:dyDescent="0.15">
      <c r="A27" s="96" t="str">
        <f t="shared" si="1"/>
        <v>[Remedy Article-17]</v>
      </c>
      <c r="B27" s="109" t="s">
        <v>167</v>
      </c>
      <c r="C27" s="139" t="s">
        <v>216</v>
      </c>
      <c r="D27" s="97" t="s">
        <v>930</v>
      </c>
      <c r="E27" s="142"/>
      <c r="F27" s="109"/>
      <c r="G27" s="109"/>
      <c r="H27" s="143"/>
      <c r="I27" s="142"/>
      <c r="J27" s="90"/>
    </row>
    <row r="28" spans="1:10" ht="14.25" customHeight="1" x14ac:dyDescent="0.15">
      <c r="A28" s="96" t="str">
        <f t="shared" si="1"/>
        <v>[Remedy Article-18]</v>
      </c>
      <c r="B28" s="109" t="s">
        <v>174</v>
      </c>
      <c r="C28" s="139" t="s">
        <v>219</v>
      </c>
      <c r="D28" s="97" t="s">
        <v>931</v>
      </c>
      <c r="E28" s="142"/>
      <c r="F28" s="176"/>
      <c r="G28" s="176"/>
      <c r="H28" s="143"/>
      <c r="I28" s="142"/>
      <c r="J28" s="90"/>
    </row>
    <row r="29" spans="1:10" ht="14.25" customHeight="1" x14ac:dyDescent="0.15">
      <c r="A29" s="96" t="str">
        <f t="shared" si="1"/>
        <v>[Remedy Article-19]</v>
      </c>
      <c r="B29" s="109" t="s">
        <v>168</v>
      </c>
      <c r="C29" s="139" t="s">
        <v>218</v>
      </c>
      <c r="D29" s="97" t="s">
        <v>932</v>
      </c>
      <c r="E29" s="159"/>
      <c r="F29" s="159"/>
      <c r="G29" s="159"/>
      <c r="H29" s="159"/>
      <c r="I29" s="159"/>
      <c r="J29" s="90"/>
    </row>
    <row r="30" spans="1:10" ht="14.25" customHeight="1" x14ac:dyDescent="0.15">
      <c r="A30" s="136"/>
      <c r="B30" s="136" t="s">
        <v>100</v>
      </c>
      <c r="C30" s="289"/>
      <c r="D30" s="289"/>
      <c r="E30" s="289"/>
      <c r="F30" s="289"/>
      <c r="G30" s="289"/>
      <c r="H30" s="289"/>
      <c r="I30" s="290"/>
      <c r="J30" s="90"/>
    </row>
    <row r="31" spans="1:10" ht="14.25" customHeight="1" x14ac:dyDescent="0.15">
      <c r="A31" s="54" t="str">
        <f>IF(OR(B31&lt;&gt;"",D31&lt;F30&gt;""),"["&amp;TEXT($B$2,"##")&amp;"-"&amp;TEXT(ROW()-10,"##")&amp;"]","")</f>
        <v>[Remedy Article-21]</v>
      </c>
      <c r="B31" s="97" t="s">
        <v>78</v>
      </c>
      <c r="C31" s="139" t="s">
        <v>229</v>
      </c>
      <c r="D31" s="97" t="s">
        <v>933</v>
      </c>
      <c r="E31" s="142"/>
      <c r="F31" s="109"/>
      <c r="G31" s="109"/>
      <c r="H31" s="143"/>
      <c r="I31" s="142"/>
      <c r="J31" s="90"/>
    </row>
    <row r="32" spans="1:10" ht="14.25" customHeight="1" x14ac:dyDescent="0.15">
      <c r="A32" s="134" t="str">
        <f t="shared" ref="A32" si="2">IF(OR(B32&lt;&gt;"",D32&lt;E31&gt;""),"["&amp;TEXT($B$2,"##")&amp;"-"&amp;TEXT(ROW()-10,"##")&amp;"]","")</f>
        <v>[Remedy Article-22]</v>
      </c>
      <c r="B32" s="97" t="s">
        <v>77</v>
      </c>
      <c r="C32" s="139" t="s">
        <v>178</v>
      </c>
      <c r="D32" s="97" t="s">
        <v>934</v>
      </c>
      <c r="E32" s="142"/>
      <c r="F32" s="109"/>
      <c r="G32" s="109"/>
      <c r="H32" s="143"/>
      <c r="I32" s="142"/>
      <c r="J32" s="90"/>
    </row>
    <row r="33" spans="1:10" ht="14.25" customHeight="1" x14ac:dyDescent="0.15">
      <c r="A33" s="158" t="str">
        <f>IF(OR(B33&lt;&gt;"",D33&lt;F30&gt;""),"["&amp;TEXT($B$2,"##")&amp;"-"&amp;TEXT(ROW()-10,"##")&amp;"]","")</f>
        <v>[Remedy Article-23]</v>
      </c>
      <c r="B33" s="109" t="s">
        <v>76</v>
      </c>
      <c r="C33" s="139" t="s">
        <v>179</v>
      </c>
      <c r="D33" s="157" t="s">
        <v>935</v>
      </c>
      <c r="E33" s="142"/>
      <c r="F33" s="109"/>
      <c r="G33" s="109"/>
      <c r="H33" s="143"/>
      <c r="I33" s="142"/>
      <c r="J33" s="90"/>
    </row>
    <row r="34" spans="1:10" ht="14.25" customHeight="1" x14ac:dyDescent="0.15">
      <c r="A34" s="54" t="str">
        <f>IF(OR(B34&lt;&gt;"",D34&lt;E31&gt;""),"["&amp;TEXT($B$2,"##")&amp;"-"&amp;TEXT(ROW()-10,"##")&amp;"]","")</f>
        <v>[Remedy Article-24]</v>
      </c>
      <c r="B34" s="109" t="s">
        <v>79</v>
      </c>
      <c r="C34" s="139" t="s">
        <v>180</v>
      </c>
      <c r="D34" s="97" t="s">
        <v>936</v>
      </c>
      <c r="E34" s="142"/>
      <c r="F34" s="109"/>
      <c r="G34" s="109"/>
      <c r="H34" s="143"/>
      <c r="I34" s="142"/>
      <c r="J34" s="90"/>
    </row>
    <row r="35" spans="1:10" ht="14.25" customHeight="1" x14ac:dyDescent="0.15">
      <c r="A35" s="54" t="str">
        <f>IF(OR(B35&lt;&gt;"",D35&lt;E32&gt;""),"["&amp;TEXT($B$2,"##")&amp;"-"&amp;TEXT(ROW()-10,"##")&amp;"]","")</f>
        <v>[Remedy Article-25]</v>
      </c>
      <c r="B35" s="109" t="s">
        <v>80</v>
      </c>
      <c r="C35" s="139" t="s">
        <v>181</v>
      </c>
      <c r="D35" s="97" t="s">
        <v>937</v>
      </c>
      <c r="E35" s="142"/>
      <c r="F35" s="109"/>
      <c r="G35" s="109"/>
      <c r="H35" s="143"/>
      <c r="I35" s="142"/>
      <c r="J35" s="90"/>
    </row>
    <row r="36" spans="1:10" ht="14.25" customHeight="1" x14ac:dyDescent="0.15">
      <c r="A36" s="134" t="str">
        <f t="shared" ref="A36:A58" si="3">IF(OR(B36&lt;&gt;"",D36&lt;E35&gt;""),"["&amp;TEXT($B$2,"##")&amp;"-"&amp;TEXT(ROW()-10,"##")&amp;"]","")</f>
        <v>[Remedy Article-26]</v>
      </c>
      <c r="B36" s="109" t="s">
        <v>81</v>
      </c>
      <c r="C36" s="139" t="s">
        <v>182</v>
      </c>
      <c r="D36" s="97" t="s">
        <v>938</v>
      </c>
      <c r="E36" s="142"/>
      <c r="F36" s="109"/>
      <c r="G36" s="109"/>
      <c r="H36" s="143"/>
      <c r="I36" s="142"/>
      <c r="J36" s="90"/>
    </row>
    <row r="37" spans="1:10" ht="14.25" customHeight="1" x14ac:dyDescent="0.15">
      <c r="A37" s="134" t="str">
        <f t="shared" si="3"/>
        <v>[Remedy Article-27]</v>
      </c>
      <c r="B37" s="109" t="s">
        <v>82</v>
      </c>
      <c r="C37" s="139" t="s">
        <v>183</v>
      </c>
      <c r="D37" s="97" t="s">
        <v>939</v>
      </c>
      <c r="E37" s="142"/>
      <c r="F37" s="109"/>
      <c r="G37" s="109"/>
      <c r="H37" s="143"/>
      <c r="I37" s="142"/>
      <c r="J37" s="90"/>
    </row>
    <row r="38" spans="1:10" ht="14.25" customHeight="1" x14ac:dyDescent="0.15">
      <c r="A38" s="134" t="str">
        <f t="shared" si="3"/>
        <v>[Remedy Article-28]</v>
      </c>
      <c r="B38" s="109" t="s">
        <v>83</v>
      </c>
      <c r="C38" s="139" t="s">
        <v>184</v>
      </c>
      <c r="D38" s="97" t="s">
        <v>940</v>
      </c>
      <c r="E38" s="142"/>
      <c r="F38" s="109"/>
      <c r="G38" s="109"/>
      <c r="H38" s="143"/>
      <c r="I38" s="142"/>
      <c r="J38" s="90"/>
    </row>
    <row r="39" spans="1:10" ht="14.25" customHeight="1" x14ac:dyDescent="0.15">
      <c r="A39" s="96" t="str">
        <f t="shared" si="3"/>
        <v>[Remedy Article-29]</v>
      </c>
      <c r="B39" s="109" t="s">
        <v>84</v>
      </c>
      <c r="C39" s="139" t="s">
        <v>185</v>
      </c>
      <c r="D39" s="97" t="s">
        <v>941</v>
      </c>
      <c r="E39" s="142"/>
      <c r="F39" s="109"/>
      <c r="G39" s="109"/>
      <c r="H39" s="143"/>
      <c r="I39" s="142"/>
      <c r="J39" s="90"/>
    </row>
    <row r="40" spans="1:10" ht="14.25" customHeight="1" x14ac:dyDescent="0.15">
      <c r="A40" s="96" t="str">
        <f t="shared" si="3"/>
        <v>[Remedy Article-30]</v>
      </c>
      <c r="B40" s="109" t="s">
        <v>85</v>
      </c>
      <c r="C40" s="139" t="s">
        <v>186</v>
      </c>
      <c r="D40" s="97" t="s">
        <v>942</v>
      </c>
      <c r="E40" s="142"/>
      <c r="F40" s="109"/>
      <c r="G40" s="109"/>
      <c r="H40" s="143"/>
      <c r="I40" s="142"/>
      <c r="J40" s="90"/>
    </row>
    <row r="41" spans="1:10" ht="14.25" customHeight="1" x14ac:dyDescent="0.15">
      <c r="A41" s="134" t="str">
        <f t="shared" si="3"/>
        <v>[Remedy Article-31]</v>
      </c>
      <c r="B41" s="109" t="s">
        <v>86</v>
      </c>
      <c r="C41" s="139" t="s">
        <v>187</v>
      </c>
      <c r="D41" s="97" t="s">
        <v>943</v>
      </c>
      <c r="E41" s="159"/>
      <c r="F41" s="159"/>
      <c r="G41" s="159"/>
      <c r="H41" s="159"/>
      <c r="I41" s="159"/>
      <c r="J41" s="90"/>
    </row>
    <row r="42" spans="1:10" ht="14.25" customHeight="1" x14ac:dyDescent="0.15">
      <c r="A42" s="96" t="str">
        <f t="shared" si="3"/>
        <v>[Remedy Article-32]</v>
      </c>
      <c r="B42" s="166" t="s">
        <v>87</v>
      </c>
      <c r="C42" s="139" t="s">
        <v>188</v>
      </c>
      <c r="D42" s="140" t="s">
        <v>944</v>
      </c>
      <c r="E42" s="142"/>
      <c r="F42" s="109"/>
      <c r="G42" s="109"/>
      <c r="H42" s="143"/>
      <c r="I42" s="142"/>
      <c r="J42" s="90"/>
    </row>
    <row r="43" spans="1:10" ht="14.25" customHeight="1" x14ac:dyDescent="0.15">
      <c r="A43" s="141"/>
      <c r="B43" s="152" t="s">
        <v>106</v>
      </c>
      <c r="C43" s="289"/>
      <c r="D43" s="289"/>
      <c r="E43" s="289"/>
      <c r="F43" s="289"/>
      <c r="G43" s="289"/>
      <c r="H43" s="289"/>
      <c r="I43" s="290"/>
      <c r="J43" s="90"/>
    </row>
    <row r="44" spans="1:10" ht="14.25" customHeight="1" x14ac:dyDescent="0.15">
      <c r="A44" s="96" t="str">
        <f>IF(OR(B44&lt;&gt;"",D44&lt;E42&gt;""),"["&amp;TEXT($B$2,"##")&amp;"-"&amp;TEXT(ROW()-10,"##")&amp;"]","")</f>
        <v>[Remedy Article-34]</v>
      </c>
      <c r="B44" s="163" t="s">
        <v>108</v>
      </c>
      <c r="C44" s="164" t="s">
        <v>189</v>
      </c>
      <c r="D44" s="164" t="s">
        <v>497</v>
      </c>
      <c r="E44" s="142"/>
      <c r="F44" s="109"/>
      <c r="G44" s="109"/>
      <c r="H44" s="143"/>
      <c r="I44" s="142"/>
      <c r="J44" s="90"/>
    </row>
    <row r="45" spans="1:10" ht="14.25" customHeight="1" x14ac:dyDescent="0.15">
      <c r="A45" s="96" t="str">
        <f>IF(OR(B45&lt;&gt;"",D45&lt;E43&gt;""),"["&amp;TEXT($B$2,"##")&amp;"-"&amp;TEXT(ROW()-10,"##")&amp;"]","")</f>
        <v>[Remedy Article-35]</v>
      </c>
      <c r="B45" s="163" t="s">
        <v>109</v>
      </c>
      <c r="C45" s="164" t="s">
        <v>189</v>
      </c>
      <c r="D45" s="164" t="s">
        <v>190</v>
      </c>
      <c r="E45" s="142"/>
      <c r="F45" s="109"/>
      <c r="G45" s="109"/>
      <c r="H45" s="143"/>
      <c r="I45" s="142"/>
      <c r="J45" s="90"/>
    </row>
    <row r="46" spans="1:10" ht="14.25" customHeight="1" x14ac:dyDescent="0.15">
      <c r="A46" s="96" t="str">
        <f>IF(OR(B46&lt;&gt;"",D46&lt;E43&gt;""),"["&amp;TEXT($B$2,"##")&amp;"-"&amp;TEXT(ROW()-10,"##")&amp;"]","")</f>
        <v>[Remedy Article-36]</v>
      </c>
      <c r="B46" s="169" t="s">
        <v>107</v>
      </c>
      <c r="C46" s="162" t="s">
        <v>191</v>
      </c>
      <c r="D46" s="106" t="s">
        <v>243</v>
      </c>
      <c r="E46" s="241" t="s">
        <v>498</v>
      </c>
      <c r="F46" s="95"/>
      <c r="G46" s="95"/>
      <c r="H46" s="190"/>
      <c r="I46" s="145"/>
      <c r="J46" s="90"/>
    </row>
    <row r="47" spans="1:10" ht="14.25" customHeight="1" x14ac:dyDescent="0.15">
      <c r="A47" s="96" t="str">
        <f>IF(OR(B47&lt;&gt;"",D47&lt;E46&gt;""),"["&amp;TEXT($B$2,"##")&amp;"-"&amp;TEXT(ROW()-10,"##")&amp;"]","")</f>
        <v>[Remedy Article-37]</v>
      </c>
      <c r="B47" s="170" t="s">
        <v>101</v>
      </c>
      <c r="C47" s="132" t="s">
        <v>189</v>
      </c>
      <c r="D47" s="135" t="s">
        <v>192</v>
      </c>
      <c r="E47" s="241" t="s">
        <v>498</v>
      </c>
      <c r="F47" s="194"/>
      <c r="G47" s="194"/>
      <c r="H47" s="194"/>
      <c r="I47" s="194"/>
      <c r="J47" s="90"/>
    </row>
    <row r="48" spans="1:10" ht="14.25" customHeight="1" x14ac:dyDescent="0.15">
      <c r="A48" s="141"/>
      <c r="B48" s="304" t="s">
        <v>103</v>
      </c>
      <c r="C48" s="305"/>
      <c r="D48" s="305"/>
      <c r="E48" s="305"/>
      <c r="F48" s="305"/>
      <c r="G48" s="305"/>
      <c r="H48" s="305"/>
      <c r="I48" s="306"/>
      <c r="J48" s="90"/>
    </row>
    <row r="49" spans="1:10" ht="14.25" customHeight="1" x14ac:dyDescent="0.15">
      <c r="A49" s="161" t="str">
        <f>IF(OR(B49&lt;&gt;"",D49&lt;E48&gt;""),"["&amp;TEXT($B$2,"##")&amp;"-"&amp;TEXT(ROW()-10,"##")&amp;"]","")</f>
        <v>[Remedy Article-39]</v>
      </c>
      <c r="B49" s="97" t="s">
        <v>112</v>
      </c>
      <c r="C49" s="162" t="s">
        <v>193</v>
      </c>
      <c r="D49" s="185" t="s">
        <v>230</v>
      </c>
      <c r="E49" s="195"/>
      <c r="F49" s="195"/>
      <c r="G49" s="195"/>
      <c r="H49" s="195"/>
      <c r="I49" s="195"/>
      <c r="J49" s="90"/>
    </row>
    <row r="50" spans="1:10" ht="14.25" customHeight="1" x14ac:dyDescent="0.15">
      <c r="A50" s="134" t="str">
        <f>IF(OR(B50&lt;&gt;"",D50&lt;E49&gt;""),"["&amp;TEXT($B$2,"##")&amp;"-"&amp;TEXT(ROW()-10,"##")&amp;"]","")</f>
        <v>[Remedy Article-40]</v>
      </c>
      <c r="B50" s="97" t="s">
        <v>130</v>
      </c>
      <c r="C50" s="133" t="s">
        <v>194</v>
      </c>
      <c r="D50" s="97" t="s">
        <v>195</v>
      </c>
      <c r="E50" s="187"/>
      <c r="F50" s="154"/>
      <c r="G50" s="154"/>
      <c r="H50" s="193"/>
      <c r="I50" s="187"/>
      <c r="J50" s="90"/>
    </row>
    <row r="51" spans="1:10" ht="14.25" customHeight="1" x14ac:dyDescent="0.15">
      <c r="A51" s="134" t="str">
        <f t="shared" si="3"/>
        <v>[Remedy Article-41]</v>
      </c>
      <c r="B51" s="109" t="s">
        <v>131</v>
      </c>
      <c r="C51" s="133" t="s">
        <v>196</v>
      </c>
      <c r="D51" s="97" t="s">
        <v>197</v>
      </c>
      <c r="E51" s="159"/>
      <c r="F51" s="159"/>
      <c r="G51" s="159"/>
      <c r="H51" s="159"/>
      <c r="I51" s="159"/>
      <c r="J51" s="90"/>
    </row>
    <row r="52" spans="1:10" ht="14.25" customHeight="1" x14ac:dyDescent="0.15">
      <c r="A52" s="134" t="str">
        <f>IF(OR(B52&lt;&gt;"",D52&lt;E51&gt;""),"["&amp;TEXT($B$2,"##")&amp;"-"&amp;TEXT(ROW()-10,"##")&amp;"]","")</f>
        <v>[Remedy Article-42]</v>
      </c>
      <c r="B52" s="109" t="s">
        <v>113</v>
      </c>
      <c r="C52" s="133" t="s">
        <v>198</v>
      </c>
      <c r="D52" s="97" t="s">
        <v>199</v>
      </c>
      <c r="E52" s="165"/>
      <c r="F52" s="188"/>
      <c r="G52" s="188"/>
      <c r="H52" s="189"/>
      <c r="I52" s="165"/>
      <c r="J52" s="90"/>
    </row>
    <row r="53" spans="1:10" ht="14.25" customHeight="1" x14ac:dyDescent="0.15">
      <c r="A53" s="168" t="str">
        <f t="shared" si="3"/>
        <v>[Remedy Article-43]</v>
      </c>
      <c r="B53" s="166" t="s">
        <v>117</v>
      </c>
      <c r="C53" s="133" t="s">
        <v>191</v>
      </c>
      <c r="D53" s="97" t="s">
        <v>244</v>
      </c>
      <c r="E53" s="142"/>
      <c r="F53" s="109"/>
      <c r="G53" s="109"/>
      <c r="H53" s="143"/>
      <c r="I53" s="142"/>
      <c r="J53" s="90"/>
    </row>
    <row r="54" spans="1:10" ht="14.25" customHeight="1" x14ac:dyDescent="0.15">
      <c r="A54" s="141"/>
      <c r="B54" s="301" t="s">
        <v>118</v>
      </c>
      <c r="C54" s="302"/>
      <c r="D54" s="302"/>
      <c r="E54" s="302"/>
      <c r="F54" s="302"/>
      <c r="G54" s="302"/>
      <c r="H54" s="302"/>
      <c r="I54" s="303"/>
      <c r="J54" s="90"/>
    </row>
    <row r="55" spans="1:10" ht="14.25" customHeight="1" x14ac:dyDescent="0.15">
      <c r="A55" s="96" t="str">
        <f>IF(OR(B55&lt;&gt;"",D55&lt;E54&gt;""),"["&amp;TEXT($B$2,"##")&amp;"-"&amp;TEXT(ROW()-10,"##")&amp;"]","")</f>
        <v>[Remedy Article-45]</v>
      </c>
      <c r="B55" s="167" t="s">
        <v>126</v>
      </c>
      <c r="C55" s="138" t="s">
        <v>200</v>
      </c>
      <c r="D55" s="135" t="s">
        <v>201</v>
      </c>
      <c r="E55" s="142"/>
      <c r="F55" s="109"/>
      <c r="G55" s="109"/>
      <c r="H55" s="143"/>
      <c r="I55" s="142"/>
      <c r="J55" s="90"/>
    </row>
    <row r="56" spans="1:10" ht="14.25" customHeight="1" x14ac:dyDescent="0.15">
      <c r="A56" s="161" t="str">
        <f t="shared" si="3"/>
        <v>[Remedy Article-46]</v>
      </c>
      <c r="B56" s="109" t="s">
        <v>125</v>
      </c>
      <c r="C56" s="133" t="s">
        <v>202</v>
      </c>
      <c r="D56" s="97" t="s">
        <v>245</v>
      </c>
      <c r="E56" s="142"/>
      <c r="F56" s="109"/>
      <c r="G56" s="109"/>
      <c r="H56" s="143"/>
      <c r="I56" s="142"/>
      <c r="J56" s="90"/>
    </row>
    <row r="57" spans="1:10" ht="14.25" customHeight="1" x14ac:dyDescent="0.15">
      <c r="A57" s="134" t="str">
        <f t="shared" si="3"/>
        <v>[Remedy Article-47]</v>
      </c>
      <c r="B57" s="109" t="s">
        <v>129</v>
      </c>
      <c r="C57" s="133" t="s">
        <v>203</v>
      </c>
      <c r="D57" s="97" t="s">
        <v>204</v>
      </c>
      <c r="E57" s="142"/>
      <c r="F57" s="109"/>
      <c r="G57" s="109"/>
      <c r="H57" s="143"/>
      <c r="I57" s="142"/>
      <c r="J57" s="90"/>
    </row>
    <row r="58" spans="1:10" ht="14.25" customHeight="1" x14ac:dyDescent="0.15">
      <c r="A58" s="134" t="str">
        <f t="shared" si="3"/>
        <v>[Remedy Article-48]</v>
      </c>
      <c r="B58" s="109" t="s">
        <v>133</v>
      </c>
      <c r="C58" s="139" t="s">
        <v>205</v>
      </c>
      <c r="D58" s="97" t="s">
        <v>206</v>
      </c>
      <c r="E58" s="142"/>
      <c r="F58" s="109"/>
      <c r="G58" s="109"/>
      <c r="H58" s="143"/>
      <c r="I58" s="142"/>
      <c r="J58" s="90"/>
    </row>
    <row r="59" spans="1:10" ht="14.25" customHeight="1" x14ac:dyDescent="0.15">
      <c r="A59" s="141"/>
      <c r="B59" s="301" t="s">
        <v>137</v>
      </c>
      <c r="C59" s="302"/>
      <c r="D59" s="302"/>
      <c r="E59" s="302"/>
      <c r="F59" s="302"/>
      <c r="G59" s="302"/>
      <c r="H59" s="302"/>
      <c r="I59" s="303"/>
      <c r="J59" s="90"/>
    </row>
    <row r="60" spans="1:10" ht="14.25" customHeight="1" x14ac:dyDescent="0.15">
      <c r="A60" s="96" t="str">
        <f>IF(OR(B60&lt;&gt;"",D60&lt;E59&gt;""),"["&amp;TEXT($B$2,"##")&amp;"-"&amp;TEXT(ROW()-10,"##")&amp;"]","")</f>
        <v>[Remedy Article-50]</v>
      </c>
      <c r="B60" s="135" t="s">
        <v>138</v>
      </c>
      <c r="C60" s="138" t="s">
        <v>191</v>
      </c>
      <c r="D60" s="135" t="s">
        <v>246</v>
      </c>
      <c r="E60" s="159"/>
      <c r="F60" s="159"/>
      <c r="G60" s="159"/>
      <c r="H60" s="159"/>
      <c r="I60" s="159"/>
      <c r="J60" s="90"/>
    </row>
    <row r="61" spans="1:10" ht="14.25" customHeight="1" x14ac:dyDescent="0.15">
      <c r="A61" s="146" t="str">
        <f>IF(OR(B61&lt;&gt;"",D61&lt;E59&gt;""),"["&amp;TEXT($B$2,"##")&amp;"-"&amp;TEXT(ROW()-10,"##")&amp;"]","")</f>
        <v>[Remedy Article-51]</v>
      </c>
      <c r="B61" s="97" t="s">
        <v>140</v>
      </c>
      <c r="C61" s="97" t="s">
        <v>207</v>
      </c>
      <c r="D61" s="97" t="s">
        <v>208</v>
      </c>
      <c r="E61" s="159"/>
      <c r="F61" s="159"/>
      <c r="G61" s="159"/>
      <c r="H61" s="159"/>
      <c r="I61" s="159"/>
      <c r="J61" s="90"/>
    </row>
    <row r="62" spans="1:10" ht="14.25" customHeight="1" x14ac:dyDescent="0.15">
      <c r="A62" s="178"/>
      <c r="B62" s="173" t="s">
        <v>119</v>
      </c>
      <c r="C62" s="175"/>
      <c r="D62" s="175"/>
      <c r="E62" s="175"/>
      <c r="F62" s="175"/>
      <c r="G62" s="175"/>
      <c r="H62" s="175"/>
      <c r="I62" s="196"/>
      <c r="J62" s="90"/>
    </row>
    <row r="63" spans="1:10" ht="14.25" customHeight="1" x14ac:dyDescent="0.15">
      <c r="A63" s="144" t="str">
        <f t="shared" ref="A63:A64" si="4">IF(OR(B63&lt;&gt;"",D63&lt;E62&gt;""),"["&amp;TEXT($B$2,"##")&amp;"-"&amp;TEXT(ROW()-10,"##")&amp;"]","")</f>
        <v>[Remedy Article-53]</v>
      </c>
      <c r="B63" s="135" t="s">
        <v>143</v>
      </c>
      <c r="C63" s="176" t="s">
        <v>209</v>
      </c>
      <c r="D63" s="172" t="s">
        <v>247</v>
      </c>
      <c r="E63" s="187"/>
      <c r="F63" s="154"/>
      <c r="G63" s="154"/>
      <c r="H63" s="214"/>
      <c r="I63" s="215"/>
      <c r="J63" s="90"/>
    </row>
    <row r="64" spans="1:10" ht="14.25" customHeight="1" x14ac:dyDescent="0.15">
      <c r="A64" s="96" t="str">
        <f t="shared" si="4"/>
        <v>[Remedy Article-54]</v>
      </c>
      <c r="B64" s="97" t="s">
        <v>145</v>
      </c>
      <c r="C64" s="97" t="s">
        <v>210</v>
      </c>
      <c r="D64" s="97" t="s">
        <v>211</v>
      </c>
      <c r="E64" s="142"/>
      <c r="F64" s="97"/>
      <c r="G64" s="97"/>
      <c r="H64" s="153"/>
      <c r="I64" s="142"/>
      <c r="J64" s="90"/>
    </row>
    <row r="65" spans="1:10" ht="14.25" customHeight="1" x14ac:dyDescent="0.15">
      <c r="A65" s="141"/>
      <c r="B65" s="294" t="s">
        <v>309</v>
      </c>
      <c r="C65" s="295"/>
      <c r="D65" s="295"/>
      <c r="E65" s="295"/>
      <c r="F65" s="295"/>
      <c r="G65" s="295"/>
      <c r="H65" s="295"/>
      <c r="I65" s="296"/>
      <c r="J65" s="90"/>
    </row>
    <row r="66" spans="1:10" ht="12.75" customHeight="1" x14ac:dyDescent="0.15">
      <c r="A66" s="96" t="str">
        <f t="shared" ref="A66:A74" si="5">IF(OR(B66&lt;&gt;"",D66&lt;E65&gt;""),"["&amp;TEXT($B$2,"##")&amp;"-"&amp;TEXT(ROW()-10,"##")&amp;"]","")</f>
        <v>[Remedy Article-56]</v>
      </c>
      <c r="B66" s="97" t="s">
        <v>311</v>
      </c>
      <c r="C66" s="97" t="s">
        <v>335</v>
      </c>
      <c r="D66" s="97" t="s">
        <v>346</v>
      </c>
      <c r="E66" s="142"/>
      <c r="F66" s="142"/>
      <c r="G66" s="142"/>
      <c r="H66" s="143"/>
      <c r="I66" s="142"/>
      <c r="J66" s="90"/>
    </row>
    <row r="67" spans="1:10" ht="12.75" customHeight="1" x14ac:dyDescent="0.15">
      <c r="A67" s="96" t="str">
        <f t="shared" si="5"/>
        <v>[Remedy Article-57]</v>
      </c>
      <c r="B67" s="97" t="s">
        <v>314</v>
      </c>
      <c r="C67" s="97" t="s">
        <v>336</v>
      </c>
      <c r="D67" s="199" t="s">
        <v>337</v>
      </c>
      <c r="E67" s="142"/>
      <c r="F67" s="142"/>
      <c r="G67" s="142"/>
      <c r="H67" s="143"/>
      <c r="I67" s="142"/>
      <c r="J67" s="90"/>
    </row>
    <row r="68" spans="1:10" x14ac:dyDescent="0.15">
      <c r="A68" s="141"/>
      <c r="B68" s="294" t="s">
        <v>313</v>
      </c>
      <c r="C68" s="295"/>
      <c r="D68" s="295"/>
      <c r="E68" s="295"/>
      <c r="F68" s="295"/>
      <c r="G68" s="295"/>
      <c r="H68" s="295"/>
      <c r="I68" s="296"/>
    </row>
    <row r="69" spans="1:10" ht="12.75" customHeight="1" x14ac:dyDescent="0.15">
      <c r="A69" s="96" t="str">
        <f t="shared" si="5"/>
        <v>[Remedy Article-59]</v>
      </c>
      <c r="B69" s="97" t="s">
        <v>318</v>
      </c>
      <c r="C69" s="97" t="s">
        <v>149</v>
      </c>
      <c r="D69" s="97" t="s">
        <v>338</v>
      </c>
      <c r="E69" s="142"/>
      <c r="F69" s="142"/>
      <c r="G69" s="142"/>
      <c r="H69" s="143"/>
      <c r="I69" s="142"/>
    </row>
    <row r="70" spans="1:10" ht="14.25" customHeight="1" x14ac:dyDescent="0.15">
      <c r="A70" s="96" t="str">
        <f t="shared" si="5"/>
        <v>[Remedy Article-60]</v>
      </c>
      <c r="B70" s="97" t="s">
        <v>322</v>
      </c>
      <c r="C70" s="97" t="s">
        <v>339</v>
      </c>
      <c r="D70" s="97" t="s">
        <v>349</v>
      </c>
      <c r="E70" s="142"/>
      <c r="F70" s="142"/>
      <c r="G70" s="142"/>
      <c r="H70" s="143"/>
      <c r="I70" s="142"/>
    </row>
    <row r="71" spans="1:10" ht="13.5" customHeight="1" x14ac:dyDescent="0.15">
      <c r="A71" s="96" t="str">
        <f t="shared" si="5"/>
        <v>[Remedy Article-61]</v>
      </c>
      <c r="B71" s="97" t="s">
        <v>327</v>
      </c>
      <c r="C71" s="97" t="s">
        <v>340</v>
      </c>
      <c r="D71" s="97" t="s">
        <v>347</v>
      </c>
      <c r="E71" s="142"/>
      <c r="F71" s="142"/>
      <c r="G71" s="142"/>
      <c r="H71" s="143"/>
      <c r="I71" s="142"/>
    </row>
    <row r="72" spans="1:10" ht="14.25" customHeight="1" x14ac:dyDescent="0.15">
      <c r="A72" s="96" t="str">
        <f t="shared" si="5"/>
        <v>[Remedy Article-62]</v>
      </c>
      <c r="B72" s="97" t="s">
        <v>328</v>
      </c>
      <c r="C72" s="97" t="s">
        <v>341</v>
      </c>
      <c r="D72" s="97" t="s">
        <v>342</v>
      </c>
      <c r="E72" s="142"/>
      <c r="F72" s="142"/>
      <c r="G72" s="142"/>
      <c r="H72" s="143"/>
      <c r="I72" s="142"/>
    </row>
    <row r="73" spans="1:10" ht="14.25" customHeight="1" x14ac:dyDescent="0.15">
      <c r="A73" s="96" t="str">
        <f t="shared" si="5"/>
        <v>[Remedy Article-63]</v>
      </c>
      <c r="B73" s="97" t="s">
        <v>329</v>
      </c>
      <c r="C73" s="97" t="s">
        <v>343</v>
      </c>
      <c r="D73" s="97" t="s">
        <v>348</v>
      </c>
      <c r="E73" s="142"/>
      <c r="F73" s="142"/>
      <c r="G73" s="142"/>
      <c r="H73" s="143"/>
      <c r="I73" s="142"/>
    </row>
    <row r="74" spans="1:10" ht="14.25" customHeight="1" x14ac:dyDescent="0.15">
      <c r="A74" s="96" t="str">
        <f t="shared" si="5"/>
        <v>[Remedy Article-64]</v>
      </c>
      <c r="B74" s="97" t="s">
        <v>332</v>
      </c>
      <c r="C74" s="97" t="s">
        <v>344</v>
      </c>
      <c r="D74" s="97" t="s">
        <v>345</v>
      </c>
      <c r="E74" s="142"/>
      <c r="F74" s="142"/>
      <c r="G74" s="142"/>
      <c r="H74" s="143"/>
      <c r="I74" s="142"/>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55:G58 F50:G50 F44:G46 F19:G22 F25:G28 F12:G16 F31:G40 F42:G42 F52:G53 F61:G61 F63:G6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8"/>
  <sheetViews>
    <sheetView workbookViewId="0">
      <selection activeCell="E6" sqref="E6:G6"/>
    </sheetView>
  </sheetViews>
  <sheetFormatPr baseColWidth="10" defaultColWidth="8.83203125" defaultRowHeight="13" x14ac:dyDescent="0.15"/>
  <cols>
    <col min="1" max="1" width="21.83203125" style="90" customWidth="1"/>
    <col min="2" max="2" width="26.6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8.83203125" style="93"/>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97" t="s">
        <v>252</v>
      </c>
      <c r="C2" s="297"/>
      <c r="D2" s="297"/>
      <c r="E2" s="297"/>
      <c r="F2" s="297"/>
      <c r="G2" s="29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97" t="s">
        <v>236</v>
      </c>
      <c r="C3" s="297"/>
      <c r="D3" s="297"/>
      <c r="E3" s="297"/>
      <c r="F3" s="297"/>
      <c r="G3" s="29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98" t="s">
        <v>53</v>
      </c>
      <c r="C4" s="298"/>
      <c r="D4" s="298"/>
      <c r="E4" s="298"/>
      <c r="F4" s="298"/>
      <c r="G4" s="29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77" t="s">
        <v>27</v>
      </c>
      <c r="E5" s="299" t="s">
        <v>28</v>
      </c>
      <c r="F5" s="299"/>
      <c r="G5" s="29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COUNTIF(F12:G123,"Pass")</f>
        <v>0</v>
      </c>
      <c r="B6" s="87">
        <f>COUNTIF(F12:G123,"Fail")</f>
        <v>0</v>
      </c>
      <c r="C6" s="87">
        <f>E6-D6-B6-A6</f>
        <v>24</v>
      </c>
      <c r="D6" s="88">
        <f>COUNTIF(F12:G123,"N/A")</f>
        <v>0</v>
      </c>
      <c r="E6" s="300">
        <f>COUNTA(A12:A126)*2</f>
        <v>24</v>
      </c>
      <c r="F6" s="300"/>
      <c r="G6" s="300"/>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254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[Herbal medicine store-2]</v>
      </c>
      <c r="B12" s="97" t="s">
        <v>255</v>
      </c>
      <c r="C12" s="109" t="s">
        <v>501</v>
      </c>
      <c r="D12" s="242" t="s">
        <v>945</v>
      </c>
      <c r="E12" s="98"/>
      <c r="F12" s="109"/>
      <c r="G12" s="109"/>
      <c r="H12" s="99"/>
      <c r="I12" s="91"/>
      <c r="J12" s="90"/>
    </row>
    <row r="13" spans="1:257" ht="14.25" customHeight="1" x14ac:dyDescent="0.15">
      <c r="A13" s="134" t="str">
        <f t="shared" ref="A13:A18" si="0">IF(OR(B13&lt;&gt;"",D13&lt;E12&gt;""),"["&amp;TEXT($B$2,"##")&amp;"-"&amp;TEXT(ROW()-10,"##")&amp;"]","")</f>
        <v>[Herbal medicine store-3]</v>
      </c>
      <c r="B13" s="135" t="s">
        <v>256</v>
      </c>
      <c r="C13" s="138" t="s">
        <v>501</v>
      </c>
      <c r="D13" s="199" t="s">
        <v>946</v>
      </c>
      <c r="E13" s="103"/>
      <c r="F13" s="109"/>
      <c r="G13" s="109"/>
      <c r="H13" s="104"/>
      <c r="I13" s="105"/>
      <c r="J13" s="90"/>
    </row>
    <row r="14" spans="1:257" ht="14.25" customHeight="1" x14ac:dyDescent="0.15">
      <c r="A14" s="96" t="str">
        <f t="shared" si="0"/>
        <v>[Herbal medicine store-4]</v>
      </c>
      <c r="B14" s="97" t="s">
        <v>257</v>
      </c>
      <c r="C14" s="139" t="s">
        <v>248</v>
      </c>
      <c r="D14" s="157" t="s">
        <v>249</v>
      </c>
      <c r="E14" s="103"/>
      <c r="F14" s="109"/>
      <c r="G14" s="109"/>
      <c r="H14" s="104"/>
      <c r="I14" s="105"/>
      <c r="J14" s="90"/>
    </row>
    <row r="15" spans="1:257" ht="14.25" customHeight="1" x14ac:dyDescent="0.15">
      <c r="A15" s="51"/>
      <c r="B15" s="51" t="s">
        <v>253</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x14ac:dyDescent="0.15">
      <c r="A16" s="96" t="str">
        <f t="shared" si="0"/>
        <v>[Herbal medicine store-6]</v>
      </c>
      <c r="B16" s="109" t="s">
        <v>258</v>
      </c>
      <c r="C16" s="139" t="s">
        <v>259</v>
      </c>
      <c r="D16" s="97" t="s">
        <v>947</v>
      </c>
      <c r="E16" s="179"/>
      <c r="F16" s="109"/>
      <c r="G16" s="109"/>
      <c r="H16" s="179"/>
      <c r="I16" s="179"/>
      <c r="J16" s="90"/>
    </row>
    <row r="17" spans="1:10" ht="14.25" customHeight="1" x14ac:dyDescent="0.15">
      <c r="A17" s="96" t="str">
        <f t="shared" si="0"/>
        <v>[Herbal medicine store-7]</v>
      </c>
      <c r="B17" s="109" t="s">
        <v>260</v>
      </c>
      <c r="C17" s="139" t="s">
        <v>259</v>
      </c>
      <c r="D17" s="97" t="s">
        <v>947</v>
      </c>
      <c r="E17" s="159"/>
      <c r="F17" s="159"/>
      <c r="G17" s="159"/>
      <c r="H17" s="159"/>
      <c r="I17" s="159"/>
      <c r="J17" s="90"/>
    </row>
    <row r="18" spans="1:10" ht="14.25" customHeight="1" x14ac:dyDescent="0.15">
      <c r="A18" s="96" t="str">
        <f t="shared" si="0"/>
        <v>[Herbal medicine store-8]</v>
      </c>
      <c r="B18" s="109" t="s">
        <v>263</v>
      </c>
      <c r="C18" s="139" t="s">
        <v>261</v>
      </c>
      <c r="D18" s="199" t="s">
        <v>948</v>
      </c>
      <c r="E18" s="159"/>
      <c r="F18" s="180"/>
      <c r="G18" s="180"/>
      <c r="H18" s="159"/>
      <c r="I18" s="159"/>
      <c r="J18" s="90"/>
    </row>
    <row r="19" spans="1:10" ht="14.25" customHeight="1" x14ac:dyDescent="0.15">
      <c r="A19" s="96" t="str">
        <f>IF(OR(B19&lt;&gt;"",D19&lt;E16&gt;""),"["&amp;TEXT($B$2,"##")&amp;"-"&amp;TEXT(ROW()-10,"##")&amp;"]","")</f>
        <v>[Herbal medicine store-9]</v>
      </c>
      <c r="B19" s="109" t="s">
        <v>264</v>
      </c>
      <c r="C19" s="139" t="s">
        <v>262</v>
      </c>
      <c r="D19" s="199" t="s">
        <v>949</v>
      </c>
      <c r="E19" s="181"/>
      <c r="F19" s="109"/>
      <c r="G19" s="109"/>
      <c r="H19" s="182"/>
      <c r="I19" s="183"/>
      <c r="J19" s="90"/>
    </row>
    <row r="20" spans="1:10" ht="14.25" customHeight="1" x14ac:dyDescent="0.15">
      <c r="A20" s="96" t="str">
        <f>IF(OR(B20&lt;&gt;"",D20&lt;E17&gt;""),"["&amp;TEXT($B$2,"##")&amp;"-"&amp;TEXT(ROW()-10,"##")&amp;"]","")</f>
        <v>[Herbal medicine store-10]</v>
      </c>
      <c r="B20" s="109" t="s">
        <v>265</v>
      </c>
      <c r="C20" s="139" t="s">
        <v>266</v>
      </c>
      <c r="D20" s="97" t="s">
        <v>950</v>
      </c>
      <c r="E20" s="181"/>
      <c r="F20" s="109"/>
      <c r="G20" s="109"/>
      <c r="H20" s="182"/>
      <c r="I20" s="183"/>
      <c r="J20" s="90"/>
    </row>
    <row r="21" spans="1:10" ht="14.25" customHeight="1" x14ac:dyDescent="0.15">
      <c r="A21" s="96" t="str">
        <f t="shared" ref="A21:A24" si="1">IF(OR(B21&lt;&gt;"",D21&lt;E19&gt;""),"["&amp;TEXT($B$2,"##")&amp;"-"&amp;TEXT(ROW()-10,"##")&amp;"]","")</f>
        <v>[Herbal medicine store-11]</v>
      </c>
      <c r="B21" s="109" t="s">
        <v>267</v>
      </c>
      <c r="C21" s="139" t="s">
        <v>268</v>
      </c>
      <c r="D21" s="97" t="s">
        <v>951</v>
      </c>
      <c r="E21" s="181"/>
      <c r="F21" s="109"/>
      <c r="G21" s="109"/>
      <c r="H21" s="182"/>
      <c r="I21" s="183"/>
      <c r="J21" s="90"/>
    </row>
    <row r="22" spans="1:10" ht="14.25" customHeight="1" x14ac:dyDescent="0.15">
      <c r="A22" s="51"/>
      <c r="B22" s="51" t="s">
        <v>106</v>
      </c>
      <c r="C22" s="52"/>
      <c r="D22" s="52"/>
      <c r="E22" s="52"/>
      <c r="F22" s="52"/>
      <c r="G22" s="52"/>
      <c r="H22" s="52"/>
      <c r="I22" s="53"/>
      <c r="J22" s="90"/>
    </row>
    <row r="23" spans="1:10" ht="14.25" customHeight="1" x14ac:dyDescent="0.15">
      <c r="A23" s="96" t="str">
        <f t="shared" si="1"/>
        <v>[Herbal medicine store-13]</v>
      </c>
      <c r="B23" s="109" t="s">
        <v>269</v>
      </c>
      <c r="C23" s="200" t="s">
        <v>271</v>
      </c>
      <c r="D23" s="97" t="s">
        <v>952</v>
      </c>
      <c r="E23" s="159"/>
      <c r="F23" s="159"/>
      <c r="G23" s="159"/>
      <c r="H23" s="159"/>
      <c r="I23" s="159"/>
      <c r="J23" s="90"/>
    </row>
    <row r="24" spans="1:10" ht="14.25" customHeight="1" x14ac:dyDescent="0.15">
      <c r="A24" s="96" t="str">
        <f t="shared" si="1"/>
        <v>[Herbal medicine store-14]</v>
      </c>
      <c r="B24" s="109" t="s">
        <v>270</v>
      </c>
      <c r="C24" s="139" t="s">
        <v>271</v>
      </c>
      <c r="D24" s="97" t="s">
        <v>953</v>
      </c>
      <c r="E24" s="159"/>
      <c r="F24" s="180"/>
      <c r="G24" s="180"/>
      <c r="H24" s="159"/>
      <c r="I24" s="159"/>
      <c r="J24" s="90"/>
    </row>
    <row r="25" spans="1:10" ht="14.25" customHeight="1" x14ac:dyDescent="0.15">
      <c r="A25" s="141"/>
      <c r="B25" s="137" t="s">
        <v>137</v>
      </c>
      <c r="C25" s="289"/>
      <c r="D25" s="290"/>
      <c r="E25" s="183"/>
      <c r="F25" s="109"/>
      <c r="G25" s="109"/>
      <c r="H25" s="182"/>
      <c r="I25" s="183"/>
      <c r="J25" s="90"/>
    </row>
    <row r="26" spans="1:10" ht="14.25" customHeight="1" x14ac:dyDescent="0.15">
      <c r="A26" s="146" t="str">
        <f>IF(OR(B26&lt;&gt;"",D26&lt;E25&gt;""),"["&amp;TEXT($B$2,"##")&amp;"-"&amp;TEXT(ROW()-10,"##")&amp;"]","")</f>
        <v>[Herbal medicine store-16]</v>
      </c>
      <c r="B26" s="97" t="s">
        <v>140</v>
      </c>
      <c r="C26" s="97" t="s">
        <v>272</v>
      </c>
      <c r="D26" s="97" t="s">
        <v>273</v>
      </c>
      <c r="E26" s="183"/>
      <c r="F26" s="109"/>
      <c r="G26" s="109"/>
      <c r="H26" s="182"/>
      <c r="I26" s="183"/>
      <c r="J26" s="90"/>
    </row>
    <row r="27" spans="1:10" x14ac:dyDescent="0.15">
      <c r="J27" s="90"/>
    </row>
    <row r="28" spans="1:10" x14ac:dyDescent="0.15">
      <c r="J28" s="90"/>
    </row>
  </sheetData>
  <mergeCells count="6">
    <mergeCell ref="C25:D25"/>
    <mergeCell ref="B2:G2"/>
    <mergeCell ref="B3:G3"/>
    <mergeCell ref="B4:G4"/>
    <mergeCell ref="E5:G5"/>
    <mergeCell ref="E6:G6"/>
  </mergeCells>
  <dataValidations count="1">
    <dataValidation type="list" allowBlank="1" showErrorMessage="1" sqref="F26:G26 F16:G16 F19:G21 F12:G14 F25:G25">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5"/>
  <sheetViews>
    <sheetView workbookViewId="0">
      <selection activeCell="F20" sqref="F20"/>
    </sheetView>
  </sheetViews>
  <sheetFormatPr baseColWidth="10" defaultColWidth="8.83203125" defaultRowHeight="13" x14ac:dyDescent="0.15"/>
  <cols>
    <col min="1" max="1" width="17.33203125" style="90" customWidth="1"/>
    <col min="2" max="2" width="28.332031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3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97" t="s">
        <v>274</v>
      </c>
      <c r="C2" s="297"/>
      <c r="D2" s="297"/>
      <c r="E2" s="297"/>
      <c r="F2" s="297"/>
      <c r="G2" s="29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97" t="s">
        <v>275</v>
      </c>
      <c r="C3" s="297"/>
      <c r="D3" s="297"/>
      <c r="E3" s="297"/>
      <c r="F3" s="297"/>
      <c r="G3" s="29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98" t="s">
        <v>53</v>
      </c>
      <c r="C4" s="298"/>
      <c r="D4" s="298"/>
      <c r="E4" s="298"/>
      <c r="F4" s="298"/>
      <c r="G4" s="29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97" t="s">
        <v>27</v>
      </c>
      <c r="E5" s="299" t="s">
        <v>28</v>
      </c>
      <c r="F5" s="299"/>
      <c r="G5" s="29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COUNTIF(F12:G129,"Pass")</f>
        <v>0</v>
      </c>
      <c r="B6" s="87">
        <f>COUNTIF(F12:G129,"Fail")</f>
        <v>0</v>
      </c>
      <c r="C6" s="87">
        <f>E6-D6-B6-A6</f>
        <v>64</v>
      </c>
      <c r="D6" s="88">
        <f>COUNTIF(F12:G129,"N/A")</f>
        <v>0</v>
      </c>
      <c r="E6" s="300">
        <f>COUNTA(A12:A129)*2</f>
        <v>64</v>
      </c>
      <c r="F6" s="300"/>
      <c r="G6" s="300"/>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274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[Personal Page-2]</v>
      </c>
      <c r="B12" s="97" t="s">
        <v>286</v>
      </c>
      <c r="C12" s="109" t="s">
        <v>276</v>
      </c>
      <c r="D12" s="95" t="s">
        <v>954</v>
      </c>
      <c r="E12" s="98"/>
      <c r="F12" s="109"/>
      <c r="G12" s="109"/>
      <c r="H12" s="104"/>
      <c r="I12" s="91"/>
      <c r="J12" s="90"/>
    </row>
    <row r="13" spans="1:257" ht="14.25" customHeight="1" x14ac:dyDescent="0.15">
      <c r="A13" s="134" t="str">
        <f t="shared" ref="A13:A20" si="0">IF(OR(B13&lt;&gt;"",D13&lt;E12&gt;""),"["&amp;TEXT($B$2,"##")&amp;"-"&amp;TEXT(ROW()-10,"##")&amp;"]","")</f>
        <v>[Personal Page-3]</v>
      </c>
      <c r="B13" s="135" t="s">
        <v>287</v>
      </c>
      <c r="C13" s="138" t="s">
        <v>277</v>
      </c>
      <c r="D13" s="97" t="s">
        <v>955</v>
      </c>
      <c r="E13" s="103"/>
      <c r="F13" s="109"/>
      <c r="G13" s="109"/>
      <c r="H13" s="104"/>
      <c r="I13" s="105"/>
      <c r="J13" s="90"/>
    </row>
    <row r="14" spans="1:257" ht="14.25" customHeight="1" x14ac:dyDescent="0.15">
      <c r="A14" s="51"/>
      <c r="B14" s="51" t="s">
        <v>288</v>
      </c>
      <c r="C14" s="52"/>
      <c r="D14" s="52"/>
      <c r="E14" s="52"/>
      <c r="F14" s="52"/>
      <c r="G14" s="52"/>
      <c r="H14" s="52"/>
      <c r="I14" s="53"/>
      <c r="J14" s="90"/>
    </row>
    <row r="15" spans="1:257" ht="14.25" customHeight="1" x14ac:dyDescent="0.15">
      <c r="A15" s="96" t="str">
        <f t="shared" si="0"/>
        <v>[Personal Page-5]</v>
      </c>
      <c r="B15" s="265" t="s">
        <v>289</v>
      </c>
      <c r="C15" s="139" t="s">
        <v>277</v>
      </c>
      <c r="D15" s="97" t="s">
        <v>956</v>
      </c>
      <c r="E15" s="107"/>
      <c r="F15" s="95"/>
      <c r="G15" s="95"/>
      <c r="H15" s="104"/>
      <c r="I15" s="107"/>
      <c r="J15" s="90"/>
    </row>
    <row r="16" spans="1:257" ht="14.25" customHeight="1" x14ac:dyDescent="0.15">
      <c r="A16" s="96" t="str">
        <f>IF(OR(B16&lt;&gt;"",D16&lt;E13&gt;""),"["&amp;TEXT($B$2,"##")&amp;"-"&amp;TEXT(ROW()-10,"##")&amp;"]","")</f>
        <v>[Personal Page-6]</v>
      </c>
      <c r="B16" s="109" t="s">
        <v>290</v>
      </c>
      <c r="C16" s="139" t="s">
        <v>277</v>
      </c>
      <c r="D16" s="97" t="s">
        <v>956</v>
      </c>
      <c r="E16" s="191"/>
      <c r="F16" s="95"/>
      <c r="G16" s="95"/>
      <c r="H16" s="104"/>
      <c r="I16" s="191"/>
      <c r="J16" s="90"/>
    </row>
    <row r="17" spans="1:10" ht="14.25" customHeight="1" x14ac:dyDescent="0.15">
      <c r="A17" s="96" t="str">
        <f t="shared" si="0"/>
        <v>[Personal Page-7]</v>
      </c>
      <c r="B17" s="265" t="s">
        <v>289</v>
      </c>
      <c r="C17" s="139" t="s">
        <v>882</v>
      </c>
      <c r="D17" s="97" t="s">
        <v>957</v>
      </c>
      <c r="E17" s="191"/>
      <c r="F17" s="95"/>
      <c r="G17" s="95"/>
      <c r="H17" s="104"/>
      <c r="I17" s="191"/>
      <c r="J17" s="90"/>
    </row>
    <row r="18" spans="1:10" ht="14.25" customHeight="1" x14ac:dyDescent="0.15">
      <c r="A18" s="96" t="str">
        <f>IF(OR(B18&lt;&gt;"",D18&lt;E15&gt;""),"["&amp;TEXT($B$2,"##")&amp;"-"&amp;TEXT(ROW()-10,"##")&amp;"]","")</f>
        <v>[Personal Page-8]</v>
      </c>
      <c r="B18" s="109" t="s">
        <v>290</v>
      </c>
      <c r="C18" s="139" t="s">
        <v>882</v>
      </c>
      <c r="D18" s="97" t="s">
        <v>957</v>
      </c>
      <c r="E18" s="191"/>
      <c r="F18" s="95"/>
      <c r="G18" s="95"/>
      <c r="H18" s="104"/>
      <c r="I18" s="191"/>
      <c r="J18" s="90"/>
    </row>
    <row r="19" spans="1:10" ht="14.25" customHeight="1" x14ac:dyDescent="0.15">
      <c r="A19" s="51"/>
      <c r="B19" s="51" t="s">
        <v>279</v>
      </c>
      <c r="C19" s="52"/>
      <c r="D19" s="52"/>
      <c r="E19" s="52"/>
      <c r="F19" s="52"/>
      <c r="G19" s="52"/>
      <c r="H19" s="52"/>
      <c r="I19" s="53"/>
      <c r="J19" s="90"/>
    </row>
    <row r="20" spans="1:10" ht="14.25" customHeight="1" x14ac:dyDescent="0.15">
      <c r="A20" s="96" t="str">
        <f t="shared" si="0"/>
        <v>[Personal Page-10]</v>
      </c>
      <c r="B20" s="109" t="s">
        <v>280</v>
      </c>
      <c r="C20" s="139" t="s">
        <v>278</v>
      </c>
      <c r="D20" s="97" t="s">
        <v>958</v>
      </c>
      <c r="E20" s="159"/>
      <c r="F20" s="95"/>
      <c r="G20" s="95"/>
      <c r="H20" s="104"/>
      <c r="I20" s="159"/>
      <c r="J20" s="90"/>
    </row>
    <row r="21" spans="1:10" ht="14.25" customHeight="1" x14ac:dyDescent="0.15">
      <c r="A21" s="96" t="str">
        <f>IF(OR(B21&lt;&gt;"",D21&lt;E18&gt;""),"["&amp;TEXT($B$2,"##")&amp;"-"&amp;TEXT(ROW()-10,"##")&amp;"]","")</f>
        <v>[Personal Page-11]</v>
      </c>
      <c r="B21" s="109" t="s">
        <v>281</v>
      </c>
      <c r="C21" s="139" t="s">
        <v>224</v>
      </c>
      <c r="D21" s="97" t="s">
        <v>959</v>
      </c>
      <c r="E21" s="192"/>
      <c r="F21" s="95"/>
      <c r="G21" s="95"/>
      <c r="H21" s="104"/>
      <c r="I21" s="165"/>
      <c r="J21" s="90"/>
    </row>
    <row r="22" spans="1:10" ht="14.25" customHeight="1" x14ac:dyDescent="0.15">
      <c r="A22" s="51"/>
      <c r="B22" s="51" t="s">
        <v>282</v>
      </c>
      <c r="C22" s="52"/>
      <c r="D22" s="52"/>
      <c r="E22" s="52"/>
      <c r="F22" s="52"/>
      <c r="G22" s="52"/>
      <c r="H22" s="52"/>
      <c r="I22" s="53"/>
      <c r="J22" s="90"/>
    </row>
    <row r="23" spans="1:10" ht="14.25" customHeight="1" x14ac:dyDescent="0.15">
      <c r="A23" s="96" t="str">
        <f t="shared" ref="A23:A34" si="1">IF(OR(B23&lt;&gt;"",D23&lt;E21&gt;""),"["&amp;TEXT($B$2,"##")&amp;"-"&amp;TEXT(ROW()-10,"##")&amp;"]","")</f>
        <v>[Personal Page-13]</v>
      </c>
      <c r="B23" s="109" t="s">
        <v>283</v>
      </c>
      <c r="C23" s="139" t="s">
        <v>285</v>
      </c>
      <c r="D23" s="97" t="s">
        <v>960</v>
      </c>
      <c r="E23" s="147"/>
      <c r="F23" s="95"/>
      <c r="G23" s="95"/>
      <c r="H23" s="104"/>
      <c r="I23" s="142"/>
      <c r="J23" s="90"/>
    </row>
    <row r="24" spans="1:10" ht="14.25" customHeight="1" x14ac:dyDescent="0.15">
      <c r="A24" s="96" t="str">
        <f t="shared" si="1"/>
        <v>[Personal Page-14]</v>
      </c>
      <c r="B24" s="109" t="s">
        <v>284</v>
      </c>
      <c r="C24" s="139" t="s">
        <v>285</v>
      </c>
      <c r="D24" s="97" t="s">
        <v>960</v>
      </c>
      <c r="E24" s="181"/>
      <c r="F24" s="95"/>
      <c r="G24" s="95"/>
      <c r="H24" s="104"/>
      <c r="I24" s="183"/>
      <c r="J24" s="90"/>
    </row>
    <row r="25" spans="1:10" ht="14.25" customHeight="1" x14ac:dyDescent="0.15">
      <c r="A25" s="51"/>
      <c r="B25" s="51" t="s">
        <v>291</v>
      </c>
      <c r="C25" s="52"/>
      <c r="D25" s="52"/>
      <c r="E25" s="52"/>
      <c r="F25" s="198"/>
      <c r="G25" s="203"/>
      <c r="H25" s="52"/>
      <c r="I25" s="53"/>
      <c r="J25" s="90"/>
    </row>
    <row r="26" spans="1:10" ht="14.25" customHeight="1" x14ac:dyDescent="0.15">
      <c r="A26" s="96" t="str">
        <f t="shared" si="1"/>
        <v>[Personal Page-16]</v>
      </c>
      <c r="B26" s="109" t="s">
        <v>292</v>
      </c>
      <c r="C26" s="139" t="s">
        <v>294</v>
      </c>
      <c r="D26" s="239" t="s">
        <v>961</v>
      </c>
      <c r="E26" s="159"/>
      <c r="F26" s="95"/>
      <c r="G26" s="95"/>
      <c r="H26" s="104"/>
      <c r="I26" s="159"/>
      <c r="J26" s="90"/>
    </row>
    <row r="27" spans="1:10" ht="14.25" customHeight="1" x14ac:dyDescent="0.15">
      <c r="A27" s="96" t="str">
        <f t="shared" si="1"/>
        <v>[Personal Page-17]</v>
      </c>
      <c r="B27" s="109" t="s">
        <v>293</v>
      </c>
      <c r="C27" s="139" t="s">
        <v>294</v>
      </c>
      <c r="D27" s="97" t="s">
        <v>961</v>
      </c>
      <c r="E27" s="183"/>
      <c r="F27" s="95"/>
      <c r="G27" s="95"/>
      <c r="H27" s="104"/>
      <c r="I27" s="183"/>
      <c r="J27" s="90"/>
    </row>
    <row r="28" spans="1:10" ht="14.25" customHeight="1" x14ac:dyDescent="0.15">
      <c r="A28" s="96" t="str">
        <f t="shared" si="1"/>
        <v>[Personal Page-18]</v>
      </c>
      <c r="B28" s="109" t="s">
        <v>295</v>
      </c>
      <c r="C28" s="139" t="s">
        <v>296</v>
      </c>
      <c r="D28" s="97" t="s">
        <v>962</v>
      </c>
      <c r="E28" s="202"/>
      <c r="F28" s="95"/>
      <c r="G28" s="95"/>
      <c r="H28" s="104"/>
      <c r="I28" s="183"/>
      <c r="J28" s="90"/>
    </row>
    <row r="29" spans="1:10" ht="14.25" customHeight="1" x14ac:dyDescent="0.15">
      <c r="A29" s="96" t="str">
        <f t="shared" si="1"/>
        <v>[Personal Page-19]</v>
      </c>
      <c r="B29" s="109" t="s">
        <v>297</v>
      </c>
      <c r="C29" s="139" t="s">
        <v>299</v>
      </c>
      <c r="D29" s="97" t="s">
        <v>963</v>
      </c>
      <c r="E29" s="142"/>
      <c r="F29" s="95"/>
      <c r="G29" s="95"/>
      <c r="H29" s="104"/>
      <c r="I29" s="142"/>
      <c r="J29" s="90"/>
    </row>
    <row r="30" spans="1:10" ht="14.25" customHeight="1" x14ac:dyDescent="0.15">
      <c r="A30" s="144" t="str">
        <f t="shared" si="1"/>
        <v>[Personal Page-20]</v>
      </c>
      <c r="B30" s="95" t="s">
        <v>298</v>
      </c>
      <c r="C30" s="138" t="s">
        <v>300</v>
      </c>
      <c r="D30" s="135" t="s">
        <v>964</v>
      </c>
      <c r="E30" s="142"/>
      <c r="F30" s="95"/>
      <c r="G30" s="95"/>
      <c r="H30" s="104"/>
      <c r="I30" s="145"/>
      <c r="J30" s="90"/>
    </row>
    <row r="31" spans="1:10" ht="14.25" customHeight="1" x14ac:dyDescent="0.15">
      <c r="A31" s="96" t="str">
        <f t="shared" si="1"/>
        <v>[Personal Page-21]</v>
      </c>
      <c r="B31" s="97" t="s">
        <v>301</v>
      </c>
      <c r="C31" s="97" t="s">
        <v>302</v>
      </c>
      <c r="D31" s="97" t="s">
        <v>965</v>
      </c>
      <c r="E31" s="159"/>
      <c r="F31" s="95"/>
      <c r="G31" s="95"/>
      <c r="H31" s="104"/>
      <c r="I31" s="159"/>
      <c r="J31" s="90"/>
    </row>
    <row r="32" spans="1:10" ht="13.5" customHeight="1" x14ac:dyDescent="0.15">
      <c r="A32" s="96" t="str">
        <f t="shared" si="1"/>
        <v>[Personal Page-22]</v>
      </c>
      <c r="B32" s="97" t="s">
        <v>303</v>
      </c>
      <c r="C32" s="201" t="s">
        <v>304</v>
      </c>
      <c r="D32" s="201" t="s">
        <v>966</v>
      </c>
      <c r="E32" s="142"/>
      <c r="F32" s="95"/>
      <c r="G32" s="95"/>
      <c r="H32" s="104"/>
      <c r="I32" s="142"/>
      <c r="J32" s="90"/>
    </row>
    <row r="33" spans="1:10" ht="13.5" customHeight="1" x14ac:dyDescent="0.15">
      <c r="A33" s="96" t="str">
        <f t="shared" si="1"/>
        <v>[Personal Page-23]</v>
      </c>
      <c r="B33" s="201" t="s">
        <v>305</v>
      </c>
      <c r="C33" s="201" t="s">
        <v>306</v>
      </c>
      <c r="D33" s="201" t="s">
        <v>967</v>
      </c>
      <c r="E33" s="142"/>
      <c r="F33" s="95"/>
      <c r="G33" s="95"/>
      <c r="H33" s="104"/>
      <c r="I33" s="142"/>
      <c r="J33" s="90"/>
    </row>
    <row r="34" spans="1:10" ht="12.75" customHeight="1" x14ac:dyDescent="0.15">
      <c r="A34" s="96" t="str">
        <f t="shared" si="1"/>
        <v>[Personal Page-24]</v>
      </c>
      <c r="B34" s="201" t="s">
        <v>307</v>
      </c>
      <c r="C34" s="201" t="s">
        <v>308</v>
      </c>
      <c r="D34" s="201" t="s">
        <v>968</v>
      </c>
      <c r="E34" s="142"/>
      <c r="F34" s="95"/>
      <c r="G34" s="95"/>
      <c r="H34" s="104"/>
      <c r="I34" s="142"/>
    </row>
    <row r="35" spans="1:10" x14ac:dyDescent="0.15">
      <c r="A35" s="51"/>
      <c r="B35" s="51" t="s">
        <v>418</v>
      </c>
      <c r="C35" s="203"/>
      <c r="D35" s="203"/>
      <c r="E35" s="203"/>
      <c r="F35" s="234"/>
      <c r="G35" s="203"/>
      <c r="H35" s="203"/>
      <c r="I35" s="240"/>
    </row>
    <row r="36" spans="1:10" ht="13.5" customHeight="1" x14ac:dyDescent="0.15">
      <c r="A36" s="96" t="str">
        <f t="shared" ref="A36:A48" si="2">IF(OR(B36&lt;&gt;"",D36&lt;E34&gt;""),"["&amp;TEXT($B$2,"##")&amp;"-"&amp;TEXT(ROW()-10,"##")&amp;"]","")</f>
        <v>[Personal Page-26]</v>
      </c>
      <c r="B36" s="139" t="s">
        <v>419</v>
      </c>
      <c r="C36" s="97" t="s">
        <v>420</v>
      </c>
      <c r="D36" s="239" t="s">
        <v>969</v>
      </c>
      <c r="E36" s="159"/>
      <c r="F36" s="95"/>
      <c r="G36" s="95"/>
      <c r="H36" s="104"/>
      <c r="I36" s="159"/>
    </row>
    <row r="37" spans="1:10" ht="14" customHeight="1" x14ac:dyDescent="0.15">
      <c r="A37" s="96" t="str">
        <f t="shared" si="2"/>
        <v>[Personal Page-27]</v>
      </c>
      <c r="B37" s="139" t="s">
        <v>421</v>
      </c>
      <c r="C37" s="97" t="s">
        <v>422</v>
      </c>
      <c r="D37" s="97" t="s">
        <v>970</v>
      </c>
      <c r="E37" s="183"/>
      <c r="F37" s="95"/>
      <c r="G37" s="95"/>
      <c r="H37" s="104"/>
      <c r="I37" s="183"/>
    </row>
    <row r="38" spans="1:10" ht="14" customHeight="1" x14ac:dyDescent="0.15">
      <c r="A38" s="96" t="str">
        <f t="shared" si="2"/>
        <v>[Personal Page-28]</v>
      </c>
      <c r="B38" s="139" t="s">
        <v>423</v>
      </c>
      <c r="C38" s="97" t="s">
        <v>424</v>
      </c>
      <c r="D38" s="97" t="s">
        <v>971</v>
      </c>
      <c r="E38" s="183"/>
      <c r="F38" s="95"/>
      <c r="G38" s="95"/>
      <c r="H38" s="104"/>
      <c r="I38" s="183"/>
    </row>
    <row r="39" spans="1:10" ht="14" customHeight="1" x14ac:dyDescent="0.15">
      <c r="A39" s="96" t="str">
        <f t="shared" si="2"/>
        <v>[Personal Page-29]</v>
      </c>
      <c r="B39" s="139" t="s">
        <v>439</v>
      </c>
      <c r="C39" s="97" t="s">
        <v>440</v>
      </c>
      <c r="D39" s="97" t="s">
        <v>971</v>
      </c>
      <c r="E39" s="183"/>
      <c r="F39" s="95"/>
      <c r="G39" s="95"/>
      <c r="H39" s="104"/>
      <c r="I39" s="183"/>
    </row>
    <row r="40" spans="1:10" ht="14" customHeight="1" x14ac:dyDescent="0.15">
      <c r="A40" s="96" t="str">
        <f>IF(OR(B40&lt;&gt;"",D40&lt;E37&gt;""),"["&amp;TEXT($B$2,"##")&amp;"-"&amp;TEXT(ROW()-10,"##")&amp;"]","")</f>
        <v>[Personal Page-30]</v>
      </c>
      <c r="B40" s="139" t="s">
        <v>429</v>
      </c>
      <c r="C40" s="97" t="s">
        <v>425</v>
      </c>
      <c r="D40" s="97" t="s">
        <v>972</v>
      </c>
      <c r="E40" s="142"/>
      <c r="F40" s="95"/>
      <c r="G40" s="95"/>
      <c r="H40" s="104"/>
      <c r="I40" s="142"/>
    </row>
    <row r="41" spans="1:10" ht="14" customHeight="1" x14ac:dyDescent="0.15">
      <c r="A41" s="144" t="str">
        <f>IF(OR(B41&lt;&gt;"",D41&lt;E38&gt;""),"["&amp;TEXT($B$2,"##")&amp;"-"&amp;TEXT(ROW()-10,"##")&amp;"]","")</f>
        <v>[Personal Page-31]</v>
      </c>
      <c r="B41" s="138" t="s">
        <v>428</v>
      </c>
      <c r="C41" s="97" t="s">
        <v>426</v>
      </c>
      <c r="D41" s="97" t="s">
        <v>973</v>
      </c>
      <c r="E41" s="142"/>
      <c r="F41" s="95"/>
      <c r="G41" s="95"/>
      <c r="H41" s="104"/>
      <c r="I41" s="142"/>
    </row>
    <row r="42" spans="1:10" ht="14" customHeight="1" x14ac:dyDescent="0.15">
      <c r="A42" s="96" t="str">
        <f t="shared" si="2"/>
        <v>[Personal Page-32]</v>
      </c>
      <c r="B42" s="230" t="s">
        <v>427</v>
      </c>
      <c r="C42" s="97" t="s">
        <v>430</v>
      </c>
      <c r="D42" s="97" t="s">
        <v>974</v>
      </c>
      <c r="E42" s="159"/>
      <c r="F42" s="95"/>
      <c r="G42" s="95"/>
      <c r="H42" s="104"/>
      <c r="I42" s="159"/>
    </row>
    <row r="43" spans="1:10" ht="14" customHeight="1" x14ac:dyDescent="0.15">
      <c r="A43" s="96" t="str">
        <f t="shared" si="2"/>
        <v>[Personal Page-33]</v>
      </c>
      <c r="B43" s="230" t="s">
        <v>431</v>
      </c>
      <c r="C43" s="201" t="s">
        <v>432</v>
      </c>
      <c r="D43" s="201" t="s">
        <v>975</v>
      </c>
      <c r="E43" s="142"/>
      <c r="F43" s="95"/>
      <c r="G43" s="95"/>
      <c r="H43" s="104"/>
      <c r="I43" s="142"/>
    </row>
    <row r="44" spans="1:10" ht="14" customHeight="1" x14ac:dyDescent="0.15">
      <c r="A44" s="96" t="str">
        <f t="shared" si="2"/>
        <v>[Personal Page-34]</v>
      </c>
      <c r="B44" s="201" t="s">
        <v>433</v>
      </c>
      <c r="C44" s="201" t="s">
        <v>434</v>
      </c>
      <c r="D44" s="201" t="s">
        <v>976</v>
      </c>
      <c r="E44" s="142"/>
      <c r="F44" s="95"/>
      <c r="G44" s="95"/>
      <c r="H44" s="104"/>
      <c r="I44" s="142"/>
    </row>
    <row r="45" spans="1:10" ht="14" customHeight="1" x14ac:dyDescent="0.15">
      <c r="A45" s="96" t="str">
        <f t="shared" si="2"/>
        <v>[Personal Page-35]</v>
      </c>
      <c r="B45" s="201" t="s">
        <v>435</v>
      </c>
      <c r="C45" s="201" t="s">
        <v>436</v>
      </c>
      <c r="D45" s="201" t="s">
        <v>977</v>
      </c>
      <c r="E45" s="142"/>
      <c r="F45" s="95"/>
      <c r="G45" s="95"/>
      <c r="H45" s="104"/>
      <c r="I45" s="142"/>
    </row>
    <row r="46" spans="1:10" ht="14" customHeight="1" x14ac:dyDescent="0.15">
      <c r="A46" s="96" t="str">
        <f t="shared" si="2"/>
        <v>[Personal Page-36]</v>
      </c>
      <c r="B46" s="201" t="s">
        <v>437</v>
      </c>
      <c r="C46" s="201" t="s">
        <v>438</v>
      </c>
      <c r="D46" s="201" t="s">
        <v>978</v>
      </c>
      <c r="E46" s="142"/>
      <c r="F46" s="95"/>
      <c r="G46" s="95"/>
      <c r="H46" s="104"/>
      <c r="I46" s="142"/>
    </row>
    <row r="47" spans="1:10" ht="14" customHeight="1" x14ac:dyDescent="0.15">
      <c r="A47" s="96" t="str">
        <f t="shared" si="2"/>
        <v>[Personal Page-37]</v>
      </c>
      <c r="B47" s="201" t="s">
        <v>433</v>
      </c>
      <c r="C47" s="201" t="s">
        <v>308</v>
      </c>
      <c r="D47" s="201" t="s">
        <v>968</v>
      </c>
      <c r="E47" s="142"/>
      <c r="F47" s="95"/>
      <c r="G47" s="95"/>
      <c r="H47" s="104"/>
      <c r="I47" s="142"/>
    </row>
    <row r="48" spans="1:10" ht="14" customHeight="1" x14ac:dyDescent="0.15">
      <c r="A48" s="96" t="str">
        <f t="shared" si="2"/>
        <v>[Personal Page-38]</v>
      </c>
      <c r="B48" s="97" t="s">
        <v>441</v>
      </c>
      <c r="C48" s="201" t="s">
        <v>442</v>
      </c>
      <c r="D48" s="201" t="s">
        <v>979</v>
      </c>
      <c r="E48" s="142"/>
      <c r="F48" s="263"/>
      <c r="G48" s="264"/>
      <c r="H48" s="104"/>
      <c r="I48" s="142"/>
    </row>
    <row r="49" ht="14" customHeight="1" x14ac:dyDescent="0.15"/>
    <row r="50" ht="14" customHeight="1" x14ac:dyDescent="0.15"/>
    <row r="51" ht="14" customHeight="1" x14ac:dyDescent="0.15"/>
    <row r="52" ht="14" customHeight="1" x14ac:dyDescent="0.15"/>
    <row r="53" ht="14" customHeight="1" x14ac:dyDescent="0.15"/>
    <row r="54" ht="14" customHeight="1" x14ac:dyDescent="0.15"/>
    <row r="55" ht="14" customHeight="1" x14ac:dyDescent="0.15"/>
  </sheetData>
  <mergeCells count="5">
    <mergeCell ref="B2:G2"/>
    <mergeCell ref="B3:G3"/>
    <mergeCell ref="B4:G4"/>
    <mergeCell ref="E5:G5"/>
    <mergeCell ref="E6:G6"/>
  </mergeCells>
  <dataValidations count="1">
    <dataValidation type="list" allowBlank="1" showErrorMessage="1" sqref="F12:G13 F23:G24 F26:G34 F15:G18 F20:G21 F36:G48">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7"/>
  <sheetViews>
    <sheetView topLeftCell="A2" workbookViewId="0">
      <selection activeCell="I23" sqref="I23"/>
    </sheetView>
  </sheetViews>
  <sheetFormatPr baseColWidth="10" defaultColWidth="8.83203125" defaultRowHeight="13" x14ac:dyDescent="0.15"/>
  <cols>
    <col min="1" max="1" width="16" style="90" customWidth="1"/>
    <col min="2" max="2" width="30.1640625" style="90" customWidth="1"/>
    <col min="3" max="3" width="28.5" style="90" customWidth="1"/>
    <col min="4" max="4" width="27"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77" t="s">
        <v>372</v>
      </c>
      <c r="C2" s="278"/>
      <c r="D2" s="278"/>
      <c r="E2" s="278"/>
      <c r="F2" s="278"/>
      <c r="G2" s="27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80" t="s">
        <v>373</v>
      </c>
      <c r="C3" s="281"/>
      <c r="D3" s="281"/>
      <c r="E3" s="281"/>
      <c r="F3" s="281"/>
      <c r="G3" s="28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80" t="s">
        <v>402</v>
      </c>
      <c r="C4" s="281"/>
      <c r="D4" s="281"/>
      <c r="E4" s="281"/>
      <c r="F4" s="281"/>
      <c r="G4" s="28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205" t="s">
        <v>27</v>
      </c>
      <c r="E5" s="283" t="s">
        <v>28</v>
      </c>
      <c r="F5" s="284"/>
      <c r="G5" s="28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COUNTIF(F12:G101,"Pass")</f>
        <v>0</v>
      </c>
      <c r="B6" s="87">
        <f>COUNTIF(F12:G101,"Fail")</f>
        <v>0</v>
      </c>
      <c r="C6" s="87">
        <f>E6-D6-B6-A6</f>
        <v>144</v>
      </c>
      <c r="D6" s="88">
        <f>COUNTIF(F12:G101,"N/A")</f>
        <v>0</v>
      </c>
      <c r="E6" s="286">
        <f>COUNTA(A12:A101)*2</f>
        <v>144</v>
      </c>
      <c r="F6" s="287"/>
      <c r="G6" s="28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18"/>
      <c r="B11" s="218" t="s">
        <v>368</v>
      </c>
      <c r="C11" s="219"/>
      <c r="D11" s="219"/>
      <c r="E11" s="219"/>
      <c r="F11" s="219"/>
      <c r="G11" s="219"/>
      <c r="H11" s="219"/>
      <c r="I11" s="22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09" t="str">
        <f>IF(OR(B12&lt;&gt;"",D12&lt;&gt;""),"["&amp;TEXT($B$2,"##")&amp;"-"&amp;TEXT(ROW()-10,"##")&amp;"]","")</f>
        <v>[Authentication-2]</v>
      </c>
      <c r="B12" s="97" t="s">
        <v>403</v>
      </c>
      <c r="C12" s="109" t="s">
        <v>739</v>
      </c>
      <c r="D12" s="109" t="s">
        <v>470</v>
      </c>
      <c r="E12" s="54" t="s">
        <v>406</v>
      </c>
      <c r="F12" s="109"/>
      <c r="G12" s="109"/>
      <c r="H12" s="104"/>
      <c r="I12" s="91"/>
      <c r="J12" s="90"/>
    </row>
    <row r="13" spans="1:257" ht="14.25" customHeight="1" x14ac:dyDescent="0.15">
      <c r="A13" s="109" t="str">
        <f>IF(OR(B13&lt;&gt;"",D13&lt;&gt;""),"["&amp;TEXT($B$2,"##")&amp;"-"&amp;TEXT(ROW()-10,"##")&amp;"]","")</f>
        <v>[Authentication-3]</v>
      </c>
      <c r="B13" s="97" t="s">
        <v>405</v>
      </c>
      <c r="C13" s="109" t="s">
        <v>739</v>
      </c>
      <c r="D13" s="109" t="s">
        <v>470</v>
      </c>
      <c r="E13" s="54" t="s">
        <v>407</v>
      </c>
      <c r="F13" s="109"/>
      <c r="G13" s="109"/>
      <c r="H13" s="104"/>
      <c r="I13" s="91"/>
      <c r="J13" s="90"/>
    </row>
    <row r="14" spans="1:257" ht="14.25" customHeight="1" x14ac:dyDescent="0.15">
      <c r="A14" s="109" t="str">
        <f>IF(OR(B14&lt;&gt;"",D14&lt;&gt;""),"["&amp;TEXT($B$2,"##")&amp;"-"&amp;TEXT(ROW()-10,"##")&amp;"]","")</f>
        <v>[Authentication-4]</v>
      </c>
      <c r="B14" s="97" t="s">
        <v>369</v>
      </c>
      <c r="C14" s="109" t="s">
        <v>740</v>
      </c>
      <c r="D14" s="109" t="s">
        <v>471</v>
      </c>
      <c r="E14" s="109"/>
      <c r="F14" s="109"/>
      <c r="G14" s="109"/>
      <c r="H14" s="104"/>
      <c r="I14" s="91"/>
      <c r="J14" s="90"/>
    </row>
    <row r="15" spans="1:257" ht="14.25" customHeight="1" x14ac:dyDescent="0.15">
      <c r="A15" s="109" t="str">
        <f t="shared" ref="A15:A58" si="0">IF(OR(B15&lt;&gt;"",D15&lt;&gt;""),"["&amp;TEXT($B$2,"##")&amp;"-"&amp;TEXT(ROW()-10,"##")&amp;"]","")</f>
        <v>[Authentication-5]</v>
      </c>
      <c r="B15" s="97" t="s">
        <v>472</v>
      </c>
      <c r="C15" s="109" t="s">
        <v>741</v>
      </c>
      <c r="D15" s="109" t="s">
        <v>838</v>
      </c>
      <c r="E15" s="109"/>
      <c r="F15" s="109"/>
      <c r="G15" s="109"/>
      <c r="H15" s="104"/>
      <c r="I15" s="91"/>
      <c r="J15" s="90"/>
    </row>
    <row r="16" spans="1:257" ht="14.25" customHeight="1" x14ac:dyDescent="0.15">
      <c r="A16" s="109" t="str">
        <f t="shared" si="0"/>
        <v>[Authentication-6]</v>
      </c>
      <c r="B16" s="97" t="s">
        <v>473</v>
      </c>
      <c r="C16" s="109" t="s">
        <v>742</v>
      </c>
      <c r="D16" s="109" t="s">
        <v>474</v>
      </c>
      <c r="E16" s="109"/>
      <c r="F16" s="109"/>
      <c r="G16" s="109"/>
      <c r="H16" s="104"/>
      <c r="I16" s="91"/>
      <c r="J16" s="90"/>
    </row>
    <row r="17" spans="1:10" ht="14.25" customHeight="1" x14ac:dyDescent="0.15">
      <c r="A17" s="109" t="str">
        <f t="shared" si="0"/>
        <v>[Authentication-7]</v>
      </c>
      <c r="B17" s="97" t="s">
        <v>475</v>
      </c>
      <c r="C17" s="109" t="s">
        <v>743</v>
      </c>
      <c r="D17" s="109" t="s">
        <v>839</v>
      </c>
      <c r="E17" s="109"/>
      <c r="F17" s="109"/>
      <c r="G17" s="109"/>
      <c r="H17" s="104"/>
      <c r="I17" s="91"/>
      <c r="J17" s="90"/>
    </row>
    <row r="18" spans="1:10" ht="14.25" customHeight="1" x14ac:dyDescent="0.15">
      <c r="A18" s="109" t="str">
        <f>IF(OR(B17&lt;&gt;"",D17&lt;&gt;""),"["&amp;TEXT($B$2,"##")&amp;"-"&amp;TEXT(ROW()-10,"##")&amp;"]","")</f>
        <v>[Authentication-8]</v>
      </c>
      <c r="B18" s="97" t="s">
        <v>469</v>
      </c>
      <c r="C18" s="109" t="s">
        <v>744</v>
      </c>
      <c r="D18" s="109" t="s">
        <v>484</v>
      </c>
      <c r="E18" s="109"/>
      <c r="F18" s="109"/>
      <c r="G18" s="109"/>
      <c r="H18" s="104"/>
      <c r="I18" s="91"/>
      <c r="J18" s="90"/>
    </row>
    <row r="19" spans="1:10" ht="14.25" customHeight="1" x14ac:dyDescent="0.15">
      <c r="A19" s="109" t="str">
        <f t="shared" si="0"/>
        <v>[Authentication-9]</v>
      </c>
      <c r="B19" s="97" t="s">
        <v>476</v>
      </c>
      <c r="C19" s="109" t="s">
        <v>745</v>
      </c>
      <c r="D19" s="109" t="s">
        <v>840</v>
      </c>
      <c r="E19" s="109"/>
      <c r="F19" s="109"/>
      <c r="G19" s="109"/>
      <c r="H19" s="104"/>
      <c r="I19" s="91"/>
      <c r="J19" s="90"/>
    </row>
    <row r="20" spans="1:10" ht="14.25" customHeight="1" x14ac:dyDescent="0.15">
      <c r="A20" s="109" t="str">
        <f t="shared" si="0"/>
        <v>[Authentication-10]</v>
      </c>
      <c r="B20" s="97" t="s">
        <v>477</v>
      </c>
      <c r="C20" s="109" t="s">
        <v>746</v>
      </c>
      <c r="D20" s="109" t="s">
        <v>841</v>
      </c>
      <c r="E20" s="109"/>
      <c r="F20" s="109"/>
      <c r="G20" s="109"/>
      <c r="H20" s="104"/>
      <c r="I20" s="91"/>
      <c r="J20" s="90"/>
    </row>
    <row r="21" spans="1:10" ht="14.25" customHeight="1" x14ac:dyDescent="0.15">
      <c r="A21" s="109" t="str">
        <f t="shared" si="0"/>
        <v>[Authentication-11]</v>
      </c>
      <c r="B21" s="97" t="s">
        <v>478</v>
      </c>
      <c r="C21" s="109" t="s">
        <v>747</v>
      </c>
      <c r="D21" s="109" t="s">
        <v>843</v>
      </c>
      <c r="E21" s="109"/>
      <c r="F21" s="109"/>
      <c r="G21" s="109"/>
      <c r="H21" s="104"/>
      <c r="I21" s="91"/>
      <c r="J21" s="90"/>
    </row>
    <row r="22" spans="1:10" ht="14.25" customHeight="1" x14ac:dyDescent="0.15">
      <c r="A22" s="109" t="str">
        <f t="shared" si="0"/>
        <v>[Authentication-12]</v>
      </c>
      <c r="B22" s="97" t="s">
        <v>842</v>
      </c>
      <c r="C22" s="109" t="s">
        <v>748</v>
      </c>
      <c r="D22" s="109" t="s">
        <v>844</v>
      </c>
      <c r="E22" s="109"/>
      <c r="F22" s="109"/>
      <c r="G22" s="109"/>
      <c r="H22" s="104"/>
      <c r="I22" s="91"/>
      <c r="J22" s="90"/>
    </row>
    <row r="23" spans="1:10" ht="14.25" customHeight="1" x14ac:dyDescent="0.15">
      <c r="A23" s="109" t="str">
        <f t="shared" si="0"/>
        <v>[Authentication-13]</v>
      </c>
      <c r="B23" s="97" t="s">
        <v>479</v>
      </c>
      <c r="C23" s="109" t="s">
        <v>749</v>
      </c>
      <c r="D23" s="109" t="s">
        <v>845</v>
      </c>
      <c r="E23" s="109"/>
      <c r="F23" s="109"/>
      <c r="G23" s="109"/>
      <c r="H23" s="104"/>
      <c r="I23" s="91"/>
      <c r="J23" s="90"/>
    </row>
    <row r="24" spans="1:10" ht="14.25" customHeight="1" x14ac:dyDescent="0.15">
      <c r="A24" s="109" t="str">
        <f t="shared" si="0"/>
        <v>[Authentication-14]</v>
      </c>
      <c r="B24" s="97" t="s">
        <v>480</v>
      </c>
      <c r="C24" s="109" t="s">
        <v>750</v>
      </c>
      <c r="D24" s="109" t="s">
        <v>846</v>
      </c>
      <c r="E24" s="109"/>
      <c r="F24" s="109"/>
      <c r="G24" s="109"/>
      <c r="H24" s="104"/>
      <c r="I24" s="91"/>
      <c r="J24" s="90"/>
    </row>
    <row r="25" spans="1:10" ht="14.25" customHeight="1" x14ac:dyDescent="0.15">
      <c r="A25" s="109" t="str">
        <f>IF(OR(B25&lt;&gt;"",D25&lt;&gt;""),"["&amp;TEXT($B$2,"##")&amp;"-"&amp;TEXT(ROW()-10,"##")&amp;"]","")</f>
        <v>[Authentication-15]</v>
      </c>
      <c r="B25" s="97" t="s">
        <v>481</v>
      </c>
      <c r="C25" s="109" t="s">
        <v>751</v>
      </c>
      <c r="D25" s="109" t="s">
        <v>847</v>
      </c>
      <c r="E25" s="109"/>
      <c r="F25" s="109"/>
      <c r="G25" s="109"/>
      <c r="H25" s="104"/>
      <c r="I25" s="91"/>
      <c r="J25" s="90"/>
    </row>
    <row r="26" spans="1:10" ht="14.25" customHeight="1" x14ac:dyDescent="0.15">
      <c r="A26" s="218"/>
      <c r="B26" s="218" t="s">
        <v>370</v>
      </c>
      <c r="C26" s="219"/>
      <c r="D26" s="219"/>
      <c r="E26" s="219"/>
      <c r="F26" s="219"/>
      <c r="G26" s="219"/>
      <c r="H26" s="219"/>
      <c r="I26" s="221"/>
      <c r="J26" s="90"/>
    </row>
    <row r="27" spans="1:10" ht="14.25" customHeight="1" x14ac:dyDescent="0.15">
      <c r="A27" s="109" t="str">
        <f t="shared" si="0"/>
        <v>[Authentication-17]</v>
      </c>
      <c r="B27" s="109" t="s">
        <v>409</v>
      </c>
      <c r="C27" s="109" t="s">
        <v>482</v>
      </c>
      <c r="D27" s="109" t="s">
        <v>483</v>
      </c>
      <c r="E27" s="109" t="s">
        <v>408</v>
      </c>
      <c r="F27" s="109"/>
      <c r="G27" s="109"/>
      <c r="H27" s="104"/>
      <c r="I27" s="91"/>
      <c r="J27" s="90"/>
    </row>
    <row r="28" spans="1:10" ht="14.25" customHeight="1" x14ac:dyDescent="0.15">
      <c r="A28" s="218"/>
      <c r="B28" s="218" t="s">
        <v>502</v>
      </c>
      <c r="C28" s="219"/>
      <c r="D28" s="219"/>
      <c r="E28" s="219"/>
      <c r="F28" s="219"/>
      <c r="G28" s="219"/>
      <c r="H28" s="219"/>
      <c r="I28" s="221"/>
      <c r="J28" s="90"/>
    </row>
    <row r="29" spans="1:10" ht="14.25" customHeight="1" x14ac:dyDescent="0.15">
      <c r="A29" s="109" t="str">
        <f>IF(OR(B29&lt;&gt;"",D29&lt;&gt;""),"["&amp;TEXT($B$2,"##")&amp;"-"&amp;TEXT(ROW()-10,"##")&amp;"]","")</f>
        <v>[Authentication-19]</v>
      </c>
      <c r="B29" s="109" t="s">
        <v>410</v>
      </c>
      <c r="C29" s="109" t="s">
        <v>752</v>
      </c>
      <c r="D29" s="109" t="s">
        <v>415</v>
      </c>
      <c r="E29" s="109"/>
      <c r="F29" s="109"/>
      <c r="G29" s="109"/>
      <c r="H29" s="104"/>
      <c r="I29" s="91"/>
      <c r="J29" s="90"/>
    </row>
    <row r="30" spans="1:10" ht="14.25" customHeight="1" x14ac:dyDescent="0.15">
      <c r="A30" s="109" t="str">
        <f>IF(OR(B30&lt;&gt;"",D30&lt;&gt;""),"["&amp;TEXT($B$2,"##")&amp;"-"&amp;TEXT(ROW()-10,"##")&amp;"]","")</f>
        <v>[Authentication-20]</v>
      </c>
      <c r="B30" s="109" t="s">
        <v>411</v>
      </c>
      <c r="C30" s="109" t="s">
        <v>752</v>
      </c>
      <c r="D30" s="109" t="s">
        <v>414</v>
      </c>
      <c r="E30" s="109"/>
      <c r="F30" s="109"/>
      <c r="G30" s="109"/>
      <c r="H30" s="104"/>
      <c r="I30" s="91"/>
      <c r="J30" s="90"/>
    </row>
    <row r="31" spans="1:10" ht="14.25" customHeight="1" x14ac:dyDescent="0.15">
      <c r="A31" s="109" t="str">
        <f t="shared" ref="A31:A32" si="1">IF(OR(B31&lt;&gt;"",D31&lt;&gt;""),"["&amp;TEXT($B$2,"##")&amp;"-"&amp;TEXT(ROW()-10,"##")&amp;"]","")</f>
        <v>[Authentication-21]</v>
      </c>
      <c r="B31" s="109" t="s">
        <v>412</v>
      </c>
      <c r="C31" s="109" t="s">
        <v>753</v>
      </c>
      <c r="D31" s="109" t="s">
        <v>416</v>
      </c>
      <c r="E31" s="109"/>
      <c r="F31" s="109"/>
      <c r="G31" s="109"/>
      <c r="H31" s="104"/>
      <c r="I31" s="91"/>
      <c r="J31" s="90"/>
    </row>
    <row r="32" spans="1:10" ht="14.25" customHeight="1" x14ac:dyDescent="0.15">
      <c r="A32" s="109" t="str">
        <f t="shared" si="1"/>
        <v>[Authentication-22]</v>
      </c>
      <c r="B32" s="109" t="s">
        <v>413</v>
      </c>
      <c r="C32" s="109" t="s">
        <v>753</v>
      </c>
      <c r="D32" s="109" t="s">
        <v>416</v>
      </c>
      <c r="E32" s="109"/>
      <c r="F32" s="109"/>
      <c r="G32" s="109"/>
      <c r="H32" s="104"/>
      <c r="I32" s="91"/>
      <c r="J32" s="90"/>
    </row>
    <row r="33" spans="1:10" ht="14.25" customHeight="1" x14ac:dyDescent="0.15">
      <c r="A33" s="109" t="str">
        <f>IF(OR(B33&lt;&gt;"",D33&lt;&gt;""),"["&amp;TEXT($B$2,"##")&amp;"-"&amp;TEXT(ROW()-10,"##")&amp;"]","")</f>
        <v>[Authentication-23]</v>
      </c>
      <c r="B33" s="109" t="s">
        <v>369</v>
      </c>
      <c r="C33" s="109" t="s">
        <v>754</v>
      </c>
      <c r="D33" s="109" t="s">
        <v>805</v>
      </c>
      <c r="E33" s="109"/>
      <c r="F33" s="109"/>
      <c r="G33" s="109"/>
      <c r="H33" s="104"/>
      <c r="I33" s="91"/>
      <c r="J33" s="90"/>
    </row>
    <row r="34" spans="1:10" ht="14.25" customHeight="1" x14ac:dyDescent="0.15">
      <c r="A34" s="109" t="str">
        <f>IF(OR(B34&lt;&gt;"",D34&lt;&gt;""),"["&amp;TEXT($B$2,"##")&amp;"-"&amp;TEXT(ROW()-10,"##")&amp;"]","")</f>
        <v>[Authentication-24]</v>
      </c>
      <c r="B34" s="109" t="s">
        <v>485</v>
      </c>
      <c r="C34" s="109" t="s">
        <v>755</v>
      </c>
      <c r="D34" s="109" t="s">
        <v>823</v>
      </c>
      <c r="E34" s="109"/>
      <c r="F34" s="109"/>
      <c r="G34" s="109"/>
      <c r="H34" s="104"/>
      <c r="I34" s="91"/>
      <c r="J34" s="90"/>
    </row>
    <row r="35" spans="1:10" ht="14.25" customHeight="1" x14ac:dyDescent="0.15">
      <c r="A35" s="109" t="str">
        <f t="shared" si="0"/>
        <v>[Authentication-25]</v>
      </c>
      <c r="B35" s="109" t="s">
        <v>486</v>
      </c>
      <c r="C35" s="109" t="s">
        <v>756</v>
      </c>
      <c r="D35" s="109" t="s">
        <v>806</v>
      </c>
      <c r="E35" s="109"/>
      <c r="F35" s="109"/>
      <c r="G35" s="109"/>
      <c r="H35" s="104"/>
      <c r="I35" s="91"/>
      <c r="J35" s="90"/>
    </row>
    <row r="36" spans="1:10" ht="14.25" customHeight="1" x14ac:dyDescent="0.15">
      <c r="A36" s="109" t="str">
        <f t="shared" si="0"/>
        <v>[Authentication-26]</v>
      </c>
      <c r="B36" s="109" t="s">
        <v>487</v>
      </c>
      <c r="C36" s="109" t="s">
        <v>757</v>
      </c>
      <c r="D36" s="109" t="s">
        <v>807</v>
      </c>
      <c r="E36" s="109"/>
      <c r="F36" s="109"/>
      <c r="G36" s="109"/>
      <c r="H36" s="104"/>
      <c r="I36" s="91"/>
      <c r="J36" s="90"/>
    </row>
    <row r="37" spans="1:10" ht="14.25" customHeight="1" x14ac:dyDescent="0.15">
      <c r="A37" s="109" t="str">
        <f t="shared" si="0"/>
        <v>[Authentication-27]</v>
      </c>
      <c r="B37" s="109" t="s">
        <v>488</v>
      </c>
      <c r="C37" s="109" t="s">
        <v>758</v>
      </c>
      <c r="D37" s="109" t="s">
        <v>809</v>
      </c>
      <c r="E37" s="109"/>
      <c r="F37" s="109"/>
      <c r="G37" s="109"/>
      <c r="H37" s="104"/>
      <c r="I37" s="91"/>
      <c r="J37" s="90"/>
    </row>
    <row r="38" spans="1:10" ht="14.25" customHeight="1" x14ac:dyDescent="0.15">
      <c r="A38" s="109" t="str">
        <f t="shared" si="0"/>
        <v>[Authentication-28]</v>
      </c>
      <c r="B38" s="109" t="s">
        <v>802</v>
      </c>
      <c r="C38" s="109" t="s">
        <v>759</v>
      </c>
      <c r="D38" s="109" t="s">
        <v>808</v>
      </c>
      <c r="E38" s="109"/>
      <c r="F38" s="109"/>
      <c r="G38" s="109"/>
      <c r="H38" s="104"/>
      <c r="I38" s="91"/>
      <c r="J38" s="90"/>
    </row>
    <row r="39" spans="1:10" ht="14.25" customHeight="1" x14ac:dyDescent="0.15">
      <c r="A39" s="109" t="str">
        <f t="shared" si="0"/>
        <v>[Authentication-29]</v>
      </c>
      <c r="B39" s="109" t="s">
        <v>490</v>
      </c>
      <c r="C39" s="109" t="s">
        <v>760</v>
      </c>
      <c r="D39" s="109" t="s">
        <v>810</v>
      </c>
      <c r="E39" s="109"/>
      <c r="F39" s="109"/>
      <c r="G39" s="109"/>
      <c r="H39" s="104"/>
      <c r="I39" s="91"/>
      <c r="J39" s="90"/>
    </row>
    <row r="40" spans="1:10" ht="14.25" customHeight="1" x14ac:dyDescent="0.15">
      <c r="A40" s="109" t="str">
        <f t="shared" si="0"/>
        <v>[Authentication-30]</v>
      </c>
      <c r="B40" s="109" t="s">
        <v>803</v>
      </c>
      <c r="C40" s="109" t="s">
        <v>804</v>
      </c>
      <c r="D40" s="109" t="s">
        <v>811</v>
      </c>
      <c r="E40" s="109"/>
      <c r="F40" s="109"/>
      <c r="G40" s="109"/>
      <c r="H40" s="104"/>
      <c r="I40" s="91"/>
      <c r="J40" s="90"/>
    </row>
    <row r="41" spans="1:10" ht="14.25" customHeight="1" x14ac:dyDescent="0.15">
      <c r="A41" s="109" t="str">
        <f t="shared" si="0"/>
        <v>[Authentication-31]</v>
      </c>
      <c r="B41" s="109" t="s">
        <v>491</v>
      </c>
      <c r="C41" s="109" t="s">
        <v>761</v>
      </c>
      <c r="D41" s="109" t="s">
        <v>812</v>
      </c>
      <c r="E41" s="109"/>
      <c r="F41" s="109"/>
      <c r="G41" s="109"/>
      <c r="H41" s="104"/>
      <c r="I41" s="91"/>
      <c r="J41" s="90"/>
    </row>
    <row r="42" spans="1:10" ht="14.25" customHeight="1" x14ac:dyDescent="0.15">
      <c r="A42" s="109" t="str">
        <f t="shared" si="0"/>
        <v>[Authentication-32]</v>
      </c>
      <c r="B42" s="109" t="s">
        <v>492</v>
      </c>
      <c r="C42" s="109" t="s">
        <v>762</v>
      </c>
      <c r="D42" s="109" t="s">
        <v>813</v>
      </c>
      <c r="E42" s="109"/>
      <c r="F42" s="109"/>
      <c r="G42" s="109"/>
      <c r="H42" s="104"/>
      <c r="I42" s="91"/>
      <c r="J42" s="90"/>
    </row>
    <row r="43" spans="1:10" ht="14.25" customHeight="1" x14ac:dyDescent="0.15">
      <c r="A43" s="109" t="str">
        <f>IF(OR(B43&lt;&gt;"",D43&lt;&gt;""),"["&amp;TEXT($B$2,"##")&amp;"-"&amp;TEXT(ROW()-10,"##")&amp;"]","")</f>
        <v>[Authentication-33]</v>
      </c>
      <c r="B43" s="109" t="s">
        <v>493</v>
      </c>
      <c r="C43" s="109" t="s">
        <v>763</v>
      </c>
      <c r="D43" s="220" t="s">
        <v>848</v>
      </c>
      <c r="E43" s="109"/>
      <c r="F43" s="109"/>
      <c r="G43" s="109"/>
      <c r="H43" s="104"/>
      <c r="I43" s="91"/>
      <c r="J43" s="90"/>
    </row>
    <row r="44" spans="1:10" ht="14.25" customHeight="1" x14ac:dyDescent="0.15">
      <c r="A44" s="109" t="str">
        <f>IF(OR(B44&lt;&gt;"",D44&lt;&gt;""),"["&amp;TEXT($B$2,"##")&amp;"-"&amp;TEXT(ROW()-10,"##")&amp;"]","")</f>
        <v>[Authentication-34]</v>
      </c>
      <c r="B44" s="109" t="s">
        <v>494</v>
      </c>
      <c r="C44" s="109" t="s">
        <v>764</v>
      </c>
      <c r="D44" s="220" t="s">
        <v>849</v>
      </c>
      <c r="E44" s="109"/>
      <c r="F44" s="109"/>
      <c r="G44" s="109"/>
      <c r="H44" s="104"/>
      <c r="I44" s="91"/>
      <c r="J44" s="90"/>
    </row>
    <row r="45" spans="1:10" ht="14.25" customHeight="1" x14ac:dyDescent="0.15">
      <c r="A45" s="97" t="str">
        <f t="shared" si="0"/>
        <v>[Authentication-35]</v>
      </c>
      <c r="B45" s="97" t="s">
        <v>495</v>
      </c>
      <c r="C45" s="97" t="s">
        <v>765</v>
      </c>
      <c r="D45" s="140" t="s">
        <v>814</v>
      </c>
      <c r="E45" s="97"/>
      <c r="F45" s="97"/>
      <c r="G45" s="97"/>
      <c r="H45" s="104"/>
      <c r="I45" s="235"/>
      <c r="J45" s="90"/>
    </row>
    <row r="46" spans="1:10" ht="14.25" customHeight="1" x14ac:dyDescent="0.15">
      <c r="A46" s="97" t="str">
        <f t="shared" si="0"/>
        <v>[Authentication-36]</v>
      </c>
      <c r="B46" s="109" t="s">
        <v>369</v>
      </c>
      <c r="C46" s="109" t="s">
        <v>766</v>
      </c>
      <c r="D46" s="109" t="s">
        <v>417</v>
      </c>
      <c r="E46" s="97"/>
      <c r="F46" s="97"/>
      <c r="G46" s="97"/>
      <c r="H46" s="104"/>
      <c r="I46" s="105"/>
      <c r="J46" s="90"/>
    </row>
    <row r="47" spans="1:10" ht="14.25" customHeight="1" x14ac:dyDescent="0.15">
      <c r="A47" s="97" t="str">
        <f t="shared" si="0"/>
        <v>[Authentication-37]</v>
      </c>
      <c r="B47" s="109" t="s">
        <v>485</v>
      </c>
      <c r="C47" s="109" t="s">
        <v>767</v>
      </c>
      <c r="D47" s="109" t="s">
        <v>850</v>
      </c>
      <c r="E47" s="97"/>
      <c r="F47" s="97"/>
      <c r="G47" s="97"/>
      <c r="H47" s="104"/>
      <c r="I47" s="105"/>
      <c r="J47" s="90"/>
    </row>
    <row r="48" spans="1:10" ht="14.25" customHeight="1" x14ac:dyDescent="0.15">
      <c r="A48" s="97" t="str">
        <f t="shared" si="0"/>
        <v>[Authentication-38]</v>
      </c>
      <c r="B48" s="109" t="s">
        <v>486</v>
      </c>
      <c r="C48" s="109" t="s">
        <v>768</v>
      </c>
      <c r="D48" s="109" t="s">
        <v>815</v>
      </c>
      <c r="E48" s="97"/>
      <c r="F48" s="97"/>
      <c r="G48" s="97"/>
      <c r="H48" s="104"/>
      <c r="I48" s="105"/>
      <c r="J48" s="90"/>
    </row>
    <row r="49" spans="1:10" ht="14.25" customHeight="1" x14ac:dyDescent="0.15">
      <c r="A49" s="97" t="str">
        <f t="shared" si="0"/>
        <v>[Authentication-39]</v>
      </c>
      <c r="B49" s="109" t="s">
        <v>487</v>
      </c>
      <c r="C49" s="109" t="s">
        <v>769</v>
      </c>
      <c r="D49" s="109" t="s">
        <v>816</v>
      </c>
      <c r="E49" s="97"/>
      <c r="F49" s="97"/>
      <c r="G49" s="97"/>
      <c r="H49" s="104"/>
      <c r="I49" s="105"/>
      <c r="J49" s="90"/>
    </row>
    <row r="50" spans="1:10" ht="14.25" customHeight="1" x14ac:dyDescent="0.15">
      <c r="A50" s="97" t="str">
        <f t="shared" si="0"/>
        <v>[Authentication-40]</v>
      </c>
      <c r="B50" s="109" t="s">
        <v>488</v>
      </c>
      <c r="C50" s="109" t="s">
        <v>770</v>
      </c>
      <c r="D50" s="109" t="s">
        <v>817</v>
      </c>
      <c r="E50" s="97"/>
      <c r="F50" s="97"/>
      <c r="G50" s="97"/>
      <c r="H50" s="104"/>
      <c r="I50" s="105"/>
      <c r="J50" s="90"/>
    </row>
    <row r="51" spans="1:10" ht="14.25" customHeight="1" x14ac:dyDescent="0.15">
      <c r="A51" s="97" t="str">
        <f t="shared" si="0"/>
        <v>[Authentication-41]</v>
      </c>
      <c r="B51" s="109" t="s">
        <v>489</v>
      </c>
      <c r="C51" s="109" t="s">
        <v>771</v>
      </c>
      <c r="D51" s="109" t="s">
        <v>818</v>
      </c>
      <c r="E51" s="97"/>
      <c r="F51" s="97"/>
      <c r="G51" s="97"/>
      <c r="H51" s="104"/>
      <c r="I51" s="105"/>
      <c r="J51" s="90"/>
    </row>
    <row r="52" spans="1:10" ht="14.25" customHeight="1" x14ac:dyDescent="0.15">
      <c r="A52" s="97" t="str">
        <f t="shared" si="0"/>
        <v>[Authentication-42]</v>
      </c>
      <c r="B52" s="109" t="s">
        <v>490</v>
      </c>
      <c r="C52" s="109" t="s">
        <v>772</v>
      </c>
      <c r="D52" s="109" t="s">
        <v>819</v>
      </c>
      <c r="E52" s="97"/>
      <c r="F52" s="97"/>
      <c r="G52" s="97"/>
      <c r="H52" s="104"/>
      <c r="I52" s="105"/>
      <c r="J52" s="90"/>
    </row>
    <row r="53" spans="1:10" ht="14.25" customHeight="1" x14ac:dyDescent="0.15">
      <c r="A53" s="97" t="str">
        <f t="shared" si="0"/>
        <v>[Authentication-43]</v>
      </c>
      <c r="B53" s="109" t="s">
        <v>496</v>
      </c>
      <c r="C53" s="109" t="s">
        <v>773</v>
      </c>
      <c r="D53" s="109" t="s">
        <v>820</v>
      </c>
      <c r="E53" s="97"/>
      <c r="F53" s="97"/>
      <c r="G53" s="97"/>
      <c r="H53" s="104"/>
      <c r="I53" s="105"/>
      <c r="J53" s="90"/>
    </row>
    <row r="54" spans="1:10" ht="14.25" customHeight="1" x14ac:dyDescent="0.15">
      <c r="A54" s="97" t="str">
        <f t="shared" si="0"/>
        <v>[Authentication-44]</v>
      </c>
      <c r="B54" s="109" t="s">
        <v>491</v>
      </c>
      <c r="C54" s="109" t="s">
        <v>774</v>
      </c>
      <c r="D54" s="109" t="s">
        <v>821</v>
      </c>
      <c r="E54" s="97"/>
      <c r="F54" s="97"/>
      <c r="G54" s="97"/>
      <c r="H54" s="104"/>
      <c r="I54" s="105"/>
      <c r="J54" s="90"/>
    </row>
    <row r="55" spans="1:10" ht="14.25" customHeight="1" x14ac:dyDescent="0.15">
      <c r="A55" s="97" t="str">
        <f t="shared" si="0"/>
        <v>[Authentication-45]</v>
      </c>
      <c r="B55" s="109" t="s">
        <v>492</v>
      </c>
      <c r="C55" s="109" t="s">
        <v>775</v>
      </c>
      <c r="D55" s="109" t="s">
        <v>822</v>
      </c>
      <c r="E55" s="97"/>
      <c r="F55" s="97"/>
      <c r="G55" s="97"/>
      <c r="H55" s="104"/>
      <c r="I55" s="105"/>
      <c r="J55" s="90"/>
    </row>
    <row r="56" spans="1:10" ht="14.25" customHeight="1" x14ac:dyDescent="0.15">
      <c r="A56" s="97" t="str">
        <f t="shared" si="0"/>
        <v>[Authentication-46]</v>
      </c>
      <c r="B56" s="109" t="s">
        <v>493</v>
      </c>
      <c r="C56" s="109" t="s">
        <v>776</v>
      </c>
      <c r="D56" s="220" t="s">
        <v>851</v>
      </c>
      <c r="E56" s="97"/>
      <c r="F56" s="97"/>
      <c r="G56" s="97"/>
      <c r="H56" s="104"/>
      <c r="I56" s="105"/>
      <c r="J56" s="90"/>
    </row>
    <row r="57" spans="1:10" ht="14.25" customHeight="1" x14ac:dyDescent="0.15">
      <c r="A57" s="97" t="str">
        <f t="shared" si="0"/>
        <v>[Authentication-47]</v>
      </c>
      <c r="B57" s="109" t="s">
        <v>494</v>
      </c>
      <c r="C57" s="109" t="s">
        <v>777</v>
      </c>
      <c r="D57" s="220" t="s">
        <v>852</v>
      </c>
      <c r="E57" s="97"/>
      <c r="F57" s="97"/>
      <c r="G57" s="97"/>
      <c r="H57" s="104"/>
      <c r="I57" s="105"/>
      <c r="J57" s="90"/>
    </row>
    <row r="58" spans="1:10" ht="14.25" customHeight="1" x14ac:dyDescent="0.15">
      <c r="A58" s="97" t="str">
        <f t="shared" si="0"/>
        <v>[Authentication-48]</v>
      </c>
      <c r="B58" s="97" t="s">
        <v>495</v>
      </c>
      <c r="C58" s="97" t="s">
        <v>778</v>
      </c>
      <c r="D58" s="140" t="s">
        <v>866</v>
      </c>
      <c r="E58" s="97"/>
      <c r="F58" s="97"/>
      <c r="G58" s="97"/>
      <c r="H58" s="104"/>
      <c r="I58" s="105"/>
      <c r="J58" s="90"/>
    </row>
    <row r="59" spans="1:10" ht="14.25" customHeight="1" x14ac:dyDescent="0.15">
      <c r="A59" s="218"/>
      <c r="B59" s="218" t="s">
        <v>371</v>
      </c>
      <c r="C59" s="219"/>
      <c r="D59" s="219"/>
      <c r="E59" s="219"/>
      <c r="F59" s="219"/>
      <c r="G59" s="219"/>
      <c r="H59" s="219"/>
      <c r="I59" s="222"/>
      <c r="J59" s="90"/>
    </row>
    <row r="60" spans="1:10" ht="14.25" customHeight="1" x14ac:dyDescent="0.15">
      <c r="A60" s="109" t="str">
        <f t="shared" ref="A60:A87" si="2">IF(OR(B60&lt;&gt;"",D60&lt;&gt;""),"["&amp;TEXT($B$2,"##")&amp;"-"&amp;TEXT(ROW()-10,"##")&amp;"]","")</f>
        <v>[Authentication-50]</v>
      </c>
      <c r="B60" s="109" t="s">
        <v>443</v>
      </c>
      <c r="C60" s="109" t="s">
        <v>779</v>
      </c>
      <c r="D60" s="109" t="s">
        <v>448</v>
      </c>
      <c r="E60" s="109"/>
      <c r="F60" s="109"/>
      <c r="G60" s="109"/>
      <c r="H60" s="104"/>
      <c r="I60" s="91"/>
      <c r="J60" s="90"/>
    </row>
    <row r="61" spans="1:10" ht="14.25" customHeight="1" x14ac:dyDescent="0.15">
      <c r="A61" s="109" t="str">
        <f t="shared" si="2"/>
        <v>[Authentication-51]</v>
      </c>
      <c r="B61" s="109" t="s">
        <v>444</v>
      </c>
      <c r="C61" s="109" t="s">
        <v>779</v>
      </c>
      <c r="D61" s="109" t="s">
        <v>448</v>
      </c>
      <c r="E61" s="109"/>
      <c r="F61" s="109"/>
      <c r="G61" s="109"/>
      <c r="H61" s="104"/>
      <c r="I61" s="91"/>
      <c r="J61" s="90"/>
    </row>
    <row r="62" spans="1:10" ht="14.25" customHeight="1" x14ac:dyDescent="0.15">
      <c r="A62" s="109" t="str">
        <f t="shared" si="2"/>
        <v>[Authentication-52]</v>
      </c>
      <c r="B62" s="109" t="s">
        <v>445</v>
      </c>
      <c r="C62" s="109" t="s">
        <v>780</v>
      </c>
      <c r="D62" s="109" t="s">
        <v>448</v>
      </c>
      <c r="E62" s="109"/>
      <c r="F62" s="109"/>
      <c r="G62" s="109"/>
      <c r="H62" s="104"/>
      <c r="I62" s="91"/>
      <c r="J62" s="90"/>
    </row>
    <row r="63" spans="1:10" ht="14.25" customHeight="1" x14ac:dyDescent="0.15">
      <c r="A63" s="109" t="str">
        <f t="shared" si="2"/>
        <v>[Authentication-53]</v>
      </c>
      <c r="B63" s="243" t="s">
        <v>446</v>
      </c>
      <c r="C63" s="95" t="s">
        <v>781</v>
      </c>
      <c r="D63" s="244" t="s">
        <v>449</v>
      </c>
      <c r="E63" s="109"/>
      <c r="F63" s="109"/>
      <c r="G63" s="109"/>
      <c r="H63" s="104"/>
      <c r="I63" s="91"/>
      <c r="J63" s="90"/>
    </row>
    <row r="64" spans="1:10" ht="14.25" customHeight="1" x14ac:dyDescent="0.15">
      <c r="A64" s="139" t="str">
        <f t="shared" si="2"/>
        <v>[Authentication-54]</v>
      </c>
      <c r="B64" s="247" t="s">
        <v>447</v>
      </c>
      <c r="C64" s="248" t="s">
        <v>782</v>
      </c>
      <c r="D64" s="249" t="s">
        <v>450</v>
      </c>
      <c r="E64" s="166"/>
      <c r="F64" s="109"/>
      <c r="G64" s="109"/>
      <c r="H64" s="104"/>
      <c r="I64" s="91"/>
      <c r="J64" s="90"/>
    </row>
    <row r="65" spans="1:10" ht="14.25" customHeight="1" x14ac:dyDescent="0.15">
      <c r="A65" s="138" t="str">
        <f t="shared" si="2"/>
        <v>[Authentication-55]</v>
      </c>
      <c r="B65" s="250" t="s">
        <v>451</v>
      </c>
      <c r="C65" s="251" t="s">
        <v>783</v>
      </c>
      <c r="D65" s="252" t="s">
        <v>452</v>
      </c>
      <c r="E65" s="166"/>
      <c r="F65" s="109"/>
      <c r="G65" s="109"/>
      <c r="H65" s="104"/>
      <c r="I65" s="91"/>
      <c r="J65" s="90"/>
    </row>
    <row r="66" spans="1:10" x14ac:dyDescent="0.15">
      <c r="A66" s="218"/>
      <c r="B66" s="307" t="s">
        <v>824</v>
      </c>
      <c r="C66" s="308"/>
      <c r="D66" s="308"/>
      <c r="E66" s="308"/>
      <c r="F66" s="253"/>
      <c r="G66" s="253"/>
      <c r="H66" s="253"/>
      <c r="I66" s="254"/>
      <c r="J66" s="90"/>
    </row>
    <row r="67" spans="1:10" ht="13.5" customHeight="1" x14ac:dyDescent="0.15">
      <c r="A67" s="245" t="str">
        <f t="shared" si="2"/>
        <v>[Authentication-57]</v>
      </c>
      <c r="B67" s="245" t="s">
        <v>503</v>
      </c>
      <c r="C67" s="245" t="s">
        <v>784</v>
      </c>
      <c r="D67" s="245" t="s">
        <v>504</v>
      </c>
      <c r="E67" s="142"/>
      <c r="F67" s="97"/>
      <c r="G67" s="97"/>
      <c r="H67" s="104"/>
      <c r="I67" s="142"/>
    </row>
    <row r="68" spans="1:10" ht="13.5" customHeight="1" x14ac:dyDescent="0.15">
      <c r="A68" s="245" t="str">
        <f t="shared" si="2"/>
        <v>[Authentication-58]</v>
      </c>
      <c r="B68" s="245" t="s">
        <v>503</v>
      </c>
      <c r="C68" s="245" t="s">
        <v>784</v>
      </c>
      <c r="D68" s="245" t="s">
        <v>505</v>
      </c>
      <c r="E68" s="142"/>
      <c r="F68" s="97"/>
      <c r="G68" s="97"/>
      <c r="H68" s="104"/>
      <c r="I68" s="142"/>
    </row>
    <row r="69" spans="1:10" ht="13.5" customHeight="1" x14ac:dyDescent="0.15">
      <c r="A69" s="245" t="str">
        <f t="shared" si="2"/>
        <v>[Authentication-59]</v>
      </c>
      <c r="B69" s="245" t="s">
        <v>506</v>
      </c>
      <c r="C69" s="245" t="s">
        <v>785</v>
      </c>
      <c r="D69" s="245" t="s">
        <v>853</v>
      </c>
      <c r="E69" s="142"/>
      <c r="F69" s="109"/>
      <c r="G69" s="109"/>
      <c r="H69" s="104"/>
      <c r="I69" s="142"/>
    </row>
    <row r="70" spans="1:10" ht="13.5" customHeight="1" x14ac:dyDescent="0.15">
      <c r="A70" s="245" t="str">
        <f t="shared" si="2"/>
        <v>[Authentication-60]</v>
      </c>
      <c r="B70" s="109" t="s">
        <v>369</v>
      </c>
      <c r="C70" s="245" t="s">
        <v>855</v>
      </c>
      <c r="D70" s="245" t="s">
        <v>854</v>
      </c>
      <c r="E70" s="142"/>
      <c r="F70" s="97"/>
      <c r="G70" s="97"/>
      <c r="H70" s="104"/>
      <c r="I70" s="142"/>
    </row>
    <row r="71" spans="1:10" ht="13.5" customHeight="1" x14ac:dyDescent="0.15">
      <c r="A71" s="245" t="str">
        <f t="shared" si="2"/>
        <v>[Authentication-61]</v>
      </c>
      <c r="B71" s="109" t="s">
        <v>507</v>
      </c>
      <c r="C71" s="245" t="s">
        <v>786</v>
      </c>
      <c r="D71" s="245" t="s">
        <v>508</v>
      </c>
      <c r="E71" s="142"/>
      <c r="F71" s="109"/>
      <c r="G71" s="109"/>
      <c r="H71" s="104"/>
      <c r="I71" s="142"/>
    </row>
    <row r="72" spans="1:10" ht="13.5" customHeight="1" x14ac:dyDescent="0.15">
      <c r="A72" s="245" t="str">
        <f t="shared" si="2"/>
        <v>[Authentication-62]</v>
      </c>
      <c r="B72" s="109" t="s">
        <v>509</v>
      </c>
      <c r="C72" s="245" t="s">
        <v>787</v>
      </c>
      <c r="D72" s="245" t="s">
        <v>510</v>
      </c>
      <c r="E72" s="142"/>
      <c r="F72" s="109"/>
      <c r="G72" s="109"/>
      <c r="H72" s="104"/>
      <c r="I72" s="142"/>
    </row>
    <row r="73" spans="1:10" ht="13.5" customHeight="1" x14ac:dyDescent="0.15">
      <c r="A73" s="245" t="str">
        <f t="shared" si="2"/>
        <v>[Authentication-63]</v>
      </c>
      <c r="B73" s="109" t="s">
        <v>511</v>
      </c>
      <c r="C73" s="245" t="s">
        <v>788</v>
      </c>
      <c r="D73" s="245" t="s">
        <v>512</v>
      </c>
      <c r="E73" s="142"/>
      <c r="F73" s="109"/>
      <c r="G73" s="109"/>
      <c r="H73" s="104"/>
      <c r="I73" s="142"/>
    </row>
    <row r="74" spans="1:10" ht="13.5" customHeight="1" x14ac:dyDescent="0.15">
      <c r="A74" s="245" t="str">
        <f t="shared" si="2"/>
        <v>[Authentication-64]</v>
      </c>
      <c r="B74" s="109" t="s">
        <v>513</v>
      </c>
      <c r="C74" s="245" t="s">
        <v>789</v>
      </c>
      <c r="D74" s="245" t="s">
        <v>514</v>
      </c>
      <c r="E74" s="142"/>
      <c r="F74" s="109"/>
      <c r="G74" s="109"/>
      <c r="H74" s="104"/>
      <c r="I74" s="142"/>
    </row>
    <row r="75" spans="1:10" ht="13.5" customHeight="1" x14ac:dyDescent="0.15">
      <c r="A75" s="245" t="str">
        <f t="shared" si="2"/>
        <v>[Authentication-65]</v>
      </c>
      <c r="B75" s="109" t="s">
        <v>515</v>
      </c>
      <c r="C75" s="245" t="s">
        <v>790</v>
      </c>
      <c r="D75" s="245" t="s">
        <v>516</v>
      </c>
      <c r="E75" s="142"/>
      <c r="F75" s="109"/>
      <c r="G75" s="109"/>
      <c r="H75" s="104"/>
      <c r="I75" s="142"/>
    </row>
    <row r="76" spans="1:10" ht="13.5" customHeight="1" x14ac:dyDescent="0.15">
      <c r="A76" s="245" t="str">
        <f>IF(OR(B76&lt;&gt;"",D76&lt;&gt;""),"["&amp;TEXT($B$2,"##")&amp;"-"&amp;TEXT(ROW()-10,"##")&amp;"]","")</f>
        <v>[Authentication-66]</v>
      </c>
      <c r="B76" s="109" t="s">
        <v>517</v>
      </c>
      <c r="C76" s="245" t="s">
        <v>791</v>
      </c>
      <c r="D76" s="245" t="s">
        <v>518</v>
      </c>
      <c r="E76" s="142"/>
      <c r="F76" s="109"/>
      <c r="G76" s="109"/>
      <c r="H76" s="104"/>
      <c r="I76" s="142"/>
    </row>
    <row r="77" spans="1:10" ht="13.5" customHeight="1" x14ac:dyDescent="0.15">
      <c r="A77" s="245" t="str">
        <f t="shared" si="2"/>
        <v>[Authentication-67]</v>
      </c>
      <c r="B77" s="109" t="s">
        <v>519</v>
      </c>
      <c r="C77" s="245" t="s">
        <v>792</v>
      </c>
      <c r="D77" s="245" t="s">
        <v>861</v>
      </c>
      <c r="E77" s="142"/>
      <c r="F77" s="109"/>
      <c r="G77" s="109"/>
      <c r="H77" s="104"/>
      <c r="I77" s="142"/>
    </row>
    <row r="78" spans="1:10" ht="13.5" customHeight="1" x14ac:dyDescent="0.15">
      <c r="A78" s="245" t="str">
        <f t="shared" si="2"/>
        <v>[Authentication-68]</v>
      </c>
      <c r="B78" s="109" t="s">
        <v>520</v>
      </c>
      <c r="C78" s="245" t="s">
        <v>793</v>
      </c>
      <c r="D78" s="245" t="s">
        <v>856</v>
      </c>
      <c r="E78" s="142"/>
      <c r="F78" s="109"/>
      <c r="G78" s="109"/>
      <c r="H78" s="104"/>
      <c r="I78" s="142"/>
    </row>
    <row r="79" spans="1:10" ht="13.5" customHeight="1" x14ac:dyDescent="0.15">
      <c r="A79" s="245" t="str">
        <f t="shared" si="2"/>
        <v>[Authentication-69]</v>
      </c>
      <c r="B79" s="109" t="s">
        <v>521</v>
      </c>
      <c r="C79" s="245" t="s">
        <v>794</v>
      </c>
      <c r="D79" s="245" t="s">
        <v>860</v>
      </c>
      <c r="E79" s="142"/>
      <c r="F79" s="109"/>
      <c r="G79" s="109"/>
      <c r="H79" s="104"/>
      <c r="I79" s="142"/>
    </row>
    <row r="80" spans="1:10" ht="13.5" customHeight="1" x14ac:dyDescent="0.15">
      <c r="A80" s="245" t="str">
        <f t="shared" si="2"/>
        <v>[Authentication-70]</v>
      </c>
      <c r="B80" s="109" t="s">
        <v>522</v>
      </c>
      <c r="C80" s="245" t="s">
        <v>795</v>
      </c>
      <c r="D80" s="245" t="s">
        <v>857</v>
      </c>
      <c r="E80" s="142"/>
      <c r="F80" s="109"/>
      <c r="G80" s="109"/>
      <c r="H80" s="104"/>
      <c r="I80" s="142"/>
    </row>
    <row r="81" spans="1:9" ht="13.5" customHeight="1" x14ac:dyDescent="0.15">
      <c r="A81" s="245" t="str">
        <f t="shared" si="2"/>
        <v>[Authentication-71]</v>
      </c>
      <c r="B81" s="109" t="s">
        <v>523</v>
      </c>
      <c r="C81" s="245" t="s">
        <v>858</v>
      </c>
      <c r="D81" s="245" t="s">
        <v>859</v>
      </c>
      <c r="E81" s="142"/>
      <c r="F81" s="109"/>
      <c r="G81" s="109"/>
      <c r="H81" s="104"/>
      <c r="I81" s="142"/>
    </row>
    <row r="82" spans="1:9" ht="13.5" customHeight="1" x14ac:dyDescent="0.15">
      <c r="A82" s="245" t="str">
        <f t="shared" si="2"/>
        <v>[Authentication-72]</v>
      </c>
      <c r="B82" s="109" t="s">
        <v>524</v>
      </c>
      <c r="C82" s="245" t="s">
        <v>796</v>
      </c>
      <c r="D82" s="245" t="s">
        <v>862</v>
      </c>
      <c r="E82" s="142"/>
      <c r="F82" s="109"/>
      <c r="G82" s="109"/>
      <c r="H82" s="104"/>
      <c r="I82" s="142"/>
    </row>
    <row r="83" spans="1:9" ht="13.5" customHeight="1" x14ac:dyDescent="0.15">
      <c r="A83" s="245" t="str">
        <f t="shared" si="2"/>
        <v>[Authentication-73]</v>
      </c>
      <c r="B83" s="109" t="s">
        <v>525</v>
      </c>
      <c r="C83" s="245" t="s">
        <v>797</v>
      </c>
      <c r="D83" s="245" t="s">
        <v>863</v>
      </c>
      <c r="E83" s="142"/>
      <c r="F83" s="109"/>
      <c r="G83" s="109"/>
      <c r="H83" s="104"/>
      <c r="I83" s="142"/>
    </row>
    <row r="84" spans="1:9" ht="13.5" customHeight="1" x14ac:dyDescent="0.15">
      <c r="A84" s="245" t="str">
        <f t="shared" si="2"/>
        <v>[Authentication-74]</v>
      </c>
      <c r="B84" s="109" t="s">
        <v>526</v>
      </c>
      <c r="C84" s="245" t="s">
        <v>798</v>
      </c>
      <c r="D84" s="245" t="s">
        <v>527</v>
      </c>
      <c r="E84" s="142"/>
      <c r="F84" s="109"/>
      <c r="G84" s="109"/>
      <c r="H84" s="104"/>
      <c r="I84" s="142"/>
    </row>
    <row r="85" spans="1:9" ht="13.5" customHeight="1" x14ac:dyDescent="0.15">
      <c r="A85" s="245" t="str">
        <f t="shared" si="2"/>
        <v>[Authentication-75]</v>
      </c>
      <c r="B85" s="95" t="s">
        <v>528</v>
      </c>
      <c r="C85" s="246" t="s">
        <v>799</v>
      </c>
      <c r="D85" s="245" t="s">
        <v>864</v>
      </c>
      <c r="E85" s="142"/>
      <c r="F85" s="109"/>
      <c r="G85" s="109"/>
      <c r="H85" s="104"/>
      <c r="I85" s="142"/>
    </row>
    <row r="86" spans="1:9" ht="13.5" customHeight="1" x14ac:dyDescent="0.15">
      <c r="A86" s="245" t="str">
        <f t="shared" si="2"/>
        <v>[Authentication-76]</v>
      </c>
      <c r="B86" s="97" t="s">
        <v>529</v>
      </c>
      <c r="C86" s="245" t="s">
        <v>800</v>
      </c>
      <c r="D86" s="245" t="s">
        <v>865</v>
      </c>
      <c r="E86" s="142"/>
      <c r="F86" s="109"/>
      <c r="G86" s="109"/>
      <c r="H86" s="104"/>
      <c r="I86" s="142"/>
    </row>
    <row r="87" spans="1:9" ht="13.5" customHeight="1" x14ac:dyDescent="0.15">
      <c r="A87" s="245" t="str">
        <f t="shared" si="2"/>
        <v>[Authentication-77]</v>
      </c>
      <c r="B87" s="97" t="s">
        <v>530</v>
      </c>
      <c r="C87" s="245" t="s">
        <v>801</v>
      </c>
      <c r="D87" s="245" t="s">
        <v>867</v>
      </c>
      <c r="E87" s="142"/>
      <c r="F87" s="109"/>
      <c r="G87" s="109"/>
      <c r="H87" s="104"/>
      <c r="I87" s="142"/>
    </row>
  </sheetData>
  <mergeCells count="6">
    <mergeCell ref="B66:E66"/>
    <mergeCell ref="B2:G2"/>
    <mergeCell ref="B3:G3"/>
    <mergeCell ref="B4:G4"/>
    <mergeCell ref="E5:G5"/>
    <mergeCell ref="E6:G6"/>
  </mergeCells>
  <dataValidations count="1">
    <dataValidation type="list" allowBlank="1" showErrorMessage="1" sqref="F67:G87 F12:G25 F29:G58 F27:G27 F60:G65">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Microsoft Office User</cp:lastModifiedBy>
  <dcterms:created xsi:type="dcterms:W3CDTF">2014-07-15T10:13:31Z</dcterms:created>
  <dcterms:modified xsi:type="dcterms:W3CDTF">2016-04-18T17:05:12Z</dcterms:modified>
  <cp:category>BM</cp:category>
</cp:coreProperties>
</file>