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19110" windowHeight="7260" tabRatio="821" firstSheet="4" activeTab="5"/>
  </bookViews>
  <sheets>
    <sheet name="Cover" sheetId="1" r:id="rId1"/>
    <sheet name="Test case List" sheetId="2"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16" i="9" l="1"/>
  <c r="A18" i="13"/>
  <c r="A17" i="13"/>
  <c r="A15" i="9" l="1"/>
  <c r="A14" i="9"/>
  <c r="A13" i="9"/>
  <c r="A19" i="14"/>
  <c r="A18" i="14"/>
  <c r="A13" i="14"/>
  <c r="A12" i="14"/>
  <c r="A15" i="14" l="1"/>
  <c r="A14" i="14"/>
  <c r="C6" i="1"/>
  <c r="A17" i="14" l="1"/>
  <c r="A16" i="14"/>
  <c r="D6" i="14"/>
  <c r="G11" i="5" s="1"/>
  <c r="B6" i="14"/>
  <c r="E11" i="5" s="1"/>
  <c r="A6" i="14"/>
  <c r="D11" i="5" s="1"/>
  <c r="D6" i="13"/>
  <c r="G12" i="5" s="1"/>
  <c r="B6" i="13"/>
  <c r="E12" i="5" s="1"/>
  <c r="A6" i="13"/>
  <c r="D12" i="5" s="1"/>
  <c r="E6" i="14" l="1"/>
  <c r="A12" i="13"/>
  <c r="A13" i="13" l="1"/>
  <c r="A14" i="13" l="1"/>
  <c r="A15" i="13" l="1"/>
  <c r="A6" i="9"/>
  <c r="D13" i="5" s="1"/>
  <c r="D14" i="5" s="1"/>
  <c r="B6" i="9"/>
  <c r="E13" i="5" s="1"/>
  <c r="E14" i="5" s="1"/>
  <c r="D6" i="9"/>
  <c r="G13" i="5" s="1"/>
  <c r="G14" i="5" s="1"/>
  <c r="A16" i="13" l="1"/>
  <c r="A20" i="13" l="1"/>
  <c r="A21" i="13" l="1"/>
  <c r="C6" i="14"/>
  <c r="F11" i="5" s="1"/>
  <c r="H11" i="5"/>
  <c r="C3" i="5"/>
  <c r="C4" i="5"/>
  <c r="C5" i="5" s="1"/>
  <c r="D3" i="2"/>
  <c r="D4" i="2"/>
  <c r="A22" i="13" l="1"/>
  <c r="A23" i="13" s="1"/>
  <c r="A24" i="13" s="1"/>
  <c r="E6" i="13" l="1"/>
  <c r="A12" i="9"/>
  <c r="H12" i="5" l="1"/>
  <c r="C6" i="13"/>
  <c r="F12" i="5" s="1"/>
  <c r="A17" i="9"/>
  <c r="A18" i="9" s="1"/>
  <c r="A19" i="9" s="1"/>
  <c r="A20" i="9" s="1"/>
  <c r="A21" i="9" s="1"/>
  <c r="A22" i="9" s="1"/>
  <c r="A23" i="9" s="1"/>
  <c r="A24" i="9" s="1"/>
  <c r="A25" i="9" s="1"/>
  <c r="A26" i="9" l="1"/>
  <c r="A27" i="9" s="1"/>
  <c r="E6" i="9" l="1"/>
  <c r="H13" i="5" s="1"/>
  <c r="H14" i="5" s="1"/>
  <c r="E16" i="5" s="1"/>
  <c r="E17" i="5" l="1"/>
  <c r="C6" i="9"/>
  <c r="F13" i="5" s="1"/>
  <c r="F14"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<sst xmlns="http://schemas.openxmlformats.org/spreadsheetml/2006/main" count="267" uniqueCount="167">
  <si>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</si>
  <si>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</si>
  <si>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</si>
  <si>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</si>
  <si>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</si>
  <si>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</si>
  <si>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</si>
  <si>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</si>
  <si>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</si>
  <si>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</si>
  <si>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</si>
  <si>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</si>
  <si>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</si>
  <si>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</si>
  <si>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</si>
  <si>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</si>
  <si>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</si>
  <si>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</si>
  <si>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</si>
  <si>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</si>
  <si>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</si>
  <si>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</si>
  <si>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</si>
  <si>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</si>
  <si>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</si>
  <si>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</si>
  <si>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</si>
  <si>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</si>
  <si>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</si>
  <si>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</si>
  <si>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</si>
  <si>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</si>
  <si>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</si>
  <si>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</si>
  <si>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</si>
  <si>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</si>
  <si>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</si>
  <si>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</si>
  <si>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</si>
  <si>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</si>
  <si>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</si>
  <si>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</si>
  <si>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</si>
  <si>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</si>
  <si>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</si>
  <si>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</si>
  <si>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</si>
  <si>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</si>
  <si>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</si>
  <si>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</si>
  <si>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</si>
  <si>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</si>
  <si>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</si>
  <si>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</si>
  <si>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</si>
  <si>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</si>
  <si>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</si>
  <si>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Execute all Registered User unit test cases and passed</t>
  </si>
  <si>
    <t>Execute all Admin unit test cases
 and passed</t>
  </si>
  <si>
    <t>Result Chorme version 40</t>
  </si>
  <si>
    <t>Result Firefox version 30</t>
  </si>
  <si>
    <t>Common</t>
  </si>
  <si>
    <t>Check order of pointer when enter Tab</t>
  </si>
  <si>
    <t>1. Go to the page have field need to fill in (Login, register, Create Project, Update Project, ...)
2. From one text field, enter Tab</t>
  </si>
  <si>
    <t>1. Go to Homepage</t>
  </si>
  <si>
    <t>Security</t>
  </si>
  <si>
    <t>Check copy &amp; paste link to other browser</t>
  </si>
  <si>
    <t>Login screen is displayed.</t>
  </si>
  <si>
    <t>UI</t>
  </si>
  <si>
    <t>Check width of page</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</si>
  <si>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</si>
  <si>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</si>
  <si>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</si>
  <si>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</si>
  <si>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</si>
  <si>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</si>
  <si>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</si>
  <si>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</si>
  <si>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</si>
  <si>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</si>
  <si>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</si>
  <si>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</si>
  <si>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</si>
  <si>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</si>
  <si>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</si>
  <si>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</si>
  <si>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</si>
  <si>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</si>
  <si>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</si>
  <si>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</si>
  <si>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</si>
  <si>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</si>
  <si>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</si>
  <si>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</si>
  <si>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</si>
  <si>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</si>
  <si>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</si>
  <si>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</si>
  <si>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Login on one browser
2. Click Dự án đã ủng hộ
3. Copy link
4. Change to other browser
5. Paste link and press Enter</t>
  </si>
  <si>
    <t>1. Login on one browser
2. Click Dự án theo dõi
3. Copy link
4. Change to other browser
5. Paste link and press Enter</t>
  </si>
  <si>
    <t>Message</t>
  </si>
  <si>
    <t>1. Login on one browser
2. Click Tin nhắn
3. Copy link
4. Change to other browser
5. Paste link and press Enter</t>
  </si>
  <si>
    <t>Language of system is Vietnamese</t>
  </si>
  <si>
    <t xml:space="preserve">Display Homepage with name and avatar of user </t>
  </si>
  <si>
    <t>1. This page is displayed
2. Pointer is move to next textfield with order from left to right and up to down</t>
  </si>
  <si>
    <t>Edit ID on link</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</si>
  <si>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</si>
  <si>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</si>
  <si>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</si>
  <si>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</si>
  <si>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Search category</t>
  </si>
  <si>
    <t>1. Login on one browser
2. Click on category of a project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</si>
  <si>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</si>
  <si>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</si>
  <si>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</si>
  <si>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</si>
  <si>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DuyTN</t>
  </si>
  <si>
    <t>NghiaDT</t>
  </si>
  <si>
    <t>WingS</t>
  </si>
  <si>
    <t>WS</t>
  </si>
  <si>
    <t>WS_CommonTest Case_v1.0_EN</t>
  </si>
  <si>
    <t>Check click on 'WingS'</t>
  </si>
  <si>
    <t>Click on 'WingS'</t>
  </si>
  <si>
    <t>Check click on 'Sự kiện'</t>
  </si>
  <si>
    <t>Check click on 'Trang chủ'</t>
  </si>
  <si>
    <t>Check click on 'Thảo luận'</t>
  </si>
  <si>
    <t>Check click on 'Về chúng tôi'</t>
  </si>
  <si>
    <t>Check click on 'Lên hệ'</t>
  </si>
  <si>
    <t>click on 'Trang chủ'</t>
  </si>
  <si>
    <t>Click on 'Lên hệ'</t>
  </si>
  <si>
    <t>Click on 'Về chúng tôi'</t>
  </si>
  <si>
    <t>Click on 'Sự kiện'</t>
  </si>
  <si>
    <t>1. Go to Contact page</t>
  </si>
  <si>
    <t>Click on 'Thảo luận'</t>
  </si>
  <si>
    <t>1.Go to Discussion page</t>
  </si>
  <si>
    <t>1. Go to About Us page</t>
  </si>
  <si>
    <t>1.Go to Event page</t>
  </si>
  <si>
    <t>DuyTn</t>
  </si>
  <si>
    <t>Event Detail</t>
  </si>
  <si>
    <t>Post Detail</t>
  </si>
  <si>
    <t>Check scroll bar</t>
  </si>
  <si>
    <t>Scroll bar scroll up and down web page</t>
  </si>
  <si>
    <t xml:space="preserve">List enviroment requires in this system
1. Server: 
2. Database server: SQL Server 2012
3. Browser: Google Chrome 40, Mozzila Firefox 30
4. Operation System: Window 8.1 Professional 64 bit </t>
  </si>
  <si>
    <t>1. Login on one browser
2. Click Event đã tạo
3. Copy link
4. Change to other browser
5. Paste link and press Enter</t>
  </si>
  <si>
    <t xml:space="preserve">Check width of browser </t>
  </si>
  <si>
    <t>- Width of page is full
- Scrollbar of browser is displayed</t>
  </si>
  <si>
    <t>1. Homepage is displayed 
2. Display Contact page</t>
  </si>
  <si>
    <t>When clicking on link at Home page screen</t>
  </si>
  <si>
    <t>1. Go to Home page  
2. Click on Liên hệ at footer</t>
  </si>
  <si>
    <t>--/--/2016</t>
  </si>
  <si>
    <t>Check icon loading when go to wings.com</t>
  </si>
  <si>
    <t>Confirm icon loading</t>
  </si>
  <si>
    <t xml:space="preserve">1. Go to Wings.com
</t>
  </si>
  <si>
    <t>Check processbar when go to wings.com</t>
  </si>
  <si>
    <t>Confirm processbar on top of page</t>
  </si>
  <si>
    <t>Created Event
(When user doesn't login yet)</t>
  </si>
  <si>
    <t>1. Open new browser
2. Paste link: https://http://localhost:hostport/createEvent
 and press Enter</t>
  </si>
  <si>
    <t>Donate Event
(When user doesn't login yet)</t>
  </si>
  <si>
    <t xml:space="preserve">Edit Event
(When user doesn't login yet)
</t>
  </si>
  <si>
    <t>Created Post
(When user doesn't login yet)</t>
  </si>
  <si>
    <t>Message
(When user doesn't login yet)</t>
  </si>
  <si>
    <t>Enter Room Message
(When user doesn't login yet)</t>
  </si>
  <si>
    <t xml:space="preserve">1. Login on one browser
2. Click Event Detail
3. In pop-up room chat, click enter room chat
</t>
  </si>
  <si>
    <t>Edit Account Details
(When user doesn't login yet)</t>
  </si>
  <si>
    <t>1. Login on one browser
2. Click Tài khoản =&gt; Edit 
3. Copy link
4. Change to other browser
5. Paste link and press Enter</t>
  </si>
  <si>
    <t>Check logo when go to wings.com</t>
  </si>
  <si>
    <t>Display logo as design document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</si>
</sst>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5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xf numFmtId="0" fontId="3" fillId="6" borderId="21" xfId="4" quotePrefix="1" applyFont="1" applyFill="1" applyBorder="1" applyAlignment="1">
      <alignment vertical="top" wrapText="1"/>
    </xf>
    <xf numFmtId="14" fontId="8" fillId="0" borderId="3" xfId="0" quotePrefix="1" applyNumberFormat="1" applyFont="1" applyBorder="1" applyAlignment="1">
      <alignment horizontal="left" inden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xf numFmtId="0" fontId="18" fillId="2" borderId="0" xfId="2" applyFont="1" applyFill="1" applyAlignment="1">
      <alignment vertical="top"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Normal="100"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35" t="s">
        <v>0</v>
      </c>
      <c r="D2" s="135"/>
      <c r="E2" s="135"/>
      <c r="F2" s="135"/>
      <c r="G2" s="135"/>
    </row>
    <row r="3" spans="1:7">
      <c r="B3" s="6"/>
      <c r="C3" s="7"/>
      <c r="F3" s="8"/>
    </row>
    <row r="4" spans="1:7" ht="14.25" customHeight="1">
      <c r="B4" s="9" t="s">
        <v>1</v>
      </c>
      <c r="C4" s="136" t="s">
        <v>118</v>
      </c>
      <c r="D4" s="136"/>
      <c r="E4" s="136"/>
      <c r="F4" s="9" t="s">
        <v>2</v>
      </c>
      <c r="G4" s="10" t="s">
        <v>116</v>
      </c>
    </row>
    <row r="5" spans="1:7" ht="14.25" customHeight="1">
      <c r="B5" s="9" t="s">
        <v>3</v>
      </c>
      <c r="C5" s="136" t="s">
        <v>119</v>
      </c>
      <c r="D5" s="136"/>
      <c r="E5" s="136"/>
      <c r="F5" s="9" t="s">
        <v>4</v>
      </c>
      <c r="G5" s="10" t="s">
        <v>117</v>
      </c>
    </row>
    <row r="6" spans="1:7" ht="15.75" customHeight="1">
      <c r="B6" s="137" t="s">
        <v>5</v>
      </c>
      <c r="C6" s="138" t="str">
        <f>C5&amp;"_"&amp;"Common Test Case"&amp;"_"&amp;"v1.0"</f>
        <v>WS_Common Test Case_v1.0</v>
      </c>
      <c r="D6" s="138"/>
      <c r="E6" s="138"/>
      <c r="F6" s="9" t="s">
        <v>6</v>
      </c>
      <c r="G6" s="134" t="s">
        <v>149</v>
      </c>
    </row>
    <row r="7" spans="1:7" ht="13.5" customHeight="1">
      <c r="B7" s="137"/>
      <c r="C7" s="138"/>
      <c r="D7" s="138"/>
      <c r="E7" s="138"/>
      <c r="F7" s="9" t="s">
        <v>7</v>
      </c>
      <c r="G7" s="12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1">
        <v>42667</v>
      </c>
      <c r="C12" s="82" t="s">
        <v>45</v>
      </c>
      <c r="D12" s="83"/>
      <c r="E12" s="83" t="s">
        <v>46</v>
      </c>
      <c r="F12" s="104" t="s">
        <v>54</v>
      </c>
      <c r="G12" s="22" t="s">
        <v>120</v>
      </c>
    </row>
    <row r="13" spans="1:7" s="19" customFormat="1" ht="21.75" customHeight="1">
      <c r="B13" s="81"/>
      <c r="C13" s="82"/>
      <c r="D13" s="21"/>
      <c r="E13" s="83"/>
      <c r="F13" s="21"/>
      <c r="G13" s="24"/>
    </row>
    <row r="14" spans="1:7" s="19" customFormat="1" ht="19.5" customHeight="1">
      <c r="B14" s="81"/>
      <c r="C14" s="82"/>
      <c r="D14" s="21"/>
      <c r="E14" s="83"/>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85" zoomScaleNormal="85" workbookViewId="0">
      <selection activeCell="D5" sqref="D5:F5"/>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1" t="s">
        <v>1</v>
      </c>
      <c r="C3" s="141"/>
      <c r="D3" s="142" t="str">
        <f>Cover!C4</f>
        <v>WingS</v>
      </c>
      <c r="E3" s="142"/>
      <c r="F3" s="142"/>
    </row>
    <row r="4" spans="2:6">
      <c r="B4" s="141" t="s">
        <v>3</v>
      </c>
      <c r="C4" s="141"/>
      <c r="D4" s="142" t="str">
        <f>Cover!C5</f>
        <v>WS</v>
      </c>
      <c r="E4" s="142"/>
      <c r="F4" s="142"/>
    </row>
    <row r="5" spans="2:6" s="35" customFormat="1" ht="72" customHeight="1">
      <c r="B5" s="139" t="s">
        <v>15</v>
      </c>
      <c r="C5" s="139"/>
      <c r="D5" s="140" t="s">
        <v>142</v>
      </c>
      <c r="E5" s="140"/>
      <c r="F5" s="140"/>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55</v>
      </c>
      <c r="D9" s="119" t="s">
        <v>50</v>
      </c>
      <c r="E9" s="102" t="s">
        <v>56</v>
      </c>
      <c r="F9" s="101" t="s">
        <v>57</v>
      </c>
    </row>
    <row r="10" spans="2:6" ht="25.5">
      <c r="B10" s="46">
        <v>2</v>
      </c>
      <c r="C10" s="47" t="s">
        <v>49</v>
      </c>
      <c r="D10" s="119" t="s">
        <v>47</v>
      </c>
      <c r="E10" s="102" t="s">
        <v>51</v>
      </c>
      <c r="F10" s="101" t="s">
        <v>58</v>
      </c>
    </row>
    <row r="11" spans="2:6" ht="13.5">
      <c r="B11" s="46"/>
      <c r="C11" s="47"/>
      <c r="D11" s="84"/>
      <c r="E11" s="48"/>
      <c r="F11" s="49"/>
    </row>
    <row r="12" spans="2:6" ht="13.5">
      <c r="B12" s="46"/>
      <c r="C12" s="47"/>
      <c r="D12" s="84"/>
      <c r="E12" s="48"/>
      <c r="F12" s="49"/>
    </row>
    <row r="13" spans="2:6" ht="13.5">
      <c r="B13" s="46"/>
      <c r="C13" s="47"/>
      <c r="D13" s="10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workbookViewId="0">
      <selection activeCell="F30" sqref="F30"/>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5" t="s">
        <v>37</v>
      </c>
      <c r="C1" s="145"/>
      <c r="D1" s="145"/>
      <c r="E1" s="145"/>
      <c r="F1" s="145"/>
      <c r="G1" s="145"/>
      <c r="H1" s="145"/>
    </row>
    <row r="2" spans="1:8" ht="14.25" customHeight="1">
      <c r="A2" s="58"/>
      <c r="B2" s="58"/>
      <c r="C2" s="59"/>
      <c r="D2" s="59"/>
      <c r="E2" s="59"/>
      <c r="F2" s="59"/>
      <c r="G2" s="59"/>
      <c r="H2" s="60"/>
    </row>
    <row r="3" spans="1:8" ht="12" customHeight="1">
      <c r="B3" s="11" t="s">
        <v>1</v>
      </c>
      <c r="C3" s="142" t="str">
        <f>Cover!C4</f>
        <v>WingS</v>
      </c>
      <c r="D3" s="142"/>
      <c r="E3" s="143" t="s">
        <v>2</v>
      </c>
      <c r="F3" s="143"/>
      <c r="G3" s="10" t="s">
        <v>116</v>
      </c>
      <c r="H3" s="61"/>
    </row>
    <row r="4" spans="1:8" ht="12" customHeight="1">
      <c r="B4" s="11" t="s">
        <v>3</v>
      </c>
      <c r="C4" s="142" t="str">
        <f>Cover!C5</f>
        <v>WS</v>
      </c>
      <c r="D4" s="142"/>
      <c r="E4" s="143" t="s">
        <v>4</v>
      </c>
      <c r="F4" s="143"/>
      <c r="G4" s="10" t="s">
        <v>117</v>
      </c>
      <c r="H4" s="61"/>
    </row>
    <row r="5" spans="1:8" ht="12" customHeight="1">
      <c r="B5" s="62" t="s">
        <v>5</v>
      </c>
      <c r="C5" s="142" t="str">
        <f>C4&amp;"_"&amp;"Integration Test Report"&amp;"_"&amp;"v1.0"</f>
        <v>WS_Integration Test Report_v1.0</v>
      </c>
      <c r="D5" s="142"/>
      <c r="E5" s="143" t="s">
        <v>6</v>
      </c>
      <c r="F5" s="143"/>
      <c r="G5" s="103"/>
      <c r="H5" s="63"/>
    </row>
    <row r="6" spans="1:8" ht="21.75" customHeight="1">
      <c r="A6" s="58"/>
      <c r="B6" s="62" t="s">
        <v>38</v>
      </c>
      <c r="C6" s="144"/>
      <c r="D6" s="144"/>
      <c r="E6" s="144"/>
      <c r="F6" s="144"/>
      <c r="G6" s="144"/>
      <c r="H6" s="144"/>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0" t="s">
        <v>16</v>
      </c>
      <c r="C10" s="68" t="s">
        <v>39</v>
      </c>
      <c r="D10" s="69" t="s">
        <v>22</v>
      </c>
      <c r="E10" s="68" t="s">
        <v>24</v>
      </c>
      <c r="F10" s="68" t="s">
        <v>26</v>
      </c>
      <c r="G10" s="68" t="s">
        <v>27</v>
      </c>
      <c r="H10" s="70" t="s">
        <v>40</v>
      </c>
    </row>
    <row r="11" spans="1:8">
      <c r="A11" s="67"/>
      <c r="B11" s="121">
        <v>1</v>
      </c>
      <c r="C11" s="119" t="s">
        <v>61</v>
      </c>
      <c r="D11" s="72">
        <f>Common!A6</f>
        <v>0</v>
      </c>
      <c r="E11" s="72">
        <f>Common!B6</f>
        <v>0</v>
      </c>
      <c r="F11" s="72">
        <f>Common!C6</f>
        <v>16</v>
      </c>
      <c r="G11" s="72">
        <f>Common!D6</f>
        <v>0</v>
      </c>
      <c r="H11" s="73">
        <f>Common!E6</f>
        <v>16</v>
      </c>
    </row>
    <row r="12" spans="1:8">
      <c r="A12" s="67"/>
      <c r="B12" s="121">
        <v>2</v>
      </c>
      <c r="C12" s="119" t="s">
        <v>65</v>
      </c>
      <c r="D12" s="72">
        <f>Security!A6</f>
        <v>0</v>
      </c>
      <c r="E12" s="72">
        <f>Security!B6</f>
        <v>0</v>
      </c>
      <c r="F12" s="72">
        <f>Security!C6</f>
        <v>24</v>
      </c>
      <c r="G12" s="72">
        <f>Security!D6</f>
        <v>0</v>
      </c>
      <c r="H12" s="73">
        <f>Security!E6</f>
        <v>24</v>
      </c>
    </row>
    <row r="13" spans="1:8">
      <c r="A13" s="71"/>
      <c r="B13" s="121">
        <v>3</v>
      </c>
      <c r="C13" s="119" t="s">
        <v>68</v>
      </c>
      <c r="D13" s="72">
        <f>UI!A6</f>
        <v>0</v>
      </c>
      <c r="E13" s="72">
        <f>UI!B6</f>
        <v>0</v>
      </c>
      <c r="F13" s="72">
        <f>UI!C6</f>
        <v>32</v>
      </c>
      <c r="G13" s="72">
        <f>UI!D6</f>
        <v>0</v>
      </c>
      <c r="H13" s="73">
        <f>UI!E6</f>
        <v>32</v>
      </c>
    </row>
    <row r="14" spans="1:8">
      <c r="A14" s="71"/>
      <c r="B14" s="122"/>
      <c r="C14" s="74" t="s">
        <v>41</v>
      </c>
      <c r="D14" s="75">
        <f>SUM(D11:D13)</f>
        <v>0</v>
      </c>
      <c r="E14" s="75">
        <f t="shared" ref="E14:H14" si="0">SUM(E11:E13)</f>
        <v>0</v>
      </c>
      <c r="F14" s="75">
        <f t="shared" si="0"/>
        <v>72</v>
      </c>
      <c r="G14" s="75">
        <f t="shared" si="0"/>
        <v>0</v>
      </c>
      <c r="H14" s="75">
        <f t="shared" si="0"/>
        <v>72</v>
      </c>
    </row>
    <row r="15" spans="1:8">
      <c r="A15" s="66"/>
      <c r="B15" s="76"/>
      <c r="C15" s="66"/>
      <c r="D15" s="77"/>
      <c r="E15" s="78"/>
      <c r="F15" s="78"/>
      <c r="G15" s="78"/>
      <c r="H15" s="78"/>
    </row>
    <row r="16" spans="1:8">
      <c r="A16" s="66"/>
      <c r="B16" s="66"/>
      <c r="C16" s="79" t="s">
        <v>42</v>
      </c>
      <c r="D16" s="66"/>
      <c r="E16" s="80">
        <f>(D14+E14)*100/(H14-G14)</f>
        <v>0</v>
      </c>
      <c r="F16" s="66" t="s">
        <v>43</v>
      </c>
      <c r="G16" s="66"/>
      <c r="H16" s="55"/>
    </row>
    <row r="17" spans="1:8">
      <c r="A17" s="66"/>
      <c r="B17" s="66"/>
      <c r="C17" s="79" t="s">
        <v>44</v>
      </c>
      <c r="D17" s="66"/>
      <c r="E17" s="80">
        <f>D14*100/(H14-G14)</f>
        <v>0</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9"/>
  <sheetViews>
    <sheetView topLeftCell="A9" zoomScale="85" zoomScaleNormal="85" workbookViewId="0">
      <selection activeCell="B31" sqref="B31"/>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3.375" style="97" customWidth="1"/>
    <col min="7" max="7" width="15.62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48</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6" t="s">
        <v>52</v>
      </c>
      <c r="C2" s="146"/>
      <c r="D2" s="146"/>
      <c r="E2" s="146"/>
      <c r="F2" s="146"/>
      <c r="G2" s="146"/>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6" t="s">
        <v>53</v>
      </c>
      <c r="C3" s="146"/>
      <c r="D3" s="146"/>
      <c r="E3" s="146"/>
      <c r="F3" s="146"/>
      <c r="G3" s="146"/>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7" t="s">
        <v>137</v>
      </c>
      <c r="C4" s="147"/>
      <c r="D4" s="147"/>
      <c r="E4" s="147"/>
      <c r="F4" s="147"/>
      <c r="G4" s="147"/>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8" t="s">
        <v>28</v>
      </c>
      <c r="F5" s="148"/>
      <c r="G5" s="148"/>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COUNTIF(F11:G178,"Pass")</f>
        <v>0</v>
      </c>
      <c r="B6" s="94">
        <f>COUNTIF(F11:G625,"Fail")</f>
        <v>0</v>
      </c>
      <c r="C6" s="94">
        <f>E6-D6-B6-A6</f>
        <v>16</v>
      </c>
      <c r="D6" s="95">
        <f>COUNTIF(F11:G625,"N/A")</f>
        <v>0</v>
      </c>
      <c r="E6" s="149">
        <f>COUNTA(A11:A182)*2</f>
        <v>16</v>
      </c>
      <c r="F6" s="149"/>
      <c r="G6" s="149"/>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68.25" customHeight="1">
      <c r="A10" s="115" t="s">
        <v>30</v>
      </c>
      <c r="B10" s="56" t="s">
        <v>31</v>
      </c>
      <c r="C10" s="56" t="s">
        <v>32</v>
      </c>
      <c r="D10" s="56" t="s">
        <v>33</v>
      </c>
      <c r="E10" s="57" t="s">
        <v>34</v>
      </c>
      <c r="F10" s="57" t="s">
        <v>59</v>
      </c>
      <c r="G10" s="57" t="s">
        <v>60</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7" ht="14.25" customHeight="1">
      <c r="A11" s="127"/>
      <c r="B11" s="127" t="s">
        <v>61</v>
      </c>
      <c r="C11" s="125"/>
      <c r="D11" s="125"/>
      <c r="E11" s="125"/>
      <c r="F11" s="125"/>
      <c r="G11" s="125"/>
      <c r="H11" s="125"/>
      <c r="I11" s="126"/>
      <c r="J11" s="97"/>
    </row>
    <row r="12" spans="1:257" ht="28.5" customHeight="1">
      <c r="A12" s="124" t="str">
        <f>IF(OR(B12&lt;&gt;"",D12&lt;E11&gt;""),"["&amp;TEXT($B$2,"##")&amp;"-"&amp;TEXT(ROW()-10,"##")&amp;"]","")</f>
        <v>[User_login-2]</v>
      </c>
      <c r="B12" s="105" t="s">
        <v>147</v>
      </c>
      <c r="C12" s="105" t="s">
        <v>148</v>
      </c>
      <c r="D12" s="105" t="s">
        <v>146</v>
      </c>
      <c r="E12" s="106"/>
      <c r="F12" s="105"/>
      <c r="G12" s="105"/>
      <c r="H12" s="107"/>
      <c r="I12" s="108"/>
      <c r="J12" s="97"/>
    </row>
    <row r="13" spans="1:257" ht="12" customHeight="1">
      <c r="A13" s="124" t="str">
        <f t="shared" ref="A13:A15" si="0">IF(OR(B13&lt;&gt;"",D13&lt;E12&gt;""),"["&amp;TEXT($B$2,"##")&amp;"-"&amp;TEXT(ROW()-10,"##")&amp;"]","")</f>
        <v>[User_login-3]</v>
      </c>
      <c r="B13" s="105" t="s">
        <v>62</v>
      </c>
      <c r="C13" s="105" t="s">
        <v>63</v>
      </c>
      <c r="D13" s="105" t="s">
        <v>104</v>
      </c>
      <c r="E13" s="106"/>
      <c r="F13" s="105"/>
      <c r="G13" s="105"/>
      <c r="H13" s="107"/>
      <c r="I13" s="108"/>
      <c r="J13" s="97"/>
    </row>
    <row r="14" spans="1:257" ht="18" customHeight="1">
      <c r="A14" s="124" t="str">
        <f t="shared" si="0"/>
        <v>[User_login-4]</v>
      </c>
      <c r="B14" s="105" t="s">
        <v>124</v>
      </c>
      <c r="C14" s="105" t="s">
        <v>128</v>
      </c>
      <c r="D14" s="105" t="s">
        <v>64</v>
      </c>
      <c r="E14" s="106"/>
      <c r="F14" s="105"/>
      <c r="G14" s="105"/>
      <c r="H14" s="107"/>
      <c r="I14" s="108"/>
      <c r="J14" s="97"/>
    </row>
    <row r="15" spans="1:257" ht="19.5" customHeight="1">
      <c r="A15" s="124" t="str">
        <f t="shared" si="0"/>
        <v>[User_login-5]</v>
      </c>
      <c r="B15" s="105" t="s">
        <v>123</v>
      </c>
      <c r="C15" s="105" t="s">
        <v>131</v>
      </c>
      <c r="D15" s="105" t="s">
        <v>136</v>
      </c>
      <c r="E15" s="106"/>
      <c r="F15" s="105"/>
      <c r="G15" s="105"/>
      <c r="H15" s="107"/>
      <c r="I15" s="108"/>
      <c r="J15" s="97"/>
    </row>
    <row r="16" spans="1:257" ht="14.25" customHeight="1">
      <c r="A16" s="124" t="str">
        <f>IF(OR(B16&lt;&gt;"",D16&lt;E11&gt;""),"["&amp;TEXT($B$2,"##")&amp;"-"&amp;TEXT(ROW()-10,"##")&amp;"]","")</f>
        <v>[User_login-6]</v>
      </c>
      <c r="B16" s="105" t="s">
        <v>125</v>
      </c>
      <c r="C16" s="105" t="s">
        <v>133</v>
      </c>
      <c r="D16" s="105" t="s">
        <v>134</v>
      </c>
      <c r="E16" s="106"/>
      <c r="F16" s="105"/>
      <c r="G16" s="105"/>
      <c r="H16" s="107"/>
      <c r="I16" s="108"/>
      <c r="J16" s="97"/>
    </row>
    <row r="17" spans="1:10" ht="14.25" customHeight="1">
      <c r="A17" s="124" t="str">
        <f>IF(OR(B17&lt;&gt;"",D17&lt;E12&gt;""),"["&amp;TEXT($B$2,"##")&amp;"-"&amp;TEXT(ROW()-10,"##")&amp;"]","")</f>
        <v>[User_login-7]</v>
      </c>
      <c r="B17" s="105" t="s">
        <v>126</v>
      </c>
      <c r="C17" s="105" t="s">
        <v>130</v>
      </c>
      <c r="D17" s="105" t="s">
        <v>135</v>
      </c>
      <c r="E17" s="106"/>
      <c r="F17" s="105"/>
      <c r="G17" s="105"/>
      <c r="H17" s="107"/>
      <c r="I17" s="108"/>
      <c r="J17" s="97"/>
    </row>
    <row r="18" spans="1:10" ht="14.25" customHeight="1">
      <c r="A18" s="124" t="str">
        <f>IF(OR(B18&lt;&gt;"",D18&lt;E13&gt;""),"["&amp;TEXT($B$2,"##")&amp;"-"&amp;TEXT(ROW()-10,"##")&amp;"]","")</f>
        <v>[User_login-8]</v>
      </c>
      <c r="B18" s="105" t="s">
        <v>127</v>
      </c>
      <c r="C18" s="105" t="s">
        <v>129</v>
      </c>
      <c r="D18" s="105" t="s">
        <v>132</v>
      </c>
      <c r="E18" s="106"/>
      <c r="F18" s="105"/>
      <c r="G18" s="105"/>
      <c r="H18" s="107"/>
      <c r="I18" s="108"/>
      <c r="J18" s="97"/>
    </row>
    <row r="19" spans="1:10" ht="14.25" customHeight="1">
      <c r="A19" s="124" t="str">
        <f>IF(OR(B19&lt;&gt;"",D19&lt;E14&gt;""),"["&amp;TEXT($B$2,"##")&amp;"-"&amp;TEXT(ROW()-10,"##")&amp;"]","")</f>
        <v>[User_login-9]</v>
      </c>
      <c r="B19" s="105" t="s">
        <v>121</v>
      </c>
      <c r="C19" s="105" t="s">
        <v>122</v>
      </c>
      <c r="D19" s="105" t="s">
        <v>64</v>
      </c>
      <c r="E19" s="124"/>
      <c r="F19" s="105"/>
      <c r="G19" s="105"/>
      <c r="H19" s="107"/>
      <c r="I19" s="108"/>
      <c r="J19" s="97"/>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0:G65250">
      <formula1>$H$2:$H$5</formula1>
    </dataValidation>
    <dataValidation type="list" allowBlank="1" showErrorMessage="1" sqref="F12:G1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A22" zoomScaleNormal="100" workbookViewId="0">
      <selection activeCell="D18" sqref="D17:D18"/>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2.875" style="97" customWidth="1"/>
    <col min="7" max="7" width="13.2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48</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6" t="s">
        <v>65</v>
      </c>
      <c r="C2" s="146"/>
      <c r="D2" s="146"/>
      <c r="E2" s="146"/>
      <c r="F2" s="146"/>
      <c r="G2" s="146"/>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6" t="s">
        <v>53</v>
      </c>
      <c r="C3" s="146"/>
      <c r="D3" s="146"/>
      <c r="E3" s="146"/>
      <c r="F3" s="146"/>
      <c r="G3" s="146"/>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7" t="s">
        <v>116</v>
      </c>
      <c r="C4" s="147"/>
      <c r="D4" s="147"/>
      <c r="E4" s="147"/>
      <c r="F4" s="147"/>
      <c r="G4" s="147"/>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8" t="s">
        <v>28</v>
      </c>
      <c r="F5" s="148"/>
      <c r="G5" s="148"/>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COUNTIF(F11:G183,"Pass")</f>
        <v>0</v>
      </c>
      <c r="B6" s="94">
        <f>COUNTIF(F11:G630,"Fail")</f>
        <v>0</v>
      </c>
      <c r="C6" s="94">
        <f>E6-D6-B6-A6</f>
        <v>24</v>
      </c>
      <c r="D6" s="95">
        <f>COUNTIF(F11:G630,"N/A")</f>
        <v>0</v>
      </c>
      <c r="E6" s="149">
        <f>COUNTA(A11:A187)*2</f>
        <v>24</v>
      </c>
      <c r="F6" s="149"/>
      <c r="G6" s="149"/>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36" customHeight="1">
      <c r="A10" s="115" t="s">
        <v>30</v>
      </c>
      <c r="B10" s="56" t="s">
        <v>31</v>
      </c>
      <c r="C10" s="56" t="s">
        <v>32</v>
      </c>
      <c r="D10" s="56" t="s">
        <v>33</v>
      </c>
      <c r="E10" s="57" t="s">
        <v>34</v>
      </c>
      <c r="F10" s="57" t="s">
        <v>59</v>
      </c>
      <c r="G10" s="57" t="s">
        <v>60</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7" s="88" customFormat="1" ht="14.25" customHeight="1">
      <c r="A11" s="127"/>
      <c r="B11" s="127" t="s">
        <v>66</v>
      </c>
      <c r="C11" s="127"/>
      <c r="D11" s="127"/>
      <c r="E11" s="127"/>
      <c r="F11" s="127"/>
      <c r="G11" s="127"/>
      <c r="H11" s="127"/>
      <c r="I11" s="132"/>
    </row>
    <row r="12" spans="1:257" s="88" customFormat="1" ht="63.75" customHeight="1">
      <c r="A12" s="105" t="str">
        <f>"ID-" &amp; (COUNTA(A$9:A11)+1)</f>
        <v>ID-2</v>
      </c>
      <c r="B12" s="105" t="s">
        <v>155</v>
      </c>
      <c r="C12" s="105" t="s">
        <v>156</v>
      </c>
      <c r="D12" s="105" t="s">
        <v>67</v>
      </c>
      <c r="E12" s="105"/>
      <c r="F12" s="105"/>
      <c r="G12" s="105"/>
      <c r="H12" s="105"/>
      <c r="I12" s="105"/>
    </row>
    <row r="13" spans="1:257" s="88" customFormat="1" ht="51.75" customHeight="1">
      <c r="A13" s="105" t="str">
        <f>"ID-" &amp; (COUNTA(A$9:A12)+1)</f>
        <v>ID-3</v>
      </c>
      <c r="B13" s="105" t="s">
        <v>157</v>
      </c>
      <c r="C13" s="105" t="s">
        <v>98</v>
      </c>
      <c r="D13" s="105" t="s">
        <v>67</v>
      </c>
      <c r="E13" s="105"/>
      <c r="F13" s="105"/>
      <c r="G13" s="105"/>
      <c r="H13" s="105"/>
      <c r="I13" s="105"/>
    </row>
    <row r="14" spans="1:257" s="88" customFormat="1" ht="75" customHeight="1">
      <c r="A14" s="105" t="str">
        <f>"ID-" &amp; (COUNTA(A$9:A13)+1)</f>
        <v>ID-4</v>
      </c>
      <c r="B14" s="150" t="s">
        <v>158</v>
      </c>
      <c r="C14" s="105" t="s">
        <v>99</v>
      </c>
      <c r="D14" s="105" t="s">
        <v>67</v>
      </c>
      <c r="E14" s="105"/>
      <c r="F14" s="105"/>
      <c r="G14" s="105"/>
      <c r="H14" s="105"/>
      <c r="I14" s="105"/>
    </row>
    <row r="15" spans="1:257" s="88" customFormat="1" ht="72" customHeight="1">
      <c r="A15" s="105" t="str">
        <f>"ID-" &amp; (COUNTA(A$9:A14)+1)</f>
        <v>ID-5</v>
      </c>
      <c r="B15" s="105" t="s">
        <v>159</v>
      </c>
      <c r="C15" s="105" t="s">
        <v>143</v>
      </c>
      <c r="D15" s="105" t="s">
        <v>67</v>
      </c>
      <c r="E15" s="105"/>
      <c r="F15" s="105"/>
      <c r="G15" s="105"/>
      <c r="H15" s="105"/>
      <c r="I15" s="105"/>
    </row>
    <row r="16" spans="1:257" s="88" customFormat="1" ht="70.5" customHeight="1">
      <c r="A16" s="105" t="str">
        <f>"ID-" &amp; (COUNTA(A$9:A15)+1)</f>
        <v>ID-6</v>
      </c>
      <c r="B16" s="105" t="s">
        <v>160</v>
      </c>
      <c r="C16" s="105" t="s">
        <v>101</v>
      </c>
      <c r="D16" s="105" t="s">
        <v>67</v>
      </c>
      <c r="E16" s="105"/>
      <c r="F16" s="105"/>
      <c r="G16" s="105"/>
      <c r="H16" s="105"/>
      <c r="I16" s="105"/>
    </row>
    <row r="17" spans="1:10" s="88" customFormat="1" ht="70.5" customHeight="1">
      <c r="A17" s="105" t="str">
        <f>"ID-" &amp; (COUNTA(A$9:A16)+1)</f>
        <v>ID-7</v>
      </c>
      <c r="B17" s="105" t="s">
        <v>161</v>
      </c>
      <c r="C17" s="105" t="s">
        <v>162</v>
      </c>
      <c r="D17" s="105" t="s">
        <v>67</v>
      </c>
      <c r="E17" s="105"/>
      <c r="F17" s="105"/>
      <c r="G17" s="105"/>
      <c r="H17" s="105"/>
      <c r="I17" s="105"/>
    </row>
    <row r="18" spans="1:10" s="88" customFormat="1" ht="67.5" customHeight="1">
      <c r="A18" s="105" t="str">
        <f>"ID-" &amp; (COUNTA(A$9:A17)+1)</f>
        <v>ID-8</v>
      </c>
      <c r="B18" s="105" t="s">
        <v>163</v>
      </c>
      <c r="C18" s="105" t="s">
        <v>164</v>
      </c>
      <c r="D18" s="105" t="s">
        <v>67</v>
      </c>
      <c r="E18" s="105"/>
      <c r="F18" s="105"/>
      <c r="G18" s="105"/>
      <c r="H18" s="105"/>
      <c r="I18" s="105"/>
    </row>
    <row r="19" spans="1:10" ht="12.75">
      <c r="A19" s="127"/>
      <c r="B19" s="127" t="s">
        <v>105</v>
      </c>
      <c r="C19" s="127"/>
      <c r="D19" s="127"/>
      <c r="E19" s="127"/>
      <c r="F19" s="127"/>
      <c r="G19" s="127"/>
      <c r="H19" s="127"/>
      <c r="I19" s="131"/>
      <c r="J19" s="97"/>
    </row>
    <row r="20" spans="1:10" ht="99" customHeight="1">
      <c r="A20" s="105" t="str">
        <f>"ID-" &amp; (COUNTA(A$9:A19)+1)</f>
        <v>ID-9</v>
      </c>
      <c r="B20" s="105" t="s">
        <v>138</v>
      </c>
      <c r="C20" s="105" t="s">
        <v>106</v>
      </c>
      <c r="D20" s="105" t="s">
        <v>107</v>
      </c>
      <c r="E20" s="105"/>
      <c r="F20" s="105"/>
      <c r="G20" s="105"/>
      <c r="H20" s="105"/>
      <c r="I20" s="105"/>
      <c r="J20" s="97"/>
    </row>
    <row r="21" spans="1:10" ht="99" customHeight="1">
      <c r="A21" s="105" t="str">
        <f>"ID-" &amp; (COUNTA(A$9:A20)+1)</f>
        <v>ID-10</v>
      </c>
      <c r="B21" s="105" t="s">
        <v>139</v>
      </c>
      <c r="C21" s="105" t="s">
        <v>106</v>
      </c>
      <c r="D21" s="105" t="s">
        <v>107</v>
      </c>
      <c r="E21" s="105"/>
      <c r="F21" s="105"/>
      <c r="G21" s="105"/>
      <c r="H21" s="105"/>
      <c r="I21" s="105"/>
      <c r="J21" s="97"/>
    </row>
    <row r="22" spans="1:10" ht="114.75" customHeight="1">
      <c r="A22" s="105" t="str">
        <f>"ID-" &amp; (COUNTA(A$9:A21)+1)</f>
        <v>ID-11</v>
      </c>
      <c r="B22" s="105" t="s">
        <v>108</v>
      </c>
      <c r="C22" s="105" t="s">
        <v>109</v>
      </c>
      <c r="D22" s="105" t="s">
        <v>107</v>
      </c>
      <c r="E22" s="105"/>
      <c r="F22" s="105"/>
      <c r="G22" s="105"/>
      <c r="H22" s="105"/>
      <c r="I22" s="105"/>
      <c r="J22" s="97"/>
    </row>
    <row r="23" spans="1:10" ht="103.5" customHeight="1">
      <c r="A23" s="105" t="str">
        <f>"ID-" &amp; (COUNTA(A$9:A22)+1)</f>
        <v>ID-12</v>
      </c>
      <c r="B23" s="105" t="s">
        <v>110</v>
      </c>
      <c r="C23" s="105" t="s">
        <v>111</v>
      </c>
      <c r="D23" s="105" t="s">
        <v>107</v>
      </c>
      <c r="E23" s="105"/>
      <c r="F23" s="105"/>
      <c r="G23" s="105"/>
      <c r="H23" s="105"/>
      <c r="I23" s="105"/>
      <c r="J23" s="97"/>
    </row>
    <row r="24" spans="1:10" ht="114" customHeight="1">
      <c r="A24" s="105" t="str">
        <f>"ID-" &amp; (COUNTA(A$9:A23)+1)</f>
        <v>ID-13</v>
      </c>
      <c r="B24" s="105" t="s">
        <v>100</v>
      </c>
      <c r="C24" s="105" t="s">
        <v>112</v>
      </c>
      <c r="D24" s="105" t="s">
        <v>107</v>
      </c>
      <c r="E24" s="105"/>
      <c r="F24" s="105"/>
      <c r="G24" s="105"/>
      <c r="H24" s="105"/>
      <c r="I24" s="105"/>
      <c r="J24" s="97"/>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18 SQ12:SX18 ACM12:ACT18 AMI12:AMP18 AWE12:AWL18 BGA12:BGH18 BPW12:BQD18 BZS12:BZZ18 CJO12:CJV18 CTK12:CTR18 DDG12:DDN18 DNC12:DNJ18 DWY12:DXF18 EGU12:EHB18 EQQ12:EQX18 FAM12:FAT18 FKI12:FKP18 FUE12:FUL18 GEA12:GEH18 GNW12:GOD18 GXS12:GXZ18 HHO12:HHV18 HRK12:HRR18 IBG12:IBN18 ILC12:ILJ18 IUY12:IVF18 JEU12:JFB18 JOQ12:JOX18 JYM12:JYT18 KII12:KIP18 KSE12:KSL18 LCA12:LCH18 LLW12:LMD18 LVS12:LVZ18 MFO12:MFV18 MPK12:MPR18 MZG12:MZN18 NJC12:NJJ18 NSY12:NTF18 OCU12:ODB18 OMQ12:OMX18 OWM12:OWT18 PGI12:PGP18 PQE12:PQL18 QAA12:QAH18 QJW12:QKD18 QTS12:QTZ18 RDO12:RDV18 RNK12:RNR18 RXG12:RXN18 SHC12:SHJ18 SQY12:SRF18 TAU12:TBB18 TKQ12:TKX18 TUM12:TUT18 UEI12:UEP18 UOE12:UOL18 UYA12:UYH18 VHW12:VID18 VRS12:VRZ18 WBO12:WBV18 WLK12:WLR18 WVG12:WVN18 WLU11:WLU23 VSC11:VSC23 WVQ11:WVQ23 WBY11:WBY23 WVG20:WVN23 WLK20:WLR23 WBO20:WBV23 VRS20:VRZ23 VHW20:VID23 UYA20:UYH23 UOE20:UOL23 UEI20:UEP23 TUM20:TUT23 TKQ20:TKX23 TAU20:TBB23 SQY20:SRF23 SHC20:SHJ23 RXG20:RXN23 RNK20:RNR23 RDO20:RDV23 QTS20:QTZ23 QJW20:QKD23 QAA20:QAH23 PQE20:PQL23 PGI20:PGP23 OWM20:OWT23 OMQ20:OMX23 OCU20:ODB23 NSY20:NTF23 NJC20:NJJ23 MZG20:MZN23 MPK20:MPR23 MFO20:MFV23 LVS20:LVZ23 LLW20:LMD23 LCA20:LCH23 KSE20:KSL23 KII20:KIP23 JYM20:JYT23 JOQ20:JOX23 JEU20:JFB23 IUY20:IVF23 ILC20:ILJ23 IBG20:IBN23 HRK20:HRR23 HHO20:HHV23 GXS20:GXZ23 GNW20:GOD23 GEA20:GEH23 FUE20:FUL23 FKI20:FKP23 FAM20:FAT23 EQQ20:EQX23 EGU20:EHB23 DWY20:DXF23 DNC20:DNJ23 DDG20:DDN23 CTK20:CTR23 CJO20:CJV23 BZS20:BZZ23 BPW20:BQD23 BGA20:BGH23 AWE20:AWL23 AMI20:AMP23 ACM20:ACT23 SQ20:SX23 IU20:JB23 JE11:JE23 TA11:TA23 ACW11:ACW23 AMS11:AMS23 AWO11:AWO23 BGK11:BGK23 BQG11:BQG23 CAC11:CAC23 CJY11:CJY23 CTU11:CTU23 DDQ11:DDQ23 DNM11:DNM23 DXI11:DXI23 EHE11:EHE23 ERA11:ERA23 FAW11:FAW23 FKS11:FKS23 FUO11:FUO23 GEK11:GEK23 GOG11:GOG23 GYC11:GYC23 HHY11:HHY23 HRU11:HRU23 IBQ11:IBQ23 ILM11:ILM23 IVI11:IVI23 JFE11:JFE23 JPA11:JPA23 JYW11:JYW23 KIS11:KIS23 KSO11:KSO23 LCK11:LCK23 LMG11:LMG23 LWC11:LWC23 MFY11:MFY23 MPU11:MPU23 MZQ11:MZQ23 NJM11:NJM23 NTI11:NTI23 ODE11:ODE23 ONA11:ONA23 OWW11:OWW23 PGS11:PGS23 PQO11:PQO23 QAK11:QAK23 QKG11:QKG23 QUC11:QUC23 RDY11:RDY23 RNU11:RNU23 RXQ11:RXQ23 SHM11:SHM23 SRI11:SRI23 TBE11:TBE23 TLA11:TLA23 TUW11:TUW23 UES11:UES23 UOO11:UOO23 UYK11:UYK23 VIG11:VIG23">
      <formula1>"OK,NG,N/A"</formula1>
    </dataValidation>
    <dataValidation type="list" allowBlank="1" showInputMessage="1" showErrorMessage="1" sqref="G1:G9 G25:G65255">
      <formula1>$H$2:$H$5</formula1>
    </dataValidation>
    <dataValidation type="list" allowBlank="1" showInputMessage="1" showErrorMessage="1" sqref="F20:G24 F12:G18">
      <formula1>$A$5:$D$5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abSelected="1" topLeftCell="A13" zoomScale="85" zoomScaleNormal="85" workbookViewId="0">
      <selection activeCell="B23" sqref="B23"/>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3.125" style="97" customWidth="1"/>
    <col min="7" max="7" width="12.7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48</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6" t="s">
        <v>52</v>
      </c>
      <c r="C2" s="146"/>
      <c r="D2" s="146"/>
      <c r="E2" s="146"/>
      <c r="F2" s="146"/>
      <c r="G2" s="146"/>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6" t="s">
        <v>53</v>
      </c>
      <c r="C3" s="146"/>
      <c r="D3" s="146"/>
      <c r="E3" s="146"/>
      <c r="F3" s="146"/>
      <c r="G3" s="146"/>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7" t="s">
        <v>116</v>
      </c>
      <c r="C4" s="147"/>
      <c r="D4" s="147"/>
      <c r="E4" s="147"/>
      <c r="F4" s="147"/>
      <c r="G4" s="147"/>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8" t="s">
        <v>28</v>
      </c>
      <c r="F5" s="148"/>
      <c r="G5" s="148"/>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COUNTIF(F11:G186,"Pass")</f>
        <v>0</v>
      </c>
      <c r="B6" s="94">
        <f>COUNTIF(F11:G633,"Fail")</f>
        <v>0</v>
      </c>
      <c r="C6" s="94">
        <f>E6-D6-B6-A6</f>
        <v>32</v>
      </c>
      <c r="D6" s="95">
        <f>COUNTIF(F11:G633,"N/A")</f>
        <v>0</v>
      </c>
      <c r="E6" s="149">
        <f>COUNTA(A11:A190)*2</f>
        <v>32</v>
      </c>
      <c r="F6" s="149"/>
      <c r="G6" s="149"/>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36" customHeight="1">
      <c r="A10" s="115" t="s">
        <v>30</v>
      </c>
      <c r="B10" s="56" t="s">
        <v>31</v>
      </c>
      <c r="C10" s="56" t="s">
        <v>32</v>
      </c>
      <c r="D10" s="56" t="s">
        <v>33</v>
      </c>
      <c r="E10" s="57" t="s">
        <v>34</v>
      </c>
      <c r="F10" s="57" t="s">
        <v>59</v>
      </c>
      <c r="G10" s="57" t="s">
        <v>60</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row>
    <row r="11" spans="1:257" s="88" customFormat="1" ht="12.75">
      <c r="A11" s="127"/>
      <c r="B11" s="127" t="s">
        <v>68</v>
      </c>
      <c r="C11" s="127"/>
      <c r="D11" s="127"/>
      <c r="E11" s="127"/>
      <c r="F11" s="127"/>
      <c r="G11" s="127"/>
      <c r="H11" s="127"/>
      <c r="I11" s="132"/>
    </row>
    <row r="12" spans="1:257" s="88" customFormat="1" ht="36" customHeight="1">
      <c r="A12" s="105" t="str">
        <f>"ID-" &amp; (COUNTA(A$9:A11)+1)</f>
        <v>ID-2</v>
      </c>
      <c r="B12" s="105" t="s">
        <v>144</v>
      </c>
      <c r="C12" s="105" t="s">
        <v>69</v>
      </c>
      <c r="D12" s="133" t="s">
        <v>145</v>
      </c>
      <c r="E12" s="105"/>
      <c r="F12" s="105"/>
      <c r="G12" s="105"/>
      <c r="H12" s="105"/>
      <c r="I12" s="105"/>
    </row>
    <row r="13" spans="1:257" s="88" customFormat="1" ht="36" customHeight="1">
      <c r="A13" s="105" t="str">
        <f>"ID-" &amp; (COUNTA(A$9:A11)+1)</f>
        <v>ID-2</v>
      </c>
      <c r="B13" s="105" t="s">
        <v>150</v>
      </c>
      <c r="C13" s="105" t="s">
        <v>152</v>
      </c>
      <c r="D13" s="105" t="s">
        <v>151</v>
      </c>
      <c r="E13" s="105"/>
      <c r="F13" s="105"/>
      <c r="G13" s="105"/>
      <c r="H13" s="105"/>
      <c r="I13" s="105"/>
    </row>
    <row r="14" spans="1:257" s="88" customFormat="1" ht="36" customHeight="1">
      <c r="A14" s="105" t="str">
        <f>"ID-" &amp; (COUNTA(A$9:A12)+1)</f>
        <v>ID-3</v>
      </c>
      <c r="B14" s="105" t="s">
        <v>153</v>
      </c>
      <c r="C14" s="105" t="s">
        <v>152</v>
      </c>
      <c r="D14" s="105" t="s">
        <v>154</v>
      </c>
      <c r="E14" s="105"/>
      <c r="F14" s="105"/>
      <c r="G14" s="105"/>
      <c r="H14" s="105"/>
      <c r="I14" s="105"/>
    </row>
    <row r="15" spans="1:257" s="88" customFormat="1" ht="25.5">
      <c r="A15" s="105" t="str">
        <f>"ID-" &amp; (COUNTA(A$9:A13)+1)</f>
        <v>ID-4</v>
      </c>
      <c r="B15" s="105" t="s">
        <v>114</v>
      </c>
      <c r="C15" s="105" t="s">
        <v>113</v>
      </c>
      <c r="D15" s="105" t="s">
        <v>102</v>
      </c>
      <c r="E15" s="105"/>
      <c r="F15" s="105"/>
      <c r="G15" s="105"/>
      <c r="H15" s="105"/>
      <c r="I15" s="105"/>
    </row>
    <row r="16" spans="1:257" s="88" customFormat="1" ht="25.5">
      <c r="A16" s="105" t="str">
        <f>"ID-" &amp; (COUNTA(A$9:A14)+1)</f>
        <v>ID-5</v>
      </c>
      <c r="B16" s="105" t="s">
        <v>165</v>
      </c>
      <c r="C16" s="105" t="s">
        <v>152</v>
      </c>
      <c r="D16" s="105" t="s">
        <v>166</v>
      </c>
      <c r="E16" s="105"/>
      <c r="F16" s="105"/>
      <c r="G16" s="105"/>
      <c r="H16" s="105"/>
      <c r="I16" s="105"/>
    </row>
    <row r="17" spans="1:9" s="88" customFormat="1" ht="25.5">
      <c r="A17" s="105" t="str">
        <f>"ID-" &amp; (COUNTA(A$9:A15)+1)</f>
        <v>ID-6</v>
      </c>
      <c r="B17" s="105" t="s">
        <v>70</v>
      </c>
      <c r="C17" s="105" t="s">
        <v>71</v>
      </c>
      <c r="D17" s="105" t="s">
        <v>103</v>
      </c>
      <c r="E17" s="105"/>
      <c r="F17" s="105"/>
      <c r="G17" s="105"/>
      <c r="H17" s="105"/>
      <c r="I17" s="105"/>
    </row>
    <row r="18" spans="1:9" s="88" customFormat="1" ht="25.5">
      <c r="A18" s="105" t="str">
        <f>"ID-" &amp; (COUNTA(A$9:A17)+1)</f>
        <v>ID-8</v>
      </c>
      <c r="B18" s="105" t="s">
        <v>72</v>
      </c>
      <c r="C18" s="105" t="s">
        <v>73</v>
      </c>
      <c r="D18" s="105" t="s">
        <v>74</v>
      </c>
      <c r="E18" s="105"/>
      <c r="F18" s="105"/>
      <c r="G18" s="105"/>
      <c r="H18" s="105"/>
      <c r="I18" s="105"/>
    </row>
    <row r="19" spans="1:9" s="88" customFormat="1" ht="25.5">
      <c r="A19" s="105" t="str">
        <f>"ID-" &amp; (COUNTA(A$9:A18)+1)</f>
        <v>ID-9</v>
      </c>
      <c r="B19" s="105" t="s">
        <v>75</v>
      </c>
      <c r="C19" s="105" t="s">
        <v>76</v>
      </c>
      <c r="D19" s="105" t="s">
        <v>115</v>
      </c>
      <c r="E19" s="105"/>
      <c r="F19" s="105"/>
      <c r="G19" s="105"/>
      <c r="H19" s="105"/>
      <c r="I19" s="105"/>
    </row>
    <row r="20" spans="1:9" s="88" customFormat="1" ht="40.5" customHeight="1">
      <c r="A20" s="105" t="str">
        <f>"ID-" &amp; (COUNTA(A$9:A19)+1)</f>
        <v>ID-10</v>
      </c>
      <c r="B20" s="105" t="s">
        <v>77</v>
      </c>
      <c r="C20" s="105" t="s">
        <v>78</v>
      </c>
      <c r="D20" s="105" t="s">
        <v>79</v>
      </c>
      <c r="E20" s="105"/>
      <c r="F20" s="105"/>
      <c r="G20" s="105"/>
      <c r="H20" s="105"/>
      <c r="I20" s="105"/>
    </row>
    <row r="21" spans="1:9" s="88" customFormat="1" ht="43.5" customHeight="1">
      <c r="A21" s="105" t="str">
        <f>"ID-" &amp; (COUNTA(A$9:A20)+1)</f>
        <v>ID-11</v>
      </c>
      <c r="B21" s="105" t="s">
        <v>80</v>
      </c>
      <c r="C21" s="105" t="s">
        <v>81</v>
      </c>
      <c r="D21" s="105" t="s">
        <v>82</v>
      </c>
      <c r="E21" s="105"/>
      <c r="F21" s="105"/>
      <c r="G21" s="105"/>
      <c r="H21" s="105"/>
      <c r="I21" s="105"/>
    </row>
    <row r="22" spans="1:9" s="88" customFormat="1" ht="25.5">
      <c r="A22" s="105" t="str">
        <f>"ID-" &amp; (COUNTA(A$9:A21)+1)</f>
        <v>ID-12</v>
      </c>
      <c r="B22" s="105" t="s">
        <v>83</v>
      </c>
      <c r="C22" s="105" t="s">
        <v>84</v>
      </c>
      <c r="D22" s="105" t="s">
        <v>85</v>
      </c>
      <c r="E22" s="105"/>
      <c r="F22" s="105"/>
      <c r="G22" s="105"/>
      <c r="H22" s="105"/>
      <c r="I22" s="105"/>
    </row>
    <row r="23" spans="1:9" s="88" customFormat="1" ht="25.5">
      <c r="A23" s="105" t="str">
        <f>"ID-" &amp; (COUNTA(A$9:A22)+1)</f>
        <v>ID-13</v>
      </c>
      <c r="B23" s="105" t="s">
        <v>86</v>
      </c>
      <c r="C23" s="105" t="s">
        <v>87</v>
      </c>
      <c r="D23" s="105" t="s">
        <v>88</v>
      </c>
      <c r="E23" s="105"/>
      <c r="F23" s="105"/>
      <c r="G23" s="105"/>
      <c r="H23" s="105"/>
      <c r="I23" s="105"/>
    </row>
    <row r="24" spans="1:9" s="88" customFormat="1" ht="12.75">
      <c r="A24" s="105" t="str">
        <f>"ID-" &amp; (COUNTA(A$9:A23)+1)</f>
        <v>ID-14</v>
      </c>
      <c r="B24" s="105" t="s">
        <v>89</v>
      </c>
      <c r="C24" s="105" t="s">
        <v>90</v>
      </c>
      <c r="D24" s="105" t="s">
        <v>91</v>
      </c>
      <c r="E24" s="105"/>
      <c r="F24" s="105"/>
      <c r="G24" s="105"/>
      <c r="H24" s="105"/>
      <c r="I24" s="105"/>
    </row>
    <row r="25" spans="1:9" s="88" customFormat="1" ht="12.75">
      <c r="A25" s="105" t="str">
        <f>"ID-" &amp; (COUNTA(A$9:A24)+1)</f>
        <v>ID-15</v>
      </c>
      <c r="B25" s="105" t="s">
        <v>92</v>
      </c>
      <c r="C25" s="105" t="s">
        <v>93</v>
      </c>
      <c r="D25" s="105" t="s">
        <v>94</v>
      </c>
      <c r="E25" s="105"/>
      <c r="F25" s="105"/>
      <c r="G25" s="105"/>
      <c r="H25" s="105"/>
      <c r="I25" s="105"/>
    </row>
    <row r="26" spans="1:9" s="88" customFormat="1" ht="12.75">
      <c r="A26" s="105" t="str">
        <f>"ID-" &amp; (COUNTA(A$9:A25)+1)</f>
        <v>ID-16</v>
      </c>
      <c r="B26" s="105" t="s">
        <v>140</v>
      </c>
      <c r="C26" s="105" t="s">
        <v>140</v>
      </c>
      <c r="D26" s="105" t="s">
        <v>141</v>
      </c>
      <c r="E26" s="105"/>
      <c r="F26" s="105"/>
      <c r="G26" s="105"/>
      <c r="H26" s="105"/>
      <c r="I26" s="105"/>
    </row>
    <row r="27" spans="1:9" s="88" customFormat="1" ht="25.5">
      <c r="A27" s="105" t="str">
        <f>"ID-" &amp; (COUNTA(A$9:A26)+1)</f>
        <v>ID-17</v>
      </c>
      <c r="B27" s="105" t="s">
        <v>95</v>
      </c>
      <c r="C27" s="105" t="s">
        <v>96</v>
      </c>
      <c r="D27" s="105" t="s">
        <v>97</v>
      </c>
      <c r="E27" s="105"/>
      <c r="F27" s="105"/>
      <c r="G27" s="105"/>
      <c r="H27" s="105"/>
      <c r="I27" s="105"/>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8:G65258">
      <formula1>$H$2:$H$5</formula1>
    </dataValidation>
    <dataValidation type="list" allowBlank="1" showInputMessage="1" showErrorMessage="1" sqref="WLJ12:WLQ27 F12:G27 SZ11:SZ27 ACV11:ACV27 AMR11:AMR27 AWN11:AWN27 BGJ11:BGJ27 BQF11:BQF27 CAB11:CAB27 CJX11:CJX27 CTT11:CTT27 DDP11:DDP27 DNL11:DNL27 DXH11:DXH27 EHD11:EHD27 EQZ11:EQZ27 FAV11:FAV27 FKR11:FKR27 FUN11:FUN27 GEJ11:GEJ27 GOF11:GOF27 GYB11:GYB27 HHX11:HHX27 HRT11:HRT27 IBP11:IBP27 ILL11:ILL27 IVH11:IVH27 JFD11:JFD27 JOZ11:JOZ27 JYV11:JYV27 KIR11:KIR27 KSN11:KSN27 LCJ11:LCJ27 LMF11:LMF27 LWB11:LWB27 MFX11:MFX27 MPT11:MPT27 MZP11:MZP27 NJL11:NJL27 NTH11:NTH27 ODD11:ODD27 OMZ11:OMZ27 OWV11:OWV27 PGR11:PGR27 PQN11:PQN27 QAJ11:QAJ27 QKF11:QKF27 QUB11:QUB27 RDX11:RDX27 RNT11:RNT27 RXP11:RXP27 SHL11:SHL27 SRH11:SRH27 TBD11:TBD27 TKZ11:TKZ27 TUV11:TUV27 UER11:UER27 UON11:UON27 UYJ11:UYJ27 VIF11:VIF27 VSB11:VSB27 WBX11:WBX27 WLT11:WLT27 WVP11:WVP27 WVF12:WVM27 JD11:JD27 IT12:JA27 SP12:SW27 ACL12:ACS27 AMH12:AMO27 AWD12:AWK27 BFZ12:BGG27 BPV12:BQC27 BZR12:BZY27 CJN12:CJU27 CTJ12:CTQ27 DDF12:DDM27 DNB12:DNI27 DWX12:DXE27 EGT12:EHA27 EQP12:EQW27 FAL12:FAS27 FKH12:FKO27 FUD12:FUK27 GDZ12:GEG27 GNV12:GOC27 GXR12:GXY27 HHN12:HHU27 HRJ12:HRQ27 IBF12:IBM27 ILB12:ILI27 IUX12:IVE27 JET12:JFA27 JOP12:JOW27 JYL12:JYS27 KIH12:KIO27 KSD12:KSK27 LBZ12:LCG27 LLV12:LMC27 LVR12:LVY27 MFN12:MFU27 MPJ12:MPQ27 MZF12:MZM27 NJB12:NJI27 NSX12:NTE27 OCT12:ODA27 OMP12:OMW27 OWL12:OWS27 PGH12:PGO27 PQD12:PQK27 PZZ12:QAG27 QJV12:QKC27 QTR12:QTY27 RDN12:RDU27 RNJ12:RNQ27 RXF12:RXM27 SHB12:SHI27 SQX12:SRE27 TAT12:TBA27 TKP12:TKW27 TUL12:TUS27 UEH12:UEO27 UOD12:UOK27 UXZ12:UYG27 VHV12:VIC27 VRR12:VRY27 WBN12:WBU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Monday</cp:lastModifiedBy>
  <dcterms:created xsi:type="dcterms:W3CDTF">2014-07-15T10:13:31Z</dcterms:created>
  <dcterms:modified xsi:type="dcterms:W3CDTF">2016-11-07T08:27:55Z</dcterms:modified>
  <cp:category>BM</cp:category>
</cp:coreProperties>
</file>