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Cover Page" sheetId="1" r:id="rId1"/>
    <sheet name="Strategy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7" i="2"/>
  <c r="H9" l="1"/>
  <c r="C26"/>
  <c r="C22"/>
  <c r="J22" s="1"/>
  <c r="L22" s="1"/>
  <c r="L19"/>
  <c r="I17"/>
  <c r="I18"/>
  <c r="I21"/>
  <c r="I16"/>
  <c r="F19"/>
  <c r="F20"/>
  <c r="K17"/>
  <c r="L17" s="1"/>
  <c r="K18"/>
  <c r="L18" s="1"/>
  <c r="K19"/>
  <c r="K20"/>
  <c r="L20" s="1"/>
  <c r="K21"/>
  <c r="L21" s="1"/>
  <c r="K22"/>
  <c r="K23"/>
  <c r="K24"/>
  <c r="K25"/>
  <c r="K26"/>
  <c r="K27"/>
  <c r="K28"/>
  <c r="K29"/>
  <c r="K30"/>
  <c r="K31"/>
  <c r="K32"/>
  <c r="K33"/>
  <c r="K16"/>
  <c r="L16" s="1"/>
  <c r="H17"/>
  <c r="H18"/>
  <c r="H19"/>
  <c r="I19" s="1"/>
  <c r="H20"/>
  <c r="I20" s="1"/>
  <c r="H21"/>
  <c r="H22"/>
  <c r="H23"/>
  <c r="H24"/>
  <c r="H25"/>
  <c r="H26"/>
  <c r="H27"/>
  <c r="H28"/>
  <c r="H29"/>
  <c r="H30"/>
  <c r="H31"/>
  <c r="H32"/>
  <c r="H33"/>
  <c r="H16"/>
  <c r="E17"/>
  <c r="F17" s="1"/>
  <c r="E18"/>
  <c r="F18" s="1"/>
  <c r="E19"/>
  <c r="E20"/>
  <c r="E21"/>
  <c r="F21" s="1"/>
  <c r="E22"/>
  <c r="E23"/>
  <c r="E24"/>
  <c r="E25"/>
  <c r="E26"/>
  <c r="E27"/>
  <c r="E28"/>
  <c r="E29"/>
  <c r="E30"/>
  <c r="E31"/>
  <c r="E32"/>
  <c r="E33"/>
  <c r="E16"/>
  <c r="F16" s="1"/>
  <c r="J17"/>
  <c r="J18"/>
  <c r="J19"/>
  <c r="J20"/>
  <c r="J21"/>
  <c r="J16"/>
  <c r="G17"/>
  <c r="G18"/>
  <c r="G19"/>
  <c r="G20"/>
  <c r="G21"/>
  <c r="G16"/>
  <c r="D17"/>
  <c r="D18"/>
  <c r="D19"/>
  <c r="D20"/>
  <c r="D21"/>
  <c r="D16"/>
  <c r="D12"/>
  <c r="H8" s="1"/>
  <c r="C18"/>
  <c r="C17"/>
  <c r="M21" l="1"/>
  <c r="M17"/>
  <c r="M16"/>
  <c r="M18"/>
  <c r="M20"/>
  <c r="M19"/>
  <c r="H5"/>
  <c r="H6"/>
  <c r="D22"/>
  <c r="F22" s="1"/>
  <c r="G22"/>
  <c r="I22" s="1"/>
  <c r="C19"/>
  <c r="M22" l="1"/>
  <c r="C20"/>
  <c r="C21" l="1"/>
  <c r="C23" l="1"/>
  <c r="J23" l="1"/>
  <c r="L23" s="1"/>
  <c r="D23"/>
  <c r="F23" s="1"/>
  <c r="G23"/>
  <c r="I23" s="1"/>
  <c r="C24"/>
  <c r="M23" l="1"/>
  <c r="G24"/>
  <c r="I24" s="1"/>
  <c r="D24"/>
  <c r="F24" s="1"/>
  <c r="C25"/>
  <c r="J24"/>
  <c r="L24" s="1"/>
  <c r="M24" l="1"/>
  <c r="D25"/>
  <c r="F25" s="1"/>
  <c r="G25"/>
  <c r="I25" s="1"/>
  <c r="J25"/>
  <c r="L25" s="1"/>
  <c r="J26" l="1"/>
  <c r="L26" s="1"/>
  <c r="D26"/>
  <c r="F26" s="1"/>
  <c r="G26"/>
  <c r="I26" s="1"/>
  <c r="C27"/>
  <c r="C28" s="1"/>
  <c r="M25"/>
  <c r="M26" l="1"/>
  <c r="G28"/>
  <c r="I28" s="1"/>
  <c r="J28"/>
  <c r="L28" s="1"/>
  <c r="D28"/>
  <c r="F28" s="1"/>
  <c r="G27"/>
  <c r="I27" s="1"/>
  <c r="J27"/>
  <c r="L27" s="1"/>
  <c r="D27"/>
  <c r="F27" s="1"/>
  <c r="C29"/>
  <c r="G29" l="1"/>
  <c r="I29" s="1"/>
  <c r="J29"/>
  <c r="L29" s="1"/>
  <c r="D29"/>
  <c r="F29" s="1"/>
  <c r="M27"/>
  <c r="M28"/>
  <c r="C30"/>
  <c r="J30" l="1"/>
  <c r="L30" s="1"/>
  <c r="D30"/>
  <c r="F30" s="1"/>
  <c r="G30"/>
  <c r="I30" s="1"/>
  <c r="M29"/>
  <c r="C31"/>
  <c r="M30" l="1"/>
  <c r="J31"/>
  <c r="L31" s="1"/>
  <c r="D31"/>
  <c r="F31" s="1"/>
  <c r="C32"/>
  <c r="G31"/>
  <c r="I31" s="1"/>
  <c r="M31" l="1"/>
  <c r="G32"/>
  <c r="I32" s="1"/>
  <c r="C33"/>
  <c r="J32"/>
  <c r="L32" s="1"/>
  <c r="D32"/>
  <c r="F32" s="1"/>
  <c r="J33" l="1"/>
  <c r="L33" s="1"/>
  <c r="G33"/>
  <c r="I33" s="1"/>
  <c r="D33"/>
  <c r="F33" s="1"/>
  <c r="M32"/>
  <c r="M33" l="1"/>
</calcChain>
</file>

<file path=xl/comments1.xml><?xml version="1.0" encoding="utf-8"?>
<comments xmlns="http://schemas.openxmlformats.org/spreadsheetml/2006/main">
  <authors>
    <author>Author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Karthik Rangappa: Sell 1 lot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Karthik Rangappa:
Buy 1 lot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Karthik Rangappa:Buy 1 lot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<sst xmlns="http://schemas.openxmlformats.org/spreadsheetml/2006/main" count="52" uniqueCount="45">
  <si>
    <t>Strategy Name</t>
  </si>
  <si>
    <t>Number of option legs</t>
  </si>
  <si>
    <t>Direction</t>
  </si>
  <si>
    <t>Particular</t>
  </si>
  <si>
    <t>Value</t>
  </si>
  <si>
    <t>Underlying</t>
  </si>
  <si>
    <t>Nifty</t>
  </si>
  <si>
    <t>Premium Paid</t>
  </si>
  <si>
    <t>Spot Price</t>
  </si>
  <si>
    <t>Calculations</t>
  </si>
  <si>
    <t>Market Expiry</t>
  </si>
  <si>
    <t>PP</t>
  </si>
  <si>
    <t>PR</t>
  </si>
  <si>
    <t>Lower Strike Intrensic value</t>
  </si>
  <si>
    <t>Premium Received</t>
  </si>
  <si>
    <t>Legend</t>
  </si>
  <si>
    <t>Spread</t>
  </si>
  <si>
    <t>Details</t>
  </si>
  <si>
    <t>Max Profit</t>
  </si>
  <si>
    <t>Max Loss</t>
  </si>
  <si>
    <t>Bullish</t>
  </si>
  <si>
    <t>Lower Strike (LS), Sell,ITM</t>
  </si>
  <si>
    <t>Lower Breakeven</t>
  </si>
  <si>
    <t>Upper Breakeven</t>
  </si>
  <si>
    <t>Max Loss level</t>
  </si>
  <si>
    <t>Bear Call Ladder</t>
  </si>
  <si>
    <t>Higher Strike (HS 1), Buy, ATM</t>
  </si>
  <si>
    <t>Higher Strike (HS 2), Buy, OTM</t>
  </si>
  <si>
    <t>Credit from ITM Sale</t>
  </si>
  <si>
    <t>Debit from ATM Buy</t>
  </si>
  <si>
    <t>Debit from OTM Buy</t>
  </si>
  <si>
    <t>Payoff</t>
  </si>
  <si>
    <t>Net Payoff</t>
  </si>
  <si>
    <t>LS_IV (ITM)</t>
  </si>
  <si>
    <t>HS_IV (ATM)</t>
  </si>
  <si>
    <t>HS_IV (OTM)</t>
  </si>
  <si>
    <t>LS - IV (ITM)</t>
  </si>
  <si>
    <t>HS_IV</t>
  </si>
  <si>
    <t>Higher Strike Intrensic value</t>
  </si>
  <si>
    <t>Net payoff from all the 4 legs</t>
  </si>
  <si>
    <t>Unlimited</t>
  </si>
  <si>
    <t>Ladder</t>
  </si>
  <si>
    <t>Three</t>
  </si>
  <si>
    <t>Net Credit</t>
  </si>
  <si>
    <t>Net Premium (Credit)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</si>
</sst>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5" xfId="0" applyBorder="1"/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0" fillId="0" borderId="0" xfId="0" applyBorder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4" fillId="2" borderId="0" xfId="0" applyFont="1" applyFill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8" xfId="0" applyFill="1" applyBorder="1"/>
    <xf numFmtId="0" fontId="2" fillId="0" borderId="3" xfId="0" applyFont="1" applyBorder="1"/>
    <xf numFmtId="0" fontId="0" fillId="0" borderId="8" xfId="0" applyBorder="1"/>
    <xf numFmtId="0" fontId="7" fillId="0" borderId="0" xfId="0" applyFont="1"/>
    <xf numFmtId="0" fontId="9" fillId="0" borderId="0" xfId="0" applyFont="1"/>
    <xf numFmtId="0" fontId="3" fillId="0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8" fillId="0" borderId="1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Bear Call Ladder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Strategy!$M$15</c:f>
              <c:strCache>
                <c:ptCount val="1"/>
                <c:pt idx="0">
                  <c:v>Net Payoff</c:v>
                </c:pt>
              </c:strCache>
            </c:strRef>
          </c:tx>
          <c:marker>
            <c:symbol val="none"/>
          </c:marker>
          <c:cat>
            <c:numRef>
              <c:f>Strategy!$C$16:$C$33</c:f>
              <c:numCache>
                <c:formatCode>General</c:formatCode>
                <c:ptCount val="18"/>
                <c:pt idx="0">
                  <c:v>7000</c:v>
                </c:pt>
                <c:pt idx="1">
                  <c:v>7100</c:v>
                </c:pt>
                <c:pt idx="2">
                  <c:v>7200</c:v>
                </c:pt>
                <c:pt idx="3">
                  <c:v>7300</c:v>
                </c:pt>
                <c:pt idx="4">
                  <c:v>7400</c:v>
                </c:pt>
                <c:pt idx="5">
                  <c:v>7500</c:v>
                </c:pt>
                <c:pt idx="6">
                  <c:v>7600</c:v>
                </c:pt>
                <c:pt idx="7">
                  <c:v>7700</c:v>
                </c:pt>
                <c:pt idx="8">
                  <c:v>7800</c:v>
                </c:pt>
                <c:pt idx="9">
                  <c:v>7900</c:v>
                </c:pt>
                <c:pt idx="10">
                  <c:v>8000</c:v>
                </c:pt>
                <c:pt idx="11">
                  <c:v>8100</c:v>
                </c:pt>
                <c:pt idx="12">
                  <c:v>8200</c:v>
                </c:pt>
                <c:pt idx="13">
                  <c:v>8300</c:v>
                </c:pt>
                <c:pt idx="14">
                  <c:v>8400</c:v>
                </c:pt>
                <c:pt idx="15">
                  <c:v>8500</c:v>
                </c:pt>
                <c:pt idx="16">
                  <c:v>8600</c:v>
                </c:pt>
                <c:pt idx="17">
                  <c:v>8700</c:v>
                </c:pt>
              </c:numCache>
            </c:numRef>
          </c:cat>
          <c:val>
            <c:numRef>
              <c:f>Strategy!$M$16:$M$33</c:f>
              <c:numCache>
                <c:formatCode>General</c:formatCode>
                <c:ptCount val="1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-40</c:v>
                </c:pt>
                <c:pt idx="8">
                  <c:v>-140</c:v>
                </c:pt>
                <c:pt idx="9">
                  <c:v>-140</c:v>
                </c:pt>
                <c:pt idx="10">
                  <c:v>-40</c:v>
                </c:pt>
                <c:pt idx="11">
                  <c:v>60</c:v>
                </c:pt>
                <c:pt idx="12">
                  <c:v>160</c:v>
                </c:pt>
                <c:pt idx="13">
                  <c:v>260</c:v>
                </c:pt>
                <c:pt idx="14">
                  <c:v>360</c:v>
                </c:pt>
                <c:pt idx="15">
                  <c:v>460</c:v>
                </c:pt>
                <c:pt idx="16">
                  <c:v>560</c:v>
                </c:pt>
                <c:pt idx="17">
                  <c:v>660</c:v>
                </c:pt>
              </c:numCache>
            </c:numRef>
          </c:val>
        </c:ser>
        <c:marker val="1"/>
        <c:axId val="117769344"/>
        <c:axId val="117770880"/>
      </c:lineChart>
      <c:catAx>
        <c:axId val="117769344"/>
        <c:scaling>
          <c:orientation val="minMax"/>
        </c:scaling>
        <c:axPos val="b"/>
        <c:numFmt formatCode="General" sourceLinked="1"/>
        <c:tickLblPos val="nextTo"/>
        <c:txPr>
          <a:bodyPr rot="-5400000"/>
          <a:lstStyle/>
          <a:p>
            <a:pPr>
              <a:defRPr/>
            </a:pPr>
            <a:endParaRPr lang="en-US"/>
          </a:p>
        </c:txPr>
        <c:crossAx val="117770880"/>
        <c:crosses val="autoZero"/>
        <c:auto val="1"/>
        <c:lblAlgn val="ctr"/>
        <c:lblOffset val="100"/>
      </c:catAx>
      <c:valAx>
        <c:axId val="117770880"/>
        <c:scaling>
          <c:orientation val="minMax"/>
        </c:scaling>
        <c:axPos val="l"/>
        <c:majorGridlines>
          <c:spPr>
            <a:ln>
              <a:solidFill>
                <a:srgbClr val="4F81BD">
                  <a:alpha val="10000"/>
                </a:srgbClr>
              </a:solidFill>
            </a:ln>
          </c:spPr>
        </c:majorGridlines>
        <c:numFmt formatCode="General" sourceLinked="1"/>
        <c:tickLblPos val="nextTo"/>
        <c:crossAx val="11776934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133350</xdr:rowOff>
    </xdr:from>
    <xdr:to>
      <xdr:col>3</xdr:col>
      <xdr:colOff>1241974</xdr:colOff>
      <xdr:row>2</xdr:row>
      <xdr:rowOff>142875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33350"/>
          <a:ext cx="1594399" cy="39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312964</xdr:colOff>
      <xdr:row>14</xdr:row>
      <xdr:rowOff>-1</xdr:rowOff>
    </xdr:from>
    <xdr:to>
      <xdr:col>21</xdr:col>
      <xdr:colOff>503463</xdr:colOff>
      <xdr:row>33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showGridLines="0" workbookViewId="0">
      <selection activeCell="H8" sqref="H8"/>
    </sheetView>
  </sheetViews>
  <sheetFormatPr defaultColWidth="0" defaultRowHeight="15" zeroHeight="1"/>
  <cols>
    <col min="1" max="2" width="1.85546875" customWidth="1"/>
    <col min="3" max="3" width="2.28515625" customWidth="1"/>
    <col min="4" max="4" width="28.140625" customWidth="1"/>
    <col min="5" max="5" width="20" bestFit="1" customWidth="1"/>
    <col min="6" max="10" width="9.140625" customWidth="1"/>
    <col min="11" max="16384" width="9.140625" hidden="1"/>
  </cols>
  <sheetData>
    <row r="1" spans="3:5"/>
    <row r="2" spans="3:5"/>
    <row r="3" spans="3:5"/>
    <row r="4" spans="3:5"/>
    <row r="5" spans="3:5">
      <c r="C5" s="1"/>
      <c r="D5" s="7" t="s">
        <v>0</v>
      </c>
      <c r="E5" s="4" t="s">
        <v>25</v>
      </c>
    </row>
    <row r="6" spans="3:5">
      <c r="D6" s="8" t="s">
        <v>1</v>
      </c>
      <c r="E6" s="5" t="s">
        <v>42</v>
      </c>
    </row>
    <row r="7" spans="3:5">
      <c r="D7" s="9" t="s">
        <v>2</v>
      </c>
      <c r="E7" s="6" t="s">
        <v>20</v>
      </c>
    </row>
    <row r="8" spans="3:5"/>
    <row r="9" spans="3:5"/>
    <row r="10" spans="3:5"/>
    <row r="11" spans="3: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6"/>
  <sheetViews>
    <sheetView showGridLines="0" tabSelected="1" zoomScale="70" zoomScaleNormal="70" workbookViewId="0">
      <selection activeCell="C13" sqref="C13"/>
    </sheetView>
  </sheetViews>
  <sheetFormatPr defaultRowHeight="15"/>
  <cols>
    <col min="1" max="1" width="1.42578125" customWidth="1"/>
    <col min="2" max="2" width="1.85546875" customWidth="1"/>
    <col min="3" max="3" width="33.140625" customWidth="1"/>
    <col min="4" max="4" width="15.28515625" customWidth="1"/>
    <col min="5" max="5" width="13.5703125" customWidth="1"/>
    <col min="6" max="6" width="13.85546875" customWidth="1"/>
    <col min="7" max="7" width="18" customWidth="1"/>
    <col min="8" max="9" width="10.5703125" customWidth="1"/>
    <col min="10" max="10" width="14.5703125" customWidth="1"/>
    <col min="11" max="11" width="12.42578125" customWidth="1"/>
    <col min="12" max="12" width="10" customWidth="1"/>
    <col min="13" max="13" width="14.85546875" customWidth="1"/>
  </cols>
  <sheetData>
    <row r="1" spans="1:13" ht="18.75">
      <c r="A1" s="35" t="s">
        <v>25</v>
      </c>
    </row>
    <row r="2" spans="1:13" ht="6.75" customHeight="1"/>
    <row r="3" spans="1:13">
      <c r="C3" s="12" t="s">
        <v>3</v>
      </c>
      <c r="D3" s="13" t="s">
        <v>4</v>
      </c>
      <c r="F3" s="11" t="s">
        <v>17</v>
      </c>
    </row>
    <row r="4" spans="1:13">
      <c r="C4" s="2" t="s">
        <v>5</v>
      </c>
      <c r="D4" s="14" t="s">
        <v>6</v>
      </c>
      <c r="F4" s="18" t="s">
        <v>16</v>
      </c>
      <c r="G4" s="19"/>
      <c r="H4" s="20" t="s">
        <v>41</v>
      </c>
    </row>
    <row r="5" spans="1:13">
      <c r="C5" s="2" t="s">
        <v>8</v>
      </c>
      <c r="D5" s="14">
        <v>7790</v>
      </c>
      <c r="F5" s="2" t="s">
        <v>22</v>
      </c>
      <c r="G5" s="10"/>
      <c r="H5" s="21">
        <f>D6+D12</f>
        <v>7660</v>
      </c>
    </row>
    <row r="6" spans="1:13">
      <c r="C6" s="2" t="s">
        <v>21</v>
      </c>
      <c r="D6" s="14">
        <v>7600</v>
      </c>
      <c r="F6" s="33" t="s">
        <v>23</v>
      </c>
      <c r="G6" s="10"/>
      <c r="H6" s="21">
        <f>(D7+D8)-D6-D12</f>
        <v>8040</v>
      </c>
    </row>
    <row r="7" spans="1:13">
      <c r="C7" s="2" t="s">
        <v>26</v>
      </c>
      <c r="D7" s="14">
        <v>7800</v>
      </c>
      <c r="F7" s="29" t="s">
        <v>43</v>
      </c>
      <c r="G7" s="10"/>
      <c r="H7" s="21">
        <f>D9-D10-D11</f>
        <v>60</v>
      </c>
    </row>
    <row r="8" spans="1:13">
      <c r="C8" s="2" t="s">
        <v>27</v>
      </c>
      <c r="D8" s="14">
        <v>7900</v>
      </c>
      <c r="F8" s="2" t="s">
        <v>19</v>
      </c>
      <c r="G8" s="10"/>
      <c r="H8" s="21">
        <f>D7-D6-D12</f>
        <v>140</v>
      </c>
    </row>
    <row r="9" spans="1:13">
      <c r="C9" s="2" t="s">
        <v>28</v>
      </c>
      <c r="D9" s="14">
        <v>247</v>
      </c>
      <c r="F9" s="2" t="s">
        <v>24</v>
      </c>
      <c r="G9" s="10"/>
      <c r="H9" s="21">
        <f>D7</f>
        <v>7800</v>
      </c>
    </row>
    <row r="10" spans="1:13">
      <c r="C10" s="2" t="s">
        <v>29</v>
      </c>
      <c r="D10" s="14">
        <v>117</v>
      </c>
      <c r="F10" s="31" t="s">
        <v>18</v>
      </c>
      <c r="G10" s="34"/>
      <c r="H10" s="22" t="s">
        <v>40</v>
      </c>
    </row>
    <row r="11" spans="1:13">
      <c r="C11" s="29" t="s">
        <v>30</v>
      </c>
      <c r="D11" s="14">
        <v>70</v>
      </c>
      <c r="F11" s="30"/>
      <c r="G11" s="10"/>
      <c r="H11" s="10"/>
    </row>
    <row r="12" spans="1:13">
      <c r="C12" s="31" t="s">
        <v>44</v>
      </c>
      <c r="D12" s="15">
        <f>D9-D10-D11</f>
        <v>60</v>
      </c>
      <c r="F12" s="30"/>
      <c r="G12" s="10"/>
      <c r="H12" s="10"/>
    </row>
    <row r="13" spans="1:13">
      <c r="C13" s="10"/>
      <c r="D13" s="10"/>
    </row>
    <row r="14" spans="1:13" ht="15.75">
      <c r="A14" s="36" t="s">
        <v>9</v>
      </c>
    </row>
    <row r="15" spans="1:13">
      <c r="C15" s="24" t="s">
        <v>10</v>
      </c>
      <c r="D15" s="25" t="s">
        <v>33</v>
      </c>
      <c r="E15" s="25" t="s">
        <v>12</v>
      </c>
      <c r="F15" s="25" t="s">
        <v>31</v>
      </c>
      <c r="G15" s="25" t="s">
        <v>34</v>
      </c>
      <c r="H15" s="25" t="s">
        <v>11</v>
      </c>
      <c r="I15" s="25" t="s">
        <v>31</v>
      </c>
      <c r="J15" s="25" t="s">
        <v>35</v>
      </c>
      <c r="K15" s="25" t="s">
        <v>11</v>
      </c>
      <c r="L15" s="25" t="s">
        <v>31</v>
      </c>
      <c r="M15" s="37" t="s">
        <v>32</v>
      </c>
    </row>
    <row r="16" spans="1:13">
      <c r="C16" s="26">
        <v>7000</v>
      </c>
      <c r="D16" s="17">
        <f>IF(C16-$D$6&lt;0,0,C16-$D$6)</f>
        <v>0</v>
      </c>
      <c r="E16" s="17">
        <f>$D$9</f>
        <v>247</v>
      </c>
      <c r="F16" s="17">
        <f>E16-D16</f>
        <v>247</v>
      </c>
      <c r="G16" s="17">
        <f>IF(C16-$D$7&lt;0,0,C16-$D$7)</f>
        <v>0</v>
      </c>
      <c r="H16" s="17">
        <f>-$D$10</f>
        <v>-117</v>
      </c>
      <c r="I16" s="17">
        <f>G16+H16</f>
        <v>-117</v>
      </c>
      <c r="J16" s="17">
        <f>IF(C16-$D$8&lt;0,0,C16-$D$8)</f>
        <v>0</v>
      </c>
      <c r="K16" s="17">
        <f>-$D$11</f>
        <v>-70</v>
      </c>
      <c r="L16" s="10">
        <f>J16+K16</f>
        <v>-70</v>
      </c>
      <c r="M16" s="38">
        <f>F16+I16+L16</f>
        <v>60</v>
      </c>
    </row>
    <row r="17" spans="3:13">
      <c r="C17" s="26">
        <f>C16+100</f>
        <v>7100</v>
      </c>
      <c r="D17" s="17">
        <f t="shared" ref="D17:D33" si="0">IF(C17-$D$6&lt;0,0,C17-$D$6)</f>
        <v>0</v>
      </c>
      <c r="E17" s="17">
        <f t="shared" ref="E17:E33" si="1">$D$9</f>
        <v>247</v>
      </c>
      <c r="F17" s="17">
        <f t="shared" ref="F17:F33" si="2">E17-D17</f>
        <v>247</v>
      </c>
      <c r="G17" s="17">
        <f t="shared" ref="G17:G33" si="3">IF(C17-$D$7&lt;0,0,C17-$D$7)</f>
        <v>0</v>
      </c>
      <c r="H17" s="17">
        <f t="shared" ref="H17:H33" si="4">-$D$10</f>
        <v>-117</v>
      </c>
      <c r="I17" s="17">
        <f t="shared" ref="I17:I33" si="5">G17+H17</f>
        <v>-117</v>
      </c>
      <c r="J17" s="17">
        <f t="shared" ref="J17:J33" si="6">IF(C17-$D$8&lt;0,0,C17-$D$8)</f>
        <v>0</v>
      </c>
      <c r="K17" s="17">
        <f t="shared" ref="K17:K33" si="7">-$D$11</f>
        <v>-70</v>
      </c>
      <c r="L17" s="10">
        <f t="shared" ref="L17:L33" si="8">J17+K17</f>
        <v>-70</v>
      </c>
      <c r="M17" s="38">
        <f t="shared" ref="M17:M33" si="9">F17+I17+L17</f>
        <v>60</v>
      </c>
    </row>
    <row r="18" spans="3:13">
      <c r="C18" s="26">
        <f>C17+100</f>
        <v>7200</v>
      </c>
      <c r="D18" s="17">
        <f t="shared" si="0"/>
        <v>0</v>
      </c>
      <c r="E18" s="17">
        <f t="shared" si="1"/>
        <v>247</v>
      </c>
      <c r="F18" s="17">
        <f t="shared" si="2"/>
        <v>247</v>
      </c>
      <c r="G18" s="17">
        <f t="shared" si="3"/>
        <v>0</v>
      </c>
      <c r="H18" s="17">
        <f t="shared" si="4"/>
        <v>-117</v>
      </c>
      <c r="I18" s="17">
        <f t="shared" si="5"/>
        <v>-117</v>
      </c>
      <c r="J18" s="17">
        <f t="shared" si="6"/>
        <v>0</v>
      </c>
      <c r="K18" s="17">
        <f t="shared" si="7"/>
        <v>-70</v>
      </c>
      <c r="L18" s="10">
        <f t="shared" si="8"/>
        <v>-70</v>
      </c>
      <c r="M18" s="38">
        <f t="shared" si="9"/>
        <v>60</v>
      </c>
    </row>
    <row r="19" spans="3:13">
      <c r="C19" s="26">
        <f>C18+100</f>
        <v>7300</v>
      </c>
      <c r="D19" s="17">
        <f t="shared" si="0"/>
        <v>0</v>
      </c>
      <c r="E19" s="17">
        <f t="shared" si="1"/>
        <v>247</v>
      </c>
      <c r="F19" s="17">
        <f t="shared" si="2"/>
        <v>247</v>
      </c>
      <c r="G19" s="17">
        <f t="shared" si="3"/>
        <v>0</v>
      </c>
      <c r="H19" s="17">
        <f t="shared" si="4"/>
        <v>-117</v>
      </c>
      <c r="I19" s="17">
        <f t="shared" si="5"/>
        <v>-117</v>
      </c>
      <c r="J19" s="17">
        <f t="shared" si="6"/>
        <v>0</v>
      </c>
      <c r="K19" s="17">
        <f t="shared" si="7"/>
        <v>-70</v>
      </c>
      <c r="L19" s="10">
        <f t="shared" si="8"/>
        <v>-70</v>
      </c>
      <c r="M19" s="38">
        <f t="shared" si="9"/>
        <v>60</v>
      </c>
    </row>
    <row r="20" spans="3:13">
      <c r="C20" s="26">
        <f t="shared" ref="C20:C33" si="10">C19+100</f>
        <v>7400</v>
      </c>
      <c r="D20" s="17">
        <f t="shared" si="0"/>
        <v>0</v>
      </c>
      <c r="E20" s="17">
        <f t="shared" si="1"/>
        <v>247</v>
      </c>
      <c r="F20" s="17">
        <f t="shared" si="2"/>
        <v>247</v>
      </c>
      <c r="G20" s="17">
        <f t="shared" si="3"/>
        <v>0</v>
      </c>
      <c r="H20" s="17">
        <f t="shared" si="4"/>
        <v>-117</v>
      </c>
      <c r="I20" s="17">
        <f t="shared" si="5"/>
        <v>-117</v>
      </c>
      <c r="J20" s="17">
        <f t="shared" si="6"/>
        <v>0</v>
      </c>
      <c r="K20" s="17">
        <f t="shared" si="7"/>
        <v>-70</v>
      </c>
      <c r="L20" s="10">
        <f t="shared" si="8"/>
        <v>-70</v>
      </c>
      <c r="M20" s="38">
        <f t="shared" si="9"/>
        <v>60</v>
      </c>
    </row>
    <row r="21" spans="3:13">
      <c r="C21" s="26">
        <f t="shared" si="10"/>
        <v>7500</v>
      </c>
      <c r="D21" s="17">
        <f t="shared" si="0"/>
        <v>0</v>
      </c>
      <c r="E21" s="17">
        <f t="shared" si="1"/>
        <v>247</v>
      </c>
      <c r="F21" s="17">
        <f t="shared" si="2"/>
        <v>247</v>
      </c>
      <c r="G21" s="17">
        <f t="shared" si="3"/>
        <v>0</v>
      </c>
      <c r="H21" s="17">
        <f t="shared" si="4"/>
        <v>-117</v>
      </c>
      <c r="I21" s="17">
        <f t="shared" si="5"/>
        <v>-117</v>
      </c>
      <c r="J21" s="17">
        <f t="shared" si="6"/>
        <v>0</v>
      </c>
      <c r="K21" s="17">
        <f t="shared" si="7"/>
        <v>-70</v>
      </c>
      <c r="L21" s="10">
        <f t="shared" si="8"/>
        <v>-70</v>
      </c>
      <c r="M21" s="38">
        <f t="shared" si="9"/>
        <v>60</v>
      </c>
    </row>
    <row r="22" spans="3:13">
      <c r="C22" s="26">
        <f>C21+100</f>
        <v>7600</v>
      </c>
      <c r="D22" s="17">
        <f t="shared" si="0"/>
        <v>0</v>
      </c>
      <c r="E22" s="17">
        <f t="shared" si="1"/>
        <v>247</v>
      </c>
      <c r="F22" s="17">
        <f t="shared" si="2"/>
        <v>247</v>
      </c>
      <c r="G22" s="17">
        <f t="shared" si="3"/>
        <v>0</v>
      </c>
      <c r="H22" s="17">
        <f t="shared" si="4"/>
        <v>-117</v>
      </c>
      <c r="I22" s="17">
        <f t="shared" si="5"/>
        <v>-117</v>
      </c>
      <c r="J22" s="17">
        <f t="shared" si="6"/>
        <v>0</v>
      </c>
      <c r="K22" s="17">
        <f t="shared" si="7"/>
        <v>-70</v>
      </c>
      <c r="L22" s="10">
        <f t="shared" si="8"/>
        <v>-70</v>
      </c>
      <c r="M22" s="38">
        <f t="shared" si="9"/>
        <v>60</v>
      </c>
    </row>
    <row r="23" spans="3:13">
      <c r="C23" s="26">
        <f t="shared" si="10"/>
        <v>7700</v>
      </c>
      <c r="D23" s="17">
        <f t="shared" si="0"/>
        <v>100</v>
      </c>
      <c r="E23" s="17">
        <f t="shared" si="1"/>
        <v>247</v>
      </c>
      <c r="F23" s="17">
        <f t="shared" si="2"/>
        <v>147</v>
      </c>
      <c r="G23" s="17">
        <f t="shared" si="3"/>
        <v>0</v>
      </c>
      <c r="H23" s="17">
        <f t="shared" si="4"/>
        <v>-117</v>
      </c>
      <c r="I23" s="17">
        <f t="shared" si="5"/>
        <v>-117</v>
      </c>
      <c r="J23" s="17">
        <f t="shared" si="6"/>
        <v>0</v>
      </c>
      <c r="K23" s="17">
        <f t="shared" si="7"/>
        <v>-70</v>
      </c>
      <c r="L23" s="10">
        <f t="shared" si="8"/>
        <v>-70</v>
      </c>
      <c r="M23" s="40">
        <f t="shared" si="9"/>
        <v>-40</v>
      </c>
    </row>
    <row r="24" spans="3:13">
      <c r="C24" s="26">
        <f>C23+100</f>
        <v>7800</v>
      </c>
      <c r="D24" s="17">
        <f t="shared" si="0"/>
        <v>200</v>
      </c>
      <c r="E24" s="17">
        <f t="shared" si="1"/>
        <v>247</v>
      </c>
      <c r="F24" s="17">
        <f t="shared" si="2"/>
        <v>47</v>
      </c>
      <c r="G24" s="17">
        <f t="shared" si="3"/>
        <v>0</v>
      </c>
      <c r="H24" s="17">
        <f t="shared" si="4"/>
        <v>-117</v>
      </c>
      <c r="I24" s="17">
        <f t="shared" si="5"/>
        <v>-117</v>
      </c>
      <c r="J24" s="17">
        <f t="shared" si="6"/>
        <v>0</v>
      </c>
      <c r="K24" s="17">
        <f t="shared" si="7"/>
        <v>-70</v>
      </c>
      <c r="L24" s="10">
        <f t="shared" si="8"/>
        <v>-70</v>
      </c>
      <c r="M24" s="40">
        <f t="shared" si="9"/>
        <v>-140</v>
      </c>
    </row>
    <row r="25" spans="3:13">
      <c r="C25" s="26">
        <f>C24+100</f>
        <v>7900</v>
      </c>
      <c r="D25" s="17">
        <f t="shared" si="0"/>
        <v>300</v>
      </c>
      <c r="E25" s="17">
        <f t="shared" si="1"/>
        <v>247</v>
      </c>
      <c r="F25" s="17">
        <f t="shared" si="2"/>
        <v>-53</v>
      </c>
      <c r="G25" s="17">
        <f t="shared" si="3"/>
        <v>100</v>
      </c>
      <c r="H25" s="17">
        <f t="shared" si="4"/>
        <v>-117</v>
      </c>
      <c r="I25" s="17">
        <f t="shared" si="5"/>
        <v>-17</v>
      </c>
      <c r="J25" s="17">
        <f t="shared" si="6"/>
        <v>0</v>
      </c>
      <c r="K25" s="17">
        <f t="shared" si="7"/>
        <v>-70</v>
      </c>
      <c r="L25" s="10">
        <f t="shared" si="8"/>
        <v>-70</v>
      </c>
      <c r="M25" s="40">
        <f t="shared" si="9"/>
        <v>-140</v>
      </c>
    </row>
    <row r="26" spans="3:13">
      <c r="C26" s="26">
        <f t="shared" si="10"/>
        <v>8000</v>
      </c>
      <c r="D26" s="17">
        <f t="shared" si="0"/>
        <v>400</v>
      </c>
      <c r="E26" s="17">
        <f t="shared" si="1"/>
        <v>247</v>
      </c>
      <c r="F26" s="17">
        <f t="shared" si="2"/>
        <v>-153</v>
      </c>
      <c r="G26" s="17">
        <f t="shared" si="3"/>
        <v>200</v>
      </c>
      <c r="H26" s="17">
        <f t="shared" si="4"/>
        <v>-117</v>
      </c>
      <c r="I26" s="17">
        <f t="shared" si="5"/>
        <v>83</v>
      </c>
      <c r="J26" s="17">
        <f t="shared" si="6"/>
        <v>100</v>
      </c>
      <c r="K26" s="17">
        <f t="shared" si="7"/>
        <v>-70</v>
      </c>
      <c r="L26" s="10">
        <f t="shared" si="8"/>
        <v>30</v>
      </c>
      <c r="M26" s="40">
        <f t="shared" si="9"/>
        <v>-40</v>
      </c>
    </row>
    <row r="27" spans="3:13">
      <c r="C27" s="26">
        <f t="shared" si="10"/>
        <v>8100</v>
      </c>
      <c r="D27" s="17">
        <f t="shared" si="0"/>
        <v>500</v>
      </c>
      <c r="E27" s="17">
        <f t="shared" si="1"/>
        <v>247</v>
      </c>
      <c r="F27" s="17">
        <f t="shared" si="2"/>
        <v>-253</v>
      </c>
      <c r="G27" s="17">
        <f t="shared" si="3"/>
        <v>300</v>
      </c>
      <c r="H27" s="17">
        <f t="shared" si="4"/>
        <v>-117</v>
      </c>
      <c r="I27" s="17">
        <f t="shared" si="5"/>
        <v>183</v>
      </c>
      <c r="J27" s="17">
        <f t="shared" si="6"/>
        <v>200</v>
      </c>
      <c r="K27" s="17">
        <f t="shared" si="7"/>
        <v>-70</v>
      </c>
      <c r="L27" s="10">
        <f t="shared" si="8"/>
        <v>130</v>
      </c>
      <c r="M27" s="38">
        <f t="shared" si="9"/>
        <v>60</v>
      </c>
    </row>
    <row r="28" spans="3:13">
      <c r="C28" s="26">
        <f t="shared" si="10"/>
        <v>8200</v>
      </c>
      <c r="D28" s="17">
        <f t="shared" si="0"/>
        <v>600</v>
      </c>
      <c r="E28" s="17">
        <f t="shared" si="1"/>
        <v>247</v>
      </c>
      <c r="F28" s="17">
        <f t="shared" si="2"/>
        <v>-353</v>
      </c>
      <c r="G28" s="17">
        <f t="shared" si="3"/>
        <v>400</v>
      </c>
      <c r="H28" s="17">
        <f t="shared" si="4"/>
        <v>-117</v>
      </c>
      <c r="I28" s="17">
        <f t="shared" si="5"/>
        <v>283</v>
      </c>
      <c r="J28" s="17">
        <f t="shared" si="6"/>
        <v>300</v>
      </c>
      <c r="K28" s="17">
        <f t="shared" si="7"/>
        <v>-70</v>
      </c>
      <c r="L28" s="10">
        <f t="shared" si="8"/>
        <v>230</v>
      </c>
      <c r="M28" s="38">
        <f t="shared" si="9"/>
        <v>160</v>
      </c>
    </row>
    <row r="29" spans="3:13">
      <c r="C29" s="26">
        <f t="shared" si="10"/>
        <v>8300</v>
      </c>
      <c r="D29" s="17">
        <f t="shared" si="0"/>
        <v>700</v>
      </c>
      <c r="E29" s="17">
        <f t="shared" si="1"/>
        <v>247</v>
      </c>
      <c r="F29" s="17">
        <f t="shared" si="2"/>
        <v>-453</v>
      </c>
      <c r="G29" s="17">
        <f t="shared" si="3"/>
        <v>500</v>
      </c>
      <c r="H29" s="17">
        <f t="shared" si="4"/>
        <v>-117</v>
      </c>
      <c r="I29" s="17">
        <f t="shared" si="5"/>
        <v>383</v>
      </c>
      <c r="J29" s="17">
        <f t="shared" si="6"/>
        <v>400</v>
      </c>
      <c r="K29" s="17">
        <f t="shared" si="7"/>
        <v>-70</v>
      </c>
      <c r="L29" s="10">
        <f t="shared" si="8"/>
        <v>330</v>
      </c>
      <c r="M29" s="38">
        <f t="shared" si="9"/>
        <v>260</v>
      </c>
    </row>
    <row r="30" spans="3:13">
      <c r="C30" s="26">
        <f t="shared" si="10"/>
        <v>8400</v>
      </c>
      <c r="D30" s="17">
        <f t="shared" si="0"/>
        <v>800</v>
      </c>
      <c r="E30" s="17">
        <f t="shared" si="1"/>
        <v>247</v>
      </c>
      <c r="F30" s="17">
        <f t="shared" si="2"/>
        <v>-553</v>
      </c>
      <c r="G30" s="17">
        <f t="shared" si="3"/>
        <v>600</v>
      </c>
      <c r="H30" s="17">
        <f t="shared" si="4"/>
        <v>-117</v>
      </c>
      <c r="I30" s="17">
        <f t="shared" si="5"/>
        <v>483</v>
      </c>
      <c r="J30" s="17">
        <f t="shared" si="6"/>
        <v>500</v>
      </c>
      <c r="K30" s="17">
        <f t="shared" si="7"/>
        <v>-70</v>
      </c>
      <c r="L30" s="10">
        <f t="shared" si="8"/>
        <v>430</v>
      </c>
      <c r="M30" s="38">
        <f t="shared" si="9"/>
        <v>360</v>
      </c>
    </row>
    <row r="31" spans="3:13">
      <c r="C31" s="26">
        <f t="shared" si="10"/>
        <v>8500</v>
      </c>
      <c r="D31" s="17">
        <f t="shared" si="0"/>
        <v>900</v>
      </c>
      <c r="E31" s="17">
        <f t="shared" si="1"/>
        <v>247</v>
      </c>
      <c r="F31" s="17">
        <f t="shared" si="2"/>
        <v>-653</v>
      </c>
      <c r="G31" s="17">
        <f t="shared" si="3"/>
        <v>700</v>
      </c>
      <c r="H31" s="17">
        <f t="shared" si="4"/>
        <v>-117</v>
      </c>
      <c r="I31" s="17">
        <f t="shared" si="5"/>
        <v>583</v>
      </c>
      <c r="J31" s="17">
        <f t="shared" si="6"/>
        <v>600</v>
      </c>
      <c r="K31" s="17">
        <f t="shared" si="7"/>
        <v>-70</v>
      </c>
      <c r="L31" s="10">
        <f t="shared" si="8"/>
        <v>530</v>
      </c>
      <c r="M31" s="38">
        <f t="shared" si="9"/>
        <v>460</v>
      </c>
    </row>
    <row r="32" spans="3:13">
      <c r="C32" s="26">
        <f t="shared" si="10"/>
        <v>8600</v>
      </c>
      <c r="D32" s="17">
        <f t="shared" si="0"/>
        <v>1000</v>
      </c>
      <c r="E32" s="17">
        <f t="shared" si="1"/>
        <v>247</v>
      </c>
      <c r="F32" s="17">
        <f t="shared" si="2"/>
        <v>-753</v>
      </c>
      <c r="G32" s="17">
        <f t="shared" si="3"/>
        <v>800</v>
      </c>
      <c r="H32" s="17">
        <f t="shared" si="4"/>
        <v>-117</v>
      </c>
      <c r="I32" s="17">
        <f t="shared" si="5"/>
        <v>683</v>
      </c>
      <c r="J32" s="17">
        <f t="shared" si="6"/>
        <v>700</v>
      </c>
      <c r="K32" s="17">
        <f t="shared" si="7"/>
        <v>-70</v>
      </c>
      <c r="L32" s="10">
        <f t="shared" si="8"/>
        <v>630</v>
      </c>
      <c r="M32" s="38">
        <f t="shared" si="9"/>
        <v>560</v>
      </c>
    </row>
    <row r="33" spans="3:13">
      <c r="C33" s="27">
        <f t="shared" si="10"/>
        <v>8700</v>
      </c>
      <c r="D33" s="28">
        <f t="shared" si="0"/>
        <v>1100</v>
      </c>
      <c r="E33" s="28">
        <f t="shared" si="1"/>
        <v>247</v>
      </c>
      <c r="F33" s="28">
        <f t="shared" si="2"/>
        <v>-853</v>
      </c>
      <c r="G33" s="28">
        <f t="shared" si="3"/>
        <v>900</v>
      </c>
      <c r="H33" s="28">
        <f t="shared" si="4"/>
        <v>-117</v>
      </c>
      <c r="I33" s="28">
        <f t="shared" si="5"/>
        <v>783</v>
      </c>
      <c r="J33" s="28">
        <f t="shared" si="6"/>
        <v>800</v>
      </c>
      <c r="K33" s="28">
        <f t="shared" si="7"/>
        <v>-70</v>
      </c>
      <c r="L33" s="34">
        <f t="shared" si="8"/>
        <v>730</v>
      </c>
      <c r="M33" s="39">
        <f t="shared" si="9"/>
        <v>660</v>
      </c>
    </row>
    <row r="34" spans="3:13">
      <c r="C34" s="17"/>
      <c r="D34" s="17"/>
      <c r="E34" s="17"/>
      <c r="F34" s="17"/>
      <c r="G34" s="17"/>
      <c r="H34" s="17"/>
      <c r="I34" s="17"/>
      <c r="J34" s="17"/>
      <c r="K34" s="16"/>
    </row>
    <row r="36" spans="3:13">
      <c r="C36" s="23" t="s">
        <v>15</v>
      </c>
    </row>
    <row r="37" spans="3:13">
      <c r="C37" s="18" t="s">
        <v>36</v>
      </c>
      <c r="D37" s="19" t="s">
        <v>13</v>
      </c>
      <c r="E37" s="20"/>
    </row>
    <row r="38" spans="3:13">
      <c r="C38" s="2" t="s">
        <v>12</v>
      </c>
      <c r="D38" s="10" t="s">
        <v>14</v>
      </c>
      <c r="E38" s="21"/>
    </row>
    <row r="39" spans="3:13">
      <c r="C39" s="2" t="s">
        <v>37</v>
      </c>
      <c r="D39" s="10" t="s">
        <v>38</v>
      </c>
      <c r="E39" s="21"/>
    </row>
    <row r="40" spans="3:13">
      <c r="C40" s="2" t="s">
        <v>11</v>
      </c>
      <c r="D40" s="30" t="s">
        <v>7</v>
      </c>
      <c r="E40" s="21"/>
    </row>
    <row r="41" spans="3:13">
      <c r="C41" s="3" t="s">
        <v>32</v>
      </c>
      <c r="D41" s="32" t="s">
        <v>39</v>
      </c>
      <c r="E41" s="22"/>
    </row>
    <row r="42" spans="3:13">
      <c r="C42" s="10"/>
      <c r="D42" s="10"/>
      <c r="E42" s="10"/>
    </row>
    <row r="43" spans="3:13">
      <c r="C43" s="30"/>
      <c r="D43" s="30"/>
      <c r="E43" s="10"/>
    </row>
    <row r="44" spans="3:13">
      <c r="C44" s="30"/>
      <c r="D44" s="30"/>
      <c r="E44" s="10"/>
    </row>
    <row r="45" spans="3:13">
      <c r="C45" s="30"/>
      <c r="D45" s="30"/>
      <c r="E45" s="10"/>
    </row>
    <row r="46" spans="3:13">
      <c r="C46" s="30"/>
      <c r="D46" s="30"/>
      <c r="E46" s="10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Strategy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2016-01-07T13:09:42Z</dcterms:modified>
</cp:coreProperties>
</file>