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<sst xmlns="http://schemas.openxmlformats.org/spreadsheetml/2006/main" uniqueCount="83">
  <si>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</si>
  <si>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</si>
  <si>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</si>
  <si>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</si>
  <si>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</si>
  <si>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</si>
  <si>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</si>
  <si>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</si>
  <si>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</si>
  <si>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</si>
  <si>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</si>
  <si>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</si>
  <si>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</si>
  <si>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</si>
  <si>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</si>
  <si>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</si>
  <si>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</si>
  <si>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</si>
  <si>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</si>
  <si>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</si>
  <si>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</si>
  <si>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</si>
  <si>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</si>
  <si>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ハレクラニウエディング</t>
  </si>
  <si>
    <t>【ハウテラス挙式】
会場使用料／牧師謝礼／弾き語りシンガー／結婚証明書(法的効力なし)／ブラウンアーチ／椅子50脚 
※お料理代が最低保証料金に達した場合のみ、挙式料は￥65,000となります。達さなかった場合は、442,000円です。(最低保障料金との差額は別途必要です。)</t>
  </si>
  <si>
    <t>Real Weddings オリジナル</t>
  </si>
  <si>
    <t>ガゼボ用横長アレンジメント ※グリーン・バラ各種(ホワイト)</t>
  </si>
  <si>
    <t>ガゼボ用ドレープ ※White Sheer Fabric</t>
  </si>
  <si>
    <t>フラワーシャワー(40名様分)</t>
  </si>
  <si>
    <t>ヘアメイクアーティスト：Ai Jackson</t>
  </si>
  <si>
    <t>ヘアメイク＆着付け(120分)</t>
  </si>
  <si>
    <t>ホテルヘアチェンジ(60分)</t>
  </si>
  <si>
    <t>新郎ヘアセット(20分）</t>
  </si>
  <si>
    <t>ヘアメイク</t>
  </si>
  <si>
    <t>ゲストヘアメイク（60分）</t>
  </si>
  <si>
    <t>フォトグラファー：VISIONARI/Takako,Megumi,Cliff,Ryan,Jason,Yumiko</t>
  </si>
  <si>
    <t>V.CINEMA：フォトグラファーNatsumi &amp; ビデオグラファー1名／メイク、リムジン内、セレモニー、フォトツアー1ヶ所</t>
  </si>
  <si>
    <t>VISIONARI：オプション</t>
  </si>
  <si>
    <t>V.CINEMA：レセプション45分（ワイキキ周辺）</t>
  </si>
  <si>
    <t>撮影延長（1時間）</t>
  </si>
  <si>
    <t>カップル用リムジン</t>
  </si>
  <si>
    <t>フォトツアー1ヶ所（ワイキキ周辺）</t>
  </si>
  <si>
    <t>つきっきりコーディネーター</t>
  </si>
  <si>
    <t>ホテル出発→教会→フォトツアー1カ所(ワイキキ周辺）→レセプション</t>
  </si>
  <si>
    <t>ゲスト様の誘導＆レセプション会場セッティング</t>
  </si>
  <si>
    <t>ブーケ＆ブートニア①　☆プレゼント☆ ※ガーデンローズ(白)、スプレーローズ(白)、ストック(白)、ニゲラ、ユーカリ、パーヴィフォリア、ダスティミラーなど花材お任せ</t>
  </si>
  <si>
    <t>ヘッドピース①</t>
  </si>
  <si>
    <t>ブーケ＆ブートニア② ※カラーリリー</t>
  </si>
  <si>
    <t>レイ　※チューベローズシングルレイ</t>
  </si>
  <si>
    <t>マイリーレイ</t>
  </si>
  <si>
    <t>ハレクラニ（バンケットルーム）</t>
  </si>
  <si>
    <t>Dinner/MENU SIX
※ハウテラス(ディナー)の最低保障料金は1,131,000円以上です。</t>
  </si>
  <si>
    <t>Kids Menu</t>
  </si>
  <si>
    <t>３段ケーキ</t>
  </si>
  <si>
    <t>ゲストテーブルセンターピース：リース(ユーカリ・ベイリーフ・オリーブ・スギノハカズラ・ホワイトミスティ)</t>
  </si>
  <si>
    <t>高砂：挙式ガゼボアレンジメントを再設置</t>
  </si>
  <si>
    <t>ケーキフラワー　※オリーブ</t>
  </si>
  <si>
    <t xml:space="preserve">ケーキテーブル用装花 </t>
  </si>
  <si>
    <t>Accel Rentals</t>
  </si>
  <si>
    <t>ナプキン (サテン・アイボリー)</t>
  </si>
  <si>
    <t>チェア</t>
  </si>
  <si>
    <t xml:space="preserve">Gold chivary chair </t>
  </si>
  <si>
    <t>ランタン＆ライティング</t>
  </si>
  <si>
    <t>両サイドにポールを使用してカフェライトをセッティング(お部屋全体)</t>
  </si>
  <si>
    <t>White polyester pipe &amp; drape 8ft H × 10f L</t>
  </si>
  <si>
    <t>White Tablecloth</t>
  </si>
  <si>
    <t>Standard dockside delivery / pick up fee</t>
  </si>
  <si>
    <t>Other Decoration</t>
  </si>
  <si>
    <t>Helium Tank</t>
  </si>
  <si>
    <t>AV機器</t>
  </si>
  <si>
    <t>スクリーン(7'×7')&amp;プロジェクター、スピーカーシステム</t>
  </si>
  <si>
    <t>ウクレレ</t>
  </si>
  <si>
    <t>パーティ/2時間</t>
  </si>
  <si>
    <t>アフターブーケ(押し花)</t>
  </si>
  <si>
    <t>スタンダード(シェル)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</si>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</sst>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43506.16255787037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65000</v>
      </c>
      <c r="G3" s="92">
        <v>319250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500</v>
      </c>
      <c r="P3" s="90">
        <v>2660.42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3</v>
      </c>
      <c r="D4" s="91">
        <v>130</v>
      </c>
      <c r="E4" s="91">
        <v>120</v>
      </c>
      <c r="F4" s="92">
        <v>53300</v>
      </c>
      <c r="G4" s="92">
        <v>42000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410</v>
      </c>
      <c r="P4" s="90">
        <v>350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7670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59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58500</v>
      </c>
      <c r="G6" s="92">
        <v>28800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240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71500</v>
      </c>
      <c r="G7" s="92">
        <v>48000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400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120</v>
      </c>
      <c r="F8" s="92">
        <v>20800</v>
      </c>
      <c r="G8" s="92">
        <v>18000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160</v>
      </c>
      <c r="P8" s="90">
        <v>150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120</v>
      </c>
      <c r="F9" s="92">
        <v>10400</v>
      </c>
      <c r="G9" s="92">
        <v>9600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80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4</v>
      </c>
      <c r="D10" s="91">
        <v>130</v>
      </c>
      <c r="E10" s="91">
        <v>120</v>
      </c>
      <c r="F10" s="92">
        <v>16900</v>
      </c>
      <c r="G10" s="92">
        <v>9600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130</v>
      </c>
      <c r="P10" s="90">
        <v>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455000</v>
      </c>
      <c r="G11" s="92">
        <v>289006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3500</v>
      </c>
      <c r="P11" s="90">
        <v>2408.38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91000</v>
      </c>
      <c r="G12" s="92">
        <v>62827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700</v>
      </c>
      <c r="P12" s="90">
        <v>523.5599999999999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2</v>
      </c>
      <c r="D13" s="91">
        <v>130</v>
      </c>
      <c r="E13" s="91">
        <v>120</v>
      </c>
      <c r="F13" s="92">
        <v>45500</v>
      </c>
      <c r="G13" s="92">
        <v>31440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262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120</v>
      </c>
      <c r="F14" s="92">
        <v>19500</v>
      </c>
      <c r="G14" s="92">
        <v>10052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120</v>
      </c>
      <c r="F15" s="92">
        <v>58500</v>
      </c>
      <c r="G15" s="92">
        <v>43200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450</v>
      </c>
      <c r="P15" s="90">
        <v>360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2</v>
      </c>
      <c r="D16" s="91">
        <v>130</v>
      </c>
      <c r="E16" s="91">
        <v>120</v>
      </c>
      <c r="F16" s="92">
        <v>19500</v>
      </c>
      <c r="G16" s="92">
        <v>54000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450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25</v>
      </c>
      <c r="B17" s="95" t="s">
        <v>45</v>
      </c>
      <c r="C17" s="90">
        <v>1</v>
      </c>
      <c r="D17" s="91">
        <v>130</v>
      </c>
      <c r="E17" s="91">
        <v>120</v>
      </c>
      <c r="F17" s="92">
        <v>0</v>
      </c>
      <c r="G17" s="92">
        <v>31200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260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25</v>
      </c>
      <c r="B18" s="95" t="s">
        <v>46</v>
      </c>
      <c r="C18" s="90">
        <v>1</v>
      </c>
      <c r="D18" s="91">
        <v>130</v>
      </c>
      <c r="E18" s="91">
        <v>120</v>
      </c>
      <c r="F18" s="92">
        <v>7410</v>
      </c>
      <c r="G18" s="92">
        <v>4200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57</v>
      </c>
      <c r="P18" s="90">
        <v>35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25</v>
      </c>
      <c r="B19" s="95" t="s">
        <v>47</v>
      </c>
      <c r="C19" s="90">
        <v>1</v>
      </c>
      <c r="D19" s="91">
        <v>130</v>
      </c>
      <c r="E19" s="91">
        <v>120</v>
      </c>
      <c r="F19" s="92">
        <v>34190</v>
      </c>
      <c r="G19" s="92">
        <v>22200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263</v>
      </c>
      <c r="P19" s="90">
        <v>185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25</v>
      </c>
      <c r="B20" s="95" t="s">
        <v>48</v>
      </c>
      <c r="C20" s="90">
        <v>4</v>
      </c>
      <c r="D20" s="91">
        <v>130</v>
      </c>
      <c r="E20" s="91">
        <v>120</v>
      </c>
      <c r="F20" s="92">
        <v>2600</v>
      </c>
      <c r="G20" s="92">
        <v>1920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20</v>
      </c>
      <c r="P20" s="90">
        <v>16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25</v>
      </c>
      <c r="B21" s="95" t="s">
        <v>49</v>
      </c>
      <c r="C21" s="90">
        <v>1</v>
      </c>
      <c r="D21" s="91">
        <v>130</v>
      </c>
      <c r="E21" s="91">
        <v>120</v>
      </c>
      <c r="F21" s="92">
        <v>7800</v>
      </c>
      <c r="G21" s="92">
        <v>5400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60</v>
      </c>
      <c r="P21" s="90">
        <v>45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51</v>
      </c>
      <c r="C22" s="90">
        <v>54</v>
      </c>
      <c r="D22" s="91">
        <v>130</v>
      </c>
      <c r="E22" s="91">
        <v>120</v>
      </c>
      <c r="F22" s="92">
        <v>19500</v>
      </c>
      <c r="G22" s="92">
        <v>15600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150</v>
      </c>
      <c r="P22" s="90">
        <v>130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50</v>
      </c>
      <c r="B23" s="95" t="s">
        <v>52</v>
      </c>
      <c r="C23" s="90">
        <v>1</v>
      </c>
      <c r="D23" s="91">
        <v>130</v>
      </c>
      <c r="E23" s="91">
        <v>120</v>
      </c>
      <c r="F23" s="92">
        <v>7800</v>
      </c>
      <c r="G23" s="92">
        <v>4920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60</v>
      </c>
      <c r="P23" s="90">
        <v>41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50</v>
      </c>
      <c r="B24" s="95" t="s">
        <v>53</v>
      </c>
      <c r="C24" s="90">
        <v>1</v>
      </c>
      <c r="D24" s="91">
        <v>130</v>
      </c>
      <c r="E24" s="91">
        <v>120</v>
      </c>
      <c r="F24" s="92">
        <v>109590</v>
      </c>
      <c r="G24" s="92">
        <v>86400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843</v>
      </c>
      <c r="P24" s="90">
        <v>720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25</v>
      </c>
      <c r="B25" s="95" t="s">
        <v>54</v>
      </c>
      <c r="C25" s="90">
        <v>8</v>
      </c>
      <c r="D25" s="91">
        <v>130</v>
      </c>
      <c r="E25" s="91">
        <v>120</v>
      </c>
      <c r="F25" s="92">
        <v>48880</v>
      </c>
      <c r="G25" s="92">
        <v>37543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376</v>
      </c>
      <c r="P25" s="90">
        <v>312.86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25</v>
      </c>
      <c r="B26" s="95" t="s">
        <v>55</v>
      </c>
      <c r="C26" s="90">
        <v>2</v>
      </c>
      <c r="D26" s="91">
        <v>130</v>
      </c>
      <c r="E26" s="91">
        <v>120</v>
      </c>
      <c r="F26" s="92">
        <v>0</v>
      </c>
      <c r="G26" s="92">
        <v>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0</v>
      </c>
      <c r="P26" s="90">
        <v>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25</v>
      </c>
      <c r="B27" s="95" t="s">
        <v>56</v>
      </c>
      <c r="C27" s="90">
        <v>1</v>
      </c>
      <c r="D27" s="91">
        <v>130</v>
      </c>
      <c r="E27" s="91">
        <v>120</v>
      </c>
      <c r="F27" s="92">
        <v>9230</v>
      </c>
      <c r="G27" s="92">
        <v>6000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71</v>
      </c>
      <c r="P27" s="90">
        <v>50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25</v>
      </c>
      <c r="B28" s="95" t="s">
        <v>57</v>
      </c>
      <c r="C28" s="90">
        <v>1</v>
      </c>
      <c r="D28" s="91">
        <v>130</v>
      </c>
      <c r="E28" s="91">
        <v>120</v>
      </c>
      <c r="F28" s="92">
        <v>15210</v>
      </c>
      <c r="G28" s="92">
        <v>12000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117</v>
      </c>
      <c r="P28" s="90">
        <v>100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58</v>
      </c>
      <c r="B29" s="95" t="s">
        <v>59</v>
      </c>
      <c r="C29" s="90">
        <v>55</v>
      </c>
      <c r="D29" s="91">
        <v>130</v>
      </c>
      <c r="E29" s="91">
        <v>120</v>
      </c>
      <c r="F29" s="92">
        <v>390</v>
      </c>
      <c r="G29" s="92">
        <v>102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3</v>
      </c>
      <c r="P29" s="90">
        <v>0.85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0.5</v>
      </c>
      <c r="Y29" s="93">
        <v>0.5</v>
      </c>
    </row>
    <row r="30" spans="1:26" customHeight="1" ht="24">
      <c r="A30" s="95" t="s">
        <v>60</v>
      </c>
      <c r="B30" s="95" t="s">
        <v>61</v>
      </c>
      <c r="C30" s="90">
        <v>54</v>
      </c>
      <c r="D30" s="91">
        <v>130</v>
      </c>
      <c r="E30" s="91">
        <v>120</v>
      </c>
      <c r="F30" s="92">
        <v>1430</v>
      </c>
      <c r="G30" s="92">
        <v>978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11</v>
      </c>
      <c r="P30" s="90">
        <v>8.15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62</v>
      </c>
      <c r="B31" s="95" t="s">
        <v>63</v>
      </c>
      <c r="C31" s="90">
        <v>1</v>
      </c>
      <c r="D31" s="91">
        <v>130</v>
      </c>
      <c r="E31" s="91">
        <v>120</v>
      </c>
      <c r="F31" s="92">
        <v>160810</v>
      </c>
      <c r="G31" s="92">
        <v>126857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1237</v>
      </c>
      <c r="P31" s="90">
        <v>1057.14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58</v>
      </c>
      <c r="B32" s="95" t="s">
        <v>64</v>
      </c>
      <c r="C32" s="90">
        <v>1</v>
      </c>
      <c r="D32" s="91">
        <v>130</v>
      </c>
      <c r="E32" s="91">
        <v>120</v>
      </c>
      <c r="F32" s="92">
        <v>18330</v>
      </c>
      <c r="G32" s="92">
        <v>12960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141</v>
      </c>
      <c r="P32" s="90">
        <v>108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58</v>
      </c>
      <c r="B33" s="95" t="s">
        <v>65</v>
      </c>
      <c r="C33" s="90">
        <v>8</v>
      </c>
      <c r="D33" s="91">
        <v>130</v>
      </c>
      <c r="E33" s="91">
        <v>120</v>
      </c>
      <c r="F33" s="92">
        <v>1560</v>
      </c>
      <c r="G33" s="92">
        <v>1140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12</v>
      </c>
      <c r="P33" s="90">
        <v>9.5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0.5</v>
      </c>
      <c r="Y33" s="93">
        <v>0.5</v>
      </c>
    </row>
    <row r="34" spans="1:26" customHeight="1" ht="24">
      <c r="A34" s="95" t="s">
        <v>58</v>
      </c>
      <c r="B34" s="95" t="s">
        <v>66</v>
      </c>
      <c r="C34" s="90">
        <v>1</v>
      </c>
      <c r="D34" s="91">
        <v>130</v>
      </c>
      <c r="E34" s="91">
        <v>120</v>
      </c>
      <c r="F34" s="92">
        <v>18330</v>
      </c>
      <c r="G34" s="92">
        <v>14400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141</v>
      </c>
      <c r="P34" s="90">
        <v>120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67</v>
      </c>
      <c r="B35" s="95" t="s">
        <v>68</v>
      </c>
      <c r="C35" s="90">
        <v>1</v>
      </c>
      <c r="D35" s="91">
        <v>130</v>
      </c>
      <c r="E35" s="91">
        <v>120</v>
      </c>
      <c r="F35" s="92">
        <v>6890</v>
      </c>
      <c r="G35" s="92">
        <v>6359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53</v>
      </c>
      <c r="P35" s="90">
        <v>52.99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69</v>
      </c>
      <c r="B36" s="95" t="s">
        <v>70</v>
      </c>
      <c r="C36" s="90">
        <v>1</v>
      </c>
      <c r="D36" s="91">
        <v>130</v>
      </c>
      <c r="E36" s="91">
        <v>120</v>
      </c>
      <c r="F36" s="92">
        <v>112580</v>
      </c>
      <c r="G36" s="92">
        <v>88800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866</v>
      </c>
      <c r="P36" s="90">
        <v>740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71</v>
      </c>
      <c r="B37" s="95" t="s">
        <v>72</v>
      </c>
      <c r="C37" s="90">
        <v>1</v>
      </c>
      <c r="D37" s="91">
        <v>130</v>
      </c>
      <c r="E37" s="91">
        <v>120</v>
      </c>
      <c r="F37" s="92">
        <v>32500</v>
      </c>
      <c r="G37" s="92">
        <v>22560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250</v>
      </c>
      <c r="P37" s="90">
        <v>188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73</v>
      </c>
      <c r="B38" s="95" t="s">
        <v>74</v>
      </c>
      <c r="C38" s="90">
        <v>1</v>
      </c>
      <c r="D38" s="91">
        <v>130</v>
      </c>
      <c r="E38" s="91">
        <v>120</v>
      </c>
      <c r="F38" s="92">
        <v>55900</v>
      </c>
      <c r="G38" s="92">
        <v>37822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430</v>
      </c>
      <c r="P38" s="90">
        <v>315.18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 s="12" customFormat="1">
      <c r="A39" s="70"/>
      <c r="B39" s="19"/>
      <c r="C39" s="20"/>
      <c r="D39" s="21"/>
      <c r="E39" s="21"/>
      <c r="F39" s="4"/>
      <c r="G39" s="4"/>
      <c r="H39" s="4" t="str">
        <f>SUM(H3:H38)</f>
        <v>0</v>
      </c>
      <c r="I39" s="4" t="str">
        <f>SUM(I3:I38)</f>
        <v>0</v>
      </c>
      <c r="J39" s="4" t="str">
        <f>H39-I39</f>
        <v>0</v>
      </c>
      <c r="K39" s="22" t="str">
        <f>J39/H39</f>
        <v>0</v>
      </c>
      <c r="L39" s="4" t="str">
        <f>SUM(L3:L38)</f>
        <v>0</v>
      </c>
      <c r="M39" s="4" t="str">
        <f>SUM(M3:M38)</f>
        <v>0</v>
      </c>
      <c r="N39" s="4" t="str">
        <f>SUM(N3:N38)</f>
        <v>0</v>
      </c>
      <c r="O39" s="5"/>
      <c r="P39" s="5"/>
      <c r="Q39" s="5" t="str">
        <f>SUM(Q3:Q38)</f>
        <v>0</v>
      </c>
      <c r="R39" s="5" t="str">
        <f>SUM(R3:R38)</f>
        <v>0</v>
      </c>
      <c r="S39" s="5" t="str">
        <f>Q39-R39</f>
        <v>0</v>
      </c>
      <c r="T39" s="22" t="str">
        <f>S39/Q39</f>
        <v>0</v>
      </c>
      <c r="U39" s="5" t="str">
        <f>SUM(U3:U38)</f>
        <v>0</v>
      </c>
      <c r="V39" s="5" t="str">
        <f>SUM(V3:V38)</f>
        <v>0</v>
      </c>
      <c r="W39" s="73" t="str">
        <f>SUM(W3:W38)</f>
        <v>0</v>
      </c>
      <c r="X39" s="23"/>
      <c r="Y39" s="23"/>
    </row>
    <row r="40" spans="1:26" customHeight="1" ht="24" s="32" customFormat="1">
      <c r="A40" s="24"/>
      <c r="B40" s="25" t="s">
        <v>75</v>
      </c>
      <c r="C40" s="26">
        <v>0.04712</v>
      </c>
      <c r="D40" s="27"/>
      <c r="E40" s="27"/>
      <c r="F40" s="28"/>
      <c r="G40" s="28"/>
      <c r="H40" s="28" t="str">
        <f>C40*(H39-N39)</f>
        <v>0</v>
      </c>
      <c r="I40" s="28"/>
      <c r="J40" s="28"/>
      <c r="K40" s="29"/>
      <c r="L40" s="28"/>
      <c r="M40" s="28"/>
      <c r="N40" s="28"/>
      <c r="O40" s="30"/>
      <c r="P40" s="30"/>
      <c r="Q40" s="30" t="str">
        <f>C40*(Q39-W39)</f>
        <v>0</v>
      </c>
      <c r="R40" s="30"/>
      <c r="S40" s="30"/>
      <c r="T40" s="29"/>
      <c r="U40" s="30"/>
      <c r="V40" s="30"/>
      <c r="W40" s="74"/>
      <c r="X40" s="31"/>
      <c r="Y40" s="31"/>
    </row>
    <row r="41" spans="1:26" customHeight="1" ht="24">
      <c r="A41" s="33" t="s">
        <v>76</v>
      </c>
      <c r="B41" s="33" t="s">
        <v>77</v>
      </c>
      <c r="C41" s="15">
        <v>0.1</v>
      </c>
      <c r="D41" s="13"/>
      <c r="E41" s="13"/>
      <c r="F41" s="14"/>
      <c r="G41" s="14"/>
      <c r="H41" s="14" t="str">
        <f>C41*H39</f>
        <v>0</v>
      </c>
      <c r="I41" s="14"/>
      <c r="J41" s="14"/>
      <c r="K41" s="15"/>
      <c r="L41" s="14"/>
      <c r="M41" s="4" t="str">
        <f>H41</f>
        <v>0</v>
      </c>
      <c r="N41" s="4"/>
      <c r="O41" s="16"/>
      <c r="P41" s="16"/>
      <c r="Q41" s="16" t="str">
        <f>C41*Q39</f>
        <v>0</v>
      </c>
      <c r="R41" s="16"/>
      <c r="S41" s="16"/>
      <c r="T41" s="15"/>
      <c r="U41" s="16"/>
      <c r="V41" s="16" t="str">
        <f>Q41</f>
        <v>0</v>
      </c>
      <c r="W41" s="72"/>
      <c r="X41" s="17"/>
      <c r="Y41" s="17"/>
    </row>
    <row r="42" spans="1:26" customHeight="1" ht="24" s="12" customFormat="1">
      <c r="A42" s="34"/>
      <c r="B42" s="34" t="s">
        <v>78</v>
      </c>
      <c r="C42" s="35"/>
      <c r="D42" s="36"/>
      <c r="E42" s="36"/>
      <c r="F42" s="37"/>
      <c r="G42" s="37"/>
      <c r="H42" s="37" t="str">
        <f>SUM(H39:H41)</f>
        <v>0</v>
      </c>
      <c r="I42" s="37"/>
      <c r="J42" s="37"/>
      <c r="K42" s="38"/>
      <c r="L42" s="39" t="str">
        <f>L39</f>
        <v>0</v>
      </c>
      <c r="M42" s="39" t="str">
        <f>SUM(M39:M41)</f>
        <v>0</v>
      </c>
      <c r="N42" s="39"/>
      <c r="O42" s="40"/>
      <c r="P42" s="40"/>
      <c r="Q42" s="40" t="str">
        <f>SUM(Q39:Q41)</f>
        <v>0</v>
      </c>
      <c r="R42" s="40"/>
      <c r="S42" s="40"/>
      <c r="T42" s="38"/>
      <c r="U42" s="41" t="str">
        <f>U39</f>
        <v>0</v>
      </c>
      <c r="V42" s="41" t="str">
        <f>SUM(V39:V41)</f>
        <v>0</v>
      </c>
      <c r="W42" s="73"/>
      <c r="X42" s="42"/>
      <c r="Y42" s="42"/>
    </row>
    <row r="43" spans="1:26" customHeight="1" ht="24" s="54" customFormat="1">
      <c r="A43" s="43"/>
      <c r="B43" s="44" t="s">
        <v>79</v>
      </c>
      <c r="C43" s="45">
        <v>0.05</v>
      </c>
      <c r="D43" s="46"/>
      <c r="E43" s="46"/>
      <c r="F43" s="47"/>
      <c r="G43" s="47"/>
      <c r="H43" s="2" t="str">
        <f>C43*H42</f>
        <v>0</v>
      </c>
      <c r="I43" s="48"/>
      <c r="J43" s="48"/>
      <c r="K43" s="49"/>
      <c r="L43" s="78" t="str">
        <f>H43*X43</f>
        <v>0</v>
      </c>
      <c r="M43" s="78" t="str">
        <f>H43*Y43</f>
        <v>0</v>
      </c>
      <c r="N43" s="2"/>
      <c r="O43" s="50"/>
      <c r="P43" s="50"/>
      <c r="Q43" s="51" t="str">
        <f>C43*Q42</f>
        <v>0</v>
      </c>
      <c r="R43" s="52"/>
      <c r="S43" s="52"/>
      <c r="T43" s="53"/>
      <c r="U43" s="3" t="str">
        <f>Q43*X43</f>
        <v>0</v>
      </c>
      <c r="V43" s="3" t="str">
        <f>Q43*Y43</f>
        <v>0</v>
      </c>
      <c r="W43" s="75"/>
      <c r="X43" s="77">
        <v>0.2</v>
      </c>
      <c r="Y43" s="77">
        <v>0.8</v>
      </c>
    </row>
    <row r="44" spans="1:26" customHeight="1" ht="24" s="32" customFormat="1">
      <c r="A44" s="55"/>
      <c r="B44" s="1" t="s">
        <v>80</v>
      </c>
      <c r="C44" s="56">
        <v>0</v>
      </c>
      <c r="D44" s="57" t="s">
        <v>81</v>
      </c>
      <c r="E44" s="57">
        <v>100</v>
      </c>
      <c r="F44" s="48"/>
      <c r="G44" s="48"/>
      <c r="H44" s="58" t="str">
        <f>C44</f>
        <v>0</v>
      </c>
      <c r="I44" s="47"/>
      <c r="J44" s="47"/>
      <c r="K44" s="45"/>
      <c r="L44" s="78" t="str">
        <f>H44*X43</f>
        <v>0</v>
      </c>
      <c r="M44" s="78" t="str">
        <f>H44*Y43</f>
        <v>0</v>
      </c>
      <c r="N44" s="2"/>
      <c r="O44" s="59"/>
      <c r="P44" s="59"/>
      <c r="Q44" s="79" t="str">
        <f>IF(E44&gt;0, H44/E44, 0)</f>
        <v>0</v>
      </c>
      <c r="R44" s="50"/>
      <c r="S44" s="50"/>
      <c r="T44" s="31"/>
      <c r="U44" s="3" t="str">
        <f>Q44*X43</f>
        <v>0</v>
      </c>
      <c r="V44" s="3" t="str">
        <f>Q44*Y43</f>
        <v>0</v>
      </c>
      <c r="W44" s="74"/>
      <c r="X44" s="31"/>
      <c r="Y44" s="31"/>
    </row>
    <row r="45" spans="1:26" customHeight="1" ht="24">
      <c r="A45" s="60"/>
      <c r="B4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5" s="61"/>
      <c r="D45" s="62"/>
      <c r="E45" s="62"/>
      <c r="F45" s="63"/>
      <c r="G45" s="63"/>
      <c r="H45" s="63" t="str">
        <f>SUM(H39:H41)-SUM(H43:H44)</f>
        <v>0</v>
      </c>
      <c r="I45" s="63" t="str">
        <f>I39</f>
        <v>0</v>
      </c>
      <c r="J45" s="63" t="str">
        <f>H45-I45</f>
        <v>0</v>
      </c>
      <c r="K45" s="64" t="str">
        <f>J45/H45</f>
        <v>0</v>
      </c>
      <c r="L45" s="63" t="str">
        <f>SUM(L41:L42)-SUM(L43:L44)</f>
        <v>0</v>
      </c>
      <c r="M45" s="63" t="str">
        <f>SUM(M39:M41)-SUM(M43:M44)</f>
        <v>0</v>
      </c>
      <c r="N45" s="63"/>
      <c r="O45" s="65"/>
      <c r="P45" s="65"/>
      <c r="Q45" s="65" t="str">
        <f>SUM(Q39:Q41)-SUM(Q43:Q44)</f>
        <v>0</v>
      </c>
      <c r="R45" s="65" t="str">
        <f>R39</f>
        <v>0</v>
      </c>
      <c r="S45" s="65" t="str">
        <f>Q45-R45</f>
        <v>0</v>
      </c>
      <c r="T45" s="17" t="str">
        <f>S45/Q45</f>
        <v>0</v>
      </c>
      <c r="U45" s="65" t="str">
        <f>SUM($U41:$U42)-SUM($U43:$U44)</f>
        <v>0</v>
      </c>
      <c r="V45" s="65" t="str">
        <f>SUM(V39:V41)-SUM(V43:V44)</f>
        <v>0</v>
      </c>
      <c r="W45" s="72"/>
      <c r="X45" s="17"/>
      <c r="Y4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