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ima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<sst xmlns="http://schemas.openxmlformats.org/spreadsheetml/2006/main" uniqueCount="40">
  <si>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項目</t>
  </si>
  <si>
    <t>内容</t>
  </si>
  <si>
    <t>個数</t>
  </si>
  <si>
    <t>販売為替レート</t>
  </si>
  <si>
    <t>原価為替レート</t>
  </si>
  <si>
    <t>\単価</t>
  </si>
  <si>
    <t>\原価</t>
  </si>
  <si>
    <t>\総代価</t>
  </si>
  <si>
    <t>\総原価</t>
  </si>
  <si>
    <t>\利益</t>
  </si>
  <si>
    <t>利益率</t>
  </si>
  <si>
    <t>\現地取り分</t>
  </si>
  <si>
    <t>\EMPRESS</t>
  </si>
  <si>
    <t>\国内支払</t>
  </si>
  <si>
    <t>$単価</t>
  </si>
  <si>
    <t>$原価</t>
  </si>
  <si>
    <t>$総代価</t>
  </si>
  <si>
    <t>$総原価</t>
  </si>
  <si>
    <t>$利益</t>
  </si>
  <si>
    <t>$現地取り分</t>
  </si>
  <si>
    <t>$EMPRESS</t>
  </si>
  <si>
    <t>$国内支払</t>
  </si>
  <si>
    <t>Share</t>
  </si>
  <si>
    <t>ザ・フェアモントオーキッド・ウエディング</t>
  </si>
  <si>
    <t>タートルポワント会場使用料(月～金曜日・午前中挙式)/会場チェア20脚/牧師先生/弾き語りシンガー/ヘアメイク＆着付け(120分)/写真撮影(挙式のみ)/日本人コーディネーター　</t>
  </si>
  <si>
    <t>ハワイ島：ブラウンズ</t>
  </si>
  <si>
    <t>会場使用料</t>
  </si>
  <si>
    <t>Labor Fee</t>
  </si>
  <si>
    <t>Plated Lunch Menu #1</t>
  </si>
  <si>
    <t>オリジナルウエディングケーキ</t>
  </si>
  <si>
    <t>つきっきりコーディネーター(ハワイ島)</t>
  </si>
  <si>
    <t>レセプション</t>
  </si>
  <si>
    <t>ハワイ州税</t>
  </si>
  <si>
    <t>　</t>
  </si>
  <si>
    <t>アレンジメント料</t>
  </si>
  <si>
    <t>SUBTOTAL</t>
  </si>
  <si>
    <t>割引率</t>
  </si>
  <si>
    <t>割引額</t>
  </si>
  <si>
    <t>割引額為替レート</t>
  </si>
  <si>
    <r>
      <t xml:space="preserve">T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OTAL</t>
    </r>
  </si>
</sst>
</file>

<file path=xl/styles.xml><?xml version="1.0" encoding="utf-8"?>
<styleSheet xmlns="http://schemas.openxmlformats.org/spreadsheetml/2006/main" xml:space="preserve">
  <numFmts count="5">
    <numFmt numFmtId="164" formatCode="&quot;¥&quot;#,##0_);[Red]\(&quot;¥&quot;#,##0\)"/>
    <numFmt numFmtId="165" formatCode="0.00_);[Red]\(0.00\)"/>
    <numFmt numFmtId="166" formatCode="0.000%"/>
    <numFmt numFmtId="167" formatCode="\$#,##0.00;\-\$#,##0.00"/>
    <numFmt numFmtId="168" formatCode="yy/mm/dd;@"/>
  </numFmts>
  <fonts count="2">
    <font>
      <b val="0"/>
      <i val="0"/>
      <strike val="0"/>
      <u val="none"/>
      <sz val="11"/>
      <color rgb="FF000000"/>
      <name val="ＭＳ Ｐゴシック"/>
    </font>
    <font>
      <b val="0"/>
      <i val="0"/>
      <strike val="0"/>
      <u val="none"/>
      <sz val="11"/>
      <color rgb="FFFF0000"/>
      <name val="ＭＳ Ｐゴシック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9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164" fillId="2" borderId="1" applyFont="1" applyNumberFormat="1" applyFill="0" applyBorder="1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165" fillId="2" borderId="0" applyFont="0" applyNumberFormat="1" applyFill="0" applyBorder="0" applyAlignment="1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center" textRotation="0" wrapText="false" shrinkToFit="false"/>
    </xf>
    <xf xfId="0" fontId="0" numFmtId="164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165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166" fillId="2" borderId="1" applyFont="0" applyNumberFormat="1" applyFill="0" applyBorder="1" applyAlignment="1">
      <alignment horizontal="right" vertical="center" textRotation="0" wrapText="false" shrinkToFit="false"/>
    </xf>
    <xf xfId="0" fontId="0" numFmtId="165" fillId="2" borderId="1" applyFont="0" applyNumberFormat="1" applyFill="0" applyBorder="1" applyAlignment="1">
      <alignment horizontal="right" vertical="center" textRotation="0" wrapText="false" shrinkToFit="false"/>
    </xf>
    <xf xfId="0" fontId="0" numFmtId="164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0" fillId="2" borderId="3" applyFont="0" applyNumberFormat="0" applyFill="0" applyBorder="1" applyAlignment="1">
      <alignment horizontal="right" vertical="center" textRotation="0" wrapText="false" shrinkToFit="false"/>
    </xf>
    <xf xfId="0" fontId="0" numFmtId="165" fillId="2" borderId="3" applyFont="0" applyNumberFormat="1" applyFill="0" applyBorder="1" applyAlignment="1">
      <alignment horizontal="right" vertical="center" textRotation="0" wrapText="false" shrinkToFit="false"/>
    </xf>
    <xf xfId="0" fontId="0" numFmtId="164" fillId="2" borderId="3" applyFont="0" applyNumberFormat="1" applyFill="0" applyBorder="1" applyAlignment="1">
      <alignment horizontal="right" vertical="center" textRotation="0" wrapText="false" shrinkToFit="false"/>
    </xf>
    <xf xfId="0" fontId="0" numFmtId="9" fillId="2" borderId="3" applyFont="0" applyNumberFormat="1" applyFill="0" applyBorder="1" applyAlignment="1">
      <alignment horizontal="right" vertical="center" textRotation="0" wrapText="false" shrinkToFit="false"/>
    </xf>
    <xf xfId="0" fontId="0" numFmtId="164" fillId="2" borderId="3" applyFont="0" applyNumberFormat="1" applyFill="0" applyBorder="1" applyAlignment="1">
      <alignment horizontal="right" vertical="bottom" textRotation="0" wrapText="false" shrinkToFit="false"/>
    </xf>
    <xf xfId="0" fontId="0" numFmtId="0" fillId="2" borderId="3" applyFont="0" applyNumberFormat="0" applyFill="0" applyBorder="1" applyAlignment="1">
      <alignment horizontal="right" vertical="center" textRotation="0" wrapText="false" shrinkToFit="false"/>
    </xf>
    <xf xfId="0" fontId="0" numFmtId="0" fillId="2" borderId="3" applyFont="0" applyNumberFormat="0" applyFill="0" applyBorder="1" applyAlignment="1">
      <alignment horizontal="right" vertical="bottom" textRotation="0" wrapText="false" shrinkToFit="false"/>
    </xf>
    <xf xfId="0" fontId="0" numFmtId="9" fillId="2" borderId="3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bottom" textRotation="0" wrapText="false" shrinkToFit="false"/>
    </xf>
    <xf xfId="0" fontId="1" numFmtId="164" fillId="2" borderId="1" applyFont="1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165" fillId="2" borderId="0" applyFont="0" applyNumberFormat="1" applyFill="0" applyBorder="0" applyAlignment="1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false" shrinkToFit="false"/>
    </xf>
    <xf xfId="0" fontId="0" numFmtId="167" fillId="2" borderId="0" applyFont="0" applyNumberFormat="1" applyFill="0" applyBorder="0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0" applyFont="0" applyNumberFormat="1" applyFill="0" applyBorder="0" applyAlignment="1">
      <alignment horizontal="general" vertical="bottom" textRotation="0" wrapText="false" shrinkToFit="false"/>
    </xf>
    <xf xfId="0" fontId="0" numFmtId="10" fillId="2" borderId="1" applyFont="0" applyNumberFormat="1" applyFill="0" applyBorder="1" applyAlignment="1">
      <alignment horizontal="right" vertical="bottom" textRotation="0" wrapText="false" shrinkToFit="false"/>
    </xf>
    <xf xfId="0" fontId="1" numFmtId="164" fillId="2" borderId="1" applyFont="1" applyNumberFormat="1" applyFill="0" applyBorder="1" applyAlignment="1">
      <alignment horizontal="right" vertical="bottom" textRotation="0" wrapText="false" shrinkToFit="false"/>
    </xf>
    <xf xfId="0" fontId="1" numFmtId="167" fillId="2" borderId="1" applyFont="1" applyNumberFormat="1" applyFill="0" applyBorder="1" applyAlignment="1">
      <alignment horizontal="right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165" fillId="3" borderId="1" applyFont="0" applyNumberFormat="1" applyFill="1" applyBorder="1" applyAlignment="1">
      <alignment horizontal="center" vertical="center" textRotation="0" wrapText="false" shrinkToFit="false"/>
    </xf>
    <xf xfId="0" fontId="0" numFmtId="164" fillId="3" borderId="1" applyFont="0" applyNumberFormat="1" applyFill="1" applyBorder="1" applyAlignment="1">
      <alignment horizontal="center" vertical="center" textRotation="0" wrapText="false" shrinkToFit="false"/>
    </xf>
    <xf xfId="0" fontId="0" numFmtId="9" fillId="3" borderId="1" applyFont="0" applyNumberFormat="1" applyFill="1" applyBorder="1" applyAlignment="1">
      <alignment horizontal="center" vertical="center" textRotation="0" wrapText="false" shrinkToFit="false"/>
    </xf>
    <xf xfId="0" fontId="0" numFmtId="164" fillId="3" borderId="1" applyFont="0" applyNumberFormat="1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167" fillId="3" borderId="1" applyFont="0" applyNumberFormat="1" applyFill="1" applyBorder="1" applyAlignment="1">
      <alignment horizontal="center" vertical="center" textRotation="0" wrapText="false" shrinkToFit="false"/>
    </xf>
    <xf xfId="0" fontId="0" numFmtId="9" fillId="3" borderId="1" applyFont="0" applyNumberFormat="1" applyFill="1" applyBorder="1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168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right" vertical="center" textRotation="0" wrapText="false" shrinkToFit="false"/>
    </xf>
    <xf xfId="0" fontId="0" numFmtId="165" fillId="3" borderId="1" applyFont="0" applyNumberFormat="1" applyFill="1" applyBorder="1" applyAlignment="1">
      <alignment horizontal="right" vertical="center" textRotation="0" wrapText="false" shrinkToFit="false"/>
    </xf>
    <xf xfId="0" fontId="0" numFmtId="164" fillId="3" borderId="1" applyFont="0" applyNumberFormat="1" applyFill="1" applyBorder="1" applyAlignment="1">
      <alignment horizontal="right" vertical="center" textRotation="0" wrapText="false" shrinkToFit="false"/>
    </xf>
    <xf xfId="0" fontId="0" numFmtId="9" fillId="3" borderId="1" applyFont="0" applyNumberFormat="1" applyFill="1" applyBorder="1" applyAlignment="1">
      <alignment horizontal="right" vertical="center" textRotation="0" wrapText="false" shrinkToFit="false"/>
    </xf>
    <xf xfId="0" fontId="0" numFmtId="167" fillId="3" borderId="1" applyFont="0" applyNumberFormat="1" applyFill="1" applyBorder="1" applyAlignment="1">
      <alignment horizontal="righ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5"/>
  <sheetViews>
    <sheetView tabSelected="1" workbookViewId="0" zoomScale="70" zoomScaleNormal="70" showGridLines="true" showRowColHeaders="1">
      <pane xSplit="2" topLeftCell="C1" activePane="topRight" state="frozen"/>
      <selection pane="topRight" activeCell="C1" sqref="C1"/>
    </sheetView>
  </sheetViews>
  <sheetFormatPr customHeight="true" defaultRowHeight="24" defaultColWidth="13" outlineLevelRow="0" outlineLevelCol="0"/>
  <cols>
    <col min="1" max="1" width="25.5" customWidth="true" style="18"/>
    <col min="2" max="2" width="38" customWidth="true" style="18"/>
    <col min="3" max="3" width="8.25" customWidth="true" style="18"/>
    <col min="4" max="4" width="14.625" customWidth="true" style="66"/>
    <col min="5" max="5" width="13.875" customWidth="true" style="66"/>
    <col min="6" max="6" width="11.875" customWidth="true" style="67"/>
    <col min="7" max="7" width="11.875" customWidth="true" style="67"/>
    <col min="8" max="8" width="11.875" customWidth="true" style="67"/>
    <col min="9" max="9" width="11.875" customWidth="true" style="67"/>
    <col min="10" max="10" width="11.875" customWidth="true" style="67"/>
    <col min="11" max="11" width="11.875" customWidth="true" style="68"/>
    <col min="12" max="12" width="11.125" customWidth="true" style="67"/>
    <col min="13" max="13" width="11.125" customWidth="true" style="67"/>
    <col min="14" max="14" width="11.125" customWidth="true" style="67"/>
    <col min="15" max="15" width="13" style="69"/>
    <col min="16" max="16" width="13" style="69"/>
    <col min="17" max="17" width="13" style="69"/>
    <col min="18" max="18" width="13" style="69"/>
    <col min="19" max="19" width="13" style="69"/>
    <col min="20" max="20" width="13" style="68"/>
    <col min="21" max="21" width="13" style="69"/>
    <col min="22" max="22" width="13" style="69"/>
    <col min="23" max="23" width="13" style="76"/>
    <col min="24" max="24" width="13" style="68"/>
    <col min="25" max="25" width="13" style="68"/>
    <col min="26" max="26" width="13" style="18"/>
  </cols>
  <sheetData>
    <row r="1" spans="1:26" customHeight="1" ht="39.75" s="12" customFormat="1">
      <c r="A1" s="89">
        <v>43205.43400462963</v>
      </c>
      <c r="B1" s="6"/>
      <c r="C1" s="6"/>
      <c r="D1" s="7"/>
      <c r="E1" s="7"/>
      <c r="F1" s="8"/>
      <c r="G1" s="8"/>
      <c r="H1" s="8"/>
      <c r="I1" s="8"/>
      <c r="J1" s="8"/>
      <c r="K1" s="9"/>
      <c r="L1" s="8"/>
      <c r="M1" s="8"/>
      <c r="N1" s="8"/>
      <c r="O1" s="10"/>
      <c r="P1" s="10"/>
      <c r="Q1" s="10"/>
      <c r="R1" s="10"/>
      <c r="S1" s="10"/>
      <c r="T1" s="11"/>
      <c r="U1" s="10"/>
      <c r="V1" s="10"/>
      <c r="W1" s="71"/>
      <c r="X1" s="11"/>
      <c r="Y1" s="11"/>
    </row>
    <row r="2" spans="1:26" customHeight="1" ht="24" s="88" customFormat="1">
      <c r="A2" s="80" t="s">
        <v>0</v>
      </c>
      <c r="B2" s="80" t="s">
        <v>1</v>
      </c>
      <c r="C2" s="80" t="s">
        <v>2</v>
      </c>
      <c r="D2" s="81" t="s">
        <v>3</v>
      </c>
      <c r="E2" s="81" t="s">
        <v>4</v>
      </c>
      <c r="F2" s="82" t="s">
        <v>5</v>
      </c>
      <c r="G2" s="82" t="s">
        <v>6</v>
      </c>
      <c r="H2" s="82" t="s">
        <v>7</v>
      </c>
      <c r="I2" s="82" t="s">
        <v>8</v>
      </c>
      <c r="J2" s="82" t="s">
        <v>9</v>
      </c>
      <c r="K2" s="83" t="s">
        <v>10</v>
      </c>
      <c r="L2" s="82" t="s">
        <v>11</v>
      </c>
      <c r="M2" s="82" t="s">
        <v>12</v>
      </c>
      <c r="N2" s="84" t="s">
        <v>13</v>
      </c>
      <c r="O2" s="85" t="s">
        <v>14</v>
      </c>
      <c r="P2" s="85" t="s">
        <v>15</v>
      </c>
      <c r="Q2" s="85" t="s">
        <v>16</v>
      </c>
      <c r="R2" s="85" t="s">
        <v>17</v>
      </c>
      <c r="S2" s="85" t="s">
        <v>18</v>
      </c>
      <c r="T2" s="83" t="s">
        <v>10</v>
      </c>
      <c r="U2" s="85" t="s">
        <v>19</v>
      </c>
      <c r="V2" s="85" t="s">
        <v>20</v>
      </c>
      <c r="W2" s="86" t="s">
        <v>21</v>
      </c>
      <c r="X2" s="87" t="s">
        <v>22</v>
      </c>
      <c r="Y2" s="87"/>
    </row>
    <row r="3" spans="1:26" customHeight="1" ht="24">
      <c r="A3" s="95" t="s">
        <v>23</v>
      </c>
      <c r="B3" s="95" t="s">
        <v>24</v>
      </c>
      <c r="C3" s="90">
        <v>1</v>
      </c>
      <c r="D3" s="91">
        <v>130</v>
      </c>
      <c r="E3" s="91">
        <v>125</v>
      </c>
      <c r="F3" s="92">
        <v>442000</v>
      </c>
      <c r="G3" s="92">
        <v>325448</v>
      </c>
      <c r="H3" s="92" t="str">
        <f>F3* C3</f>
        <v>0</v>
      </c>
      <c r="I3" s="92" t="str">
        <f>G3* C3</f>
        <v>0</v>
      </c>
      <c r="J3" s="92" t="str">
        <f>H3- I3</f>
        <v>0</v>
      </c>
      <c r="K3" s="93" t="str">
        <f>J3 / H3</f>
        <v>0</v>
      </c>
      <c r="L3" s="92" t="str">
        <f>J3 * X3</f>
        <v>0</v>
      </c>
      <c r="M3" s="92" t="str">
        <f>J3 * Y3</f>
        <v>0</v>
      </c>
      <c r="N3" s="92">
        <v>0</v>
      </c>
      <c r="O3" s="90">
        <v>3400</v>
      </c>
      <c r="P3" s="90">
        <v>2603.58</v>
      </c>
      <c r="Q3" s="90" t="str">
        <f>O3* C3</f>
        <v>0</v>
      </c>
      <c r="R3" s="90" t="str">
        <f>P3* C3</f>
        <v>0</v>
      </c>
      <c r="S3" s="90" t="str">
        <f>Q3- R3</f>
        <v>0</v>
      </c>
      <c r="T3" s="93" t="str">
        <f>S3/ Q3</f>
        <v>0</v>
      </c>
      <c r="U3" s="90" t="str">
        <f>S3* X3</f>
        <v>0</v>
      </c>
      <c r="V3" s="90" t="str">
        <f>S3* Y3</f>
        <v>0</v>
      </c>
      <c r="W3" s="94">
        <v>0</v>
      </c>
      <c r="X3" s="93">
        <v>0</v>
      </c>
      <c r="Y3" s="93">
        <v>1</v>
      </c>
    </row>
    <row r="4" spans="1:26" customHeight="1" ht="24">
      <c r="A4" s="95" t="s">
        <v>25</v>
      </c>
      <c r="B4" s="95" t="s">
        <v>26</v>
      </c>
      <c r="C4" s="90">
        <v>1</v>
      </c>
      <c r="D4" s="91">
        <v>130</v>
      </c>
      <c r="E4" s="91">
        <v>125</v>
      </c>
      <c r="F4" s="92">
        <v>53300</v>
      </c>
      <c r="G4" s="92">
        <v>42970</v>
      </c>
      <c r="H4" s="92" t="str">
        <f>F4* C4</f>
        <v>0</v>
      </c>
      <c r="I4" s="92" t="str">
        <f>G4* C4</f>
        <v>0</v>
      </c>
      <c r="J4" s="92" t="str">
        <f>H4- I4</f>
        <v>0</v>
      </c>
      <c r="K4" s="93" t="str">
        <f>J4 / H4</f>
        <v>0</v>
      </c>
      <c r="L4" s="92" t="str">
        <f>J4 * X4</f>
        <v>0</v>
      </c>
      <c r="M4" s="92" t="str">
        <f>J4 * Y4</f>
        <v>0</v>
      </c>
      <c r="N4" s="92">
        <v>0</v>
      </c>
      <c r="O4" s="90">
        <v>410</v>
      </c>
      <c r="P4" s="90">
        <v>343.76</v>
      </c>
      <c r="Q4" s="90" t="str">
        <f>O4* C4</f>
        <v>0</v>
      </c>
      <c r="R4" s="90" t="str">
        <f>P4* C4</f>
        <v>0</v>
      </c>
      <c r="S4" s="90" t="str">
        <f>Q4- R4</f>
        <v>0</v>
      </c>
      <c r="T4" s="93" t="str">
        <f>S4/ Q4</f>
        <v>0</v>
      </c>
      <c r="U4" s="90" t="str">
        <f>S4* X4</f>
        <v>0</v>
      </c>
      <c r="V4" s="90" t="str">
        <f>S4* Y4</f>
        <v>0</v>
      </c>
      <c r="W4" s="94">
        <v>0</v>
      </c>
      <c r="X4" s="93">
        <v>0</v>
      </c>
      <c r="Y4" s="93">
        <v>1</v>
      </c>
    </row>
    <row r="5" spans="1:26" customHeight="1" ht="24">
      <c r="A5" s="95" t="s">
        <v>25</v>
      </c>
      <c r="B5" s="95" t="s">
        <v>27</v>
      </c>
      <c r="C5" s="90">
        <v>1</v>
      </c>
      <c r="D5" s="91">
        <v>130</v>
      </c>
      <c r="E5" s="91">
        <v>125</v>
      </c>
      <c r="F5" s="92">
        <v>41600</v>
      </c>
      <c r="G5" s="92">
        <v>32553</v>
      </c>
      <c r="H5" s="92" t="str">
        <f>F5* C5</f>
        <v>0</v>
      </c>
      <c r="I5" s="92" t="str">
        <f>G5* C5</f>
        <v>0</v>
      </c>
      <c r="J5" s="92" t="str">
        <f>H5- I5</f>
        <v>0</v>
      </c>
      <c r="K5" s="93" t="str">
        <f>J5 / H5</f>
        <v>0</v>
      </c>
      <c r="L5" s="92" t="str">
        <f>J5 * X5</f>
        <v>0</v>
      </c>
      <c r="M5" s="92" t="str">
        <f>J5 * Y5</f>
        <v>0</v>
      </c>
      <c r="N5" s="92">
        <v>0</v>
      </c>
      <c r="O5" s="90">
        <v>320</v>
      </c>
      <c r="P5" s="90">
        <v>260.42</v>
      </c>
      <c r="Q5" s="90" t="str">
        <f>O5* C5</f>
        <v>0</v>
      </c>
      <c r="R5" s="90" t="str">
        <f>P5* C5</f>
        <v>0</v>
      </c>
      <c r="S5" s="90" t="str">
        <f>Q5- R5</f>
        <v>0</v>
      </c>
      <c r="T5" s="93" t="str">
        <f>S5/ Q5</f>
        <v>0</v>
      </c>
      <c r="U5" s="90" t="str">
        <f>S5* X5</f>
        <v>0</v>
      </c>
      <c r="V5" s="90" t="str">
        <f>S5* Y5</f>
        <v>0</v>
      </c>
      <c r="W5" s="94">
        <v>0</v>
      </c>
      <c r="X5" s="93">
        <v>0</v>
      </c>
      <c r="Y5" s="93">
        <v>1</v>
      </c>
    </row>
    <row r="6" spans="1:26" customHeight="1" ht="24">
      <c r="A6" s="95" t="s">
        <v>25</v>
      </c>
      <c r="B6" s="95" t="s">
        <v>28</v>
      </c>
      <c r="C6" s="90">
        <v>7</v>
      </c>
      <c r="D6" s="91">
        <v>130</v>
      </c>
      <c r="E6" s="91">
        <v>125</v>
      </c>
      <c r="F6" s="92">
        <v>20150</v>
      </c>
      <c r="G6" s="92">
        <v>15875</v>
      </c>
      <c r="H6" s="92" t="str">
        <f>F6* C6</f>
        <v>0</v>
      </c>
      <c r="I6" s="92" t="str">
        <f>G6* C6</f>
        <v>0</v>
      </c>
      <c r="J6" s="92" t="str">
        <f>H6- I6</f>
        <v>0</v>
      </c>
      <c r="K6" s="93" t="str">
        <f>J6 / H6</f>
        <v>0</v>
      </c>
      <c r="L6" s="92" t="str">
        <f>J6 * X6</f>
        <v>0</v>
      </c>
      <c r="M6" s="92" t="str">
        <f>J6 * Y6</f>
        <v>0</v>
      </c>
      <c r="N6" s="92">
        <v>0</v>
      </c>
      <c r="O6" s="90">
        <v>155</v>
      </c>
      <c r="P6" s="90">
        <v>127</v>
      </c>
      <c r="Q6" s="90" t="str">
        <f>O6* C6</f>
        <v>0</v>
      </c>
      <c r="R6" s="90" t="str">
        <f>P6* C6</f>
        <v>0</v>
      </c>
      <c r="S6" s="90" t="str">
        <f>Q6- R6</f>
        <v>0</v>
      </c>
      <c r="T6" s="93" t="str">
        <f>S6/ Q6</f>
        <v>0</v>
      </c>
      <c r="U6" s="90" t="str">
        <f>S6* X6</f>
        <v>0</v>
      </c>
      <c r="V6" s="90" t="str">
        <f>S6* Y6</f>
        <v>0</v>
      </c>
      <c r="W6" s="94">
        <v>0</v>
      </c>
      <c r="X6" s="93">
        <v>0</v>
      </c>
      <c r="Y6" s="93">
        <v>1</v>
      </c>
    </row>
    <row r="7" spans="1:26" customHeight="1" ht="24">
      <c r="A7" s="95" t="s">
        <v>25</v>
      </c>
      <c r="B7" s="95" t="s">
        <v>29</v>
      </c>
      <c r="C7" s="90">
        <v>1</v>
      </c>
      <c r="D7" s="91">
        <v>130</v>
      </c>
      <c r="E7" s="91">
        <v>125</v>
      </c>
      <c r="F7" s="92">
        <v>35100</v>
      </c>
      <c r="G7" s="92">
        <v>15409</v>
      </c>
      <c r="H7" s="92" t="str">
        <f>F7* C7</f>
        <v>0</v>
      </c>
      <c r="I7" s="92" t="str">
        <f>G7* C7</f>
        <v>0</v>
      </c>
      <c r="J7" s="92" t="str">
        <f>H7- I7</f>
        <v>0</v>
      </c>
      <c r="K7" s="93" t="str">
        <f>J7 / H7</f>
        <v>0</v>
      </c>
      <c r="L7" s="92" t="str">
        <f>J7 * X7</f>
        <v>0</v>
      </c>
      <c r="M7" s="92" t="str">
        <f>J7 * Y7</f>
        <v>0</v>
      </c>
      <c r="N7" s="92">
        <v>0</v>
      </c>
      <c r="O7" s="90">
        <v>270</v>
      </c>
      <c r="P7" s="90">
        <v>123.27</v>
      </c>
      <c r="Q7" s="90" t="str">
        <f>O7* C7</f>
        <v>0</v>
      </c>
      <c r="R7" s="90" t="str">
        <f>P7* C7</f>
        <v>0</v>
      </c>
      <c r="S7" s="90" t="str">
        <f>Q7- R7</f>
        <v>0</v>
      </c>
      <c r="T7" s="93" t="str">
        <f>S7/ Q7</f>
        <v>0</v>
      </c>
      <c r="U7" s="90" t="str">
        <f>S7* X7</f>
        <v>0</v>
      </c>
      <c r="V7" s="90" t="str">
        <f>S7* Y7</f>
        <v>0</v>
      </c>
      <c r="W7" s="94">
        <v>0</v>
      </c>
      <c r="X7" s="93">
        <v>0</v>
      </c>
      <c r="Y7" s="93">
        <v>1</v>
      </c>
    </row>
    <row r="8" spans="1:26" customHeight="1" ht="24">
      <c r="A8" s="95" t="s">
        <v>30</v>
      </c>
      <c r="B8" s="95" t="s">
        <v>31</v>
      </c>
      <c r="C8" s="90">
        <v>1</v>
      </c>
      <c r="D8" s="91">
        <v>130</v>
      </c>
      <c r="E8" s="91">
        <v>125</v>
      </c>
      <c r="F8" s="92">
        <v>20800</v>
      </c>
      <c r="G8" s="92">
        <v>15000</v>
      </c>
      <c r="H8" s="92" t="str">
        <f>F8* C8</f>
        <v>0</v>
      </c>
      <c r="I8" s="92" t="str">
        <f>G8* C8</f>
        <v>0</v>
      </c>
      <c r="J8" s="92" t="str">
        <f>H8- I8</f>
        <v>0</v>
      </c>
      <c r="K8" s="93" t="str">
        <f>J8 / H8</f>
        <v>0</v>
      </c>
      <c r="L8" s="92" t="str">
        <f>J8 * X8</f>
        <v>0</v>
      </c>
      <c r="M8" s="92" t="str">
        <f>J8 * Y8</f>
        <v>0</v>
      </c>
      <c r="N8" s="92">
        <v>0</v>
      </c>
      <c r="O8" s="90">
        <v>160</v>
      </c>
      <c r="P8" s="90">
        <v>120</v>
      </c>
      <c r="Q8" s="90" t="str">
        <f>O8* C8</f>
        <v>0</v>
      </c>
      <c r="R8" s="90" t="str">
        <f>P8* C8</f>
        <v>0</v>
      </c>
      <c r="S8" s="90" t="str">
        <f>Q8- R8</f>
        <v>0</v>
      </c>
      <c r="T8" s="93" t="str">
        <f>S8/ Q8</f>
        <v>0</v>
      </c>
      <c r="U8" s="90" t="str">
        <f>S8* X8</f>
        <v>0</v>
      </c>
      <c r="V8" s="90" t="str">
        <f>S8* Y8</f>
        <v>0</v>
      </c>
      <c r="W8" s="94">
        <v>0</v>
      </c>
      <c r="X8" s="93">
        <v>0</v>
      </c>
      <c r="Y8" s="93">
        <v>1</v>
      </c>
    </row>
    <row r="9" spans="1:26" customHeight="1" ht="24" s="12" customFormat="1">
      <c r="A9" s="70"/>
      <c r="B9" s="19"/>
      <c r="C9" s="20"/>
      <c r="D9" s="21"/>
      <c r="E9" s="21"/>
      <c r="F9" s="4"/>
      <c r="G9" s="4"/>
      <c r="H9" s="4" t="str">
        <f>SUM(H3:H8)</f>
        <v>0</v>
      </c>
      <c r="I9" s="4" t="str">
        <f>SUM(I3:I8)</f>
        <v>0</v>
      </c>
      <c r="J9" s="4" t="str">
        <f>H9-I9</f>
        <v>0</v>
      </c>
      <c r="K9" s="22" t="str">
        <f>J9/H9</f>
        <v>0</v>
      </c>
      <c r="L9" s="4" t="str">
        <f>SUM(L3:L8)</f>
        <v>0</v>
      </c>
      <c r="M9" s="4" t="str">
        <f>SUM(M3:M8)</f>
        <v>0</v>
      </c>
      <c r="N9" s="4" t="str">
        <f>SUM(N3:N8)</f>
        <v>0</v>
      </c>
      <c r="O9" s="5"/>
      <c r="P9" s="5"/>
      <c r="Q9" s="5" t="str">
        <f>SUM(Q3:Q8)</f>
        <v>0</v>
      </c>
      <c r="R9" s="5" t="str">
        <f>SUM(R3:R8)</f>
        <v>0</v>
      </c>
      <c r="S9" s="5" t="str">
        <f>Q9-R9</f>
        <v>0</v>
      </c>
      <c r="T9" s="22" t="str">
        <f>S9/Q9</f>
        <v>0</v>
      </c>
      <c r="U9" s="5" t="str">
        <f>SUM(U3:U8)</f>
        <v>0</v>
      </c>
      <c r="V9" s="5" t="str">
        <f>SUM(V3:V8)</f>
        <v>0</v>
      </c>
      <c r="W9" s="73" t="str">
        <f>SUM(W3:W8)</f>
        <v>0</v>
      </c>
      <c r="X9" s="23"/>
      <c r="Y9" s="23"/>
    </row>
    <row r="10" spans="1:26" customHeight="1" ht="24" s="32" customFormat="1">
      <c r="A10" s="24"/>
      <c r="B10" s="25" t="s">
        <v>32</v>
      </c>
      <c r="C10" s="26">
        <v>0.04712</v>
      </c>
      <c r="D10" s="27"/>
      <c r="E10" s="27"/>
      <c r="F10" s="28"/>
      <c r="G10" s="28"/>
      <c r="H10" s="28" t="str">
        <f>C10*(H9-N9)</f>
        <v>0</v>
      </c>
      <c r="I10" s="28"/>
      <c r="J10" s="28"/>
      <c r="K10" s="29"/>
      <c r="L10" s="28"/>
      <c r="M10" s="28"/>
      <c r="N10" s="28"/>
      <c r="O10" s="30"/>
      <c r="P10" s="30"/>
      <c r="Q10" s="30" t="str">
        <f>C10*(Q9-W9)</f>
        <v>0</v>
      </c>
      <c r="R10" s="30"/>
      <c r="S10" s="30"/>
      <c r="T10" s="29"/>
      <c r="U10" s="30"/>
      <c r="V10" s="30"/>
      <c r="W10" s="74"/>
      <c r="X10" s="31"/>
      <c r="Y10" s="31"/>
    </row>
    <row r="11" spans="1:26" customHeight="1" ht="24">
      <c r="A11" s="33" t="s">
        <v>33</v>
      </c>
      <c r="B11" s="33" t="s">
        <v>34</v>
      </c>
      <c r="C11" s="15">
        <v>0.1</v>
      </c>
      <c r="D11" s="13"/>
      <c r="E11" s="13"/>
      <c r="F11" s="14"/>
      <c r="G11" s="14"/>
      <c r="H11" s="14" t="str">
        <f>C11*H9</f>
        <v>0</v>
      </c>
      <c r="I11" s="14"/>
      <c r="J11" s="14"/>
      <c r="K11" s="15"/>
      <c r="L11" s="14"/>
      <c r="M11" s="4" t="str">
        <f>H11</f>
        <v>0</v>
      </c>
      <c r="N11" s="4"/>
      <c r="O11" s="16"/>
      <c r="P11" s="16"/>
      <c r="Q11" s="16" t="str">
        <f>C11*Q9</f>
        <v>0</v>
      </c>
      <c r="R11" s="16"/>
      <c r="S11" s="16"/>
      <c r="T11" s="15"/>
      <c r="U11" s="16"/>
      <c r="V11" s="16" t="str">
        <f>Q11</f>
        <v>0</v>
      </c>
      <c r="W11" s="72"/>
      <c r="X11" s="17"/>
      <c r="Y11" s="17"/>
    </row>
    <row r="12" spans="1:26" customHeight="1" ht="24" s="12" customFormat="1">
      <c r="A12" s="34"/>
      <c r="B12" s="34" t="s">
        <v>35</v>
      </c>
      <c r="C12" s="35"/>
      <c r="D12" s="36"/>
      <c r="E12" s="36"/>
      <c r="F12" s="37"/>
      <c r="G12" s="37"/>
      <c r="H12" s="37" t="str">
        <f>SUM(H9:H11)</f>
        <v>0</v>
      </c>
      <c r="I12" s="37"/>
      <c r="J12" s="37"/>
      <c r="K12" s="38"/>
      <c r="L12" s="39" t="str">
        <f>L9</f>
        <v>0</v>
      </c>
      <c r="M12" s="39" t="str">
        <f>SUM(M9:M11)</f>
        <v>0</v>
      </c>
      <c r="N12" s="39"/>
      <c r="O12" s="40"/>
      <c r="P12" s="40"/>
      <c r="Q12" s="40" t="str">
        <f>SUM(Q9:Q11)</f>
        <v>0</v>
      </c>
      <c r="R12" s="40"/>
      <c r="S12" s="40"/>
      <c r="T12" s="38"/>
      <c r="U12" s="41" t="str">
        <f>U9</f>
        <v>0</v>
      </c>
      <c r="V12" s="41" t="str">
        <f>SUM(V9:V11)</f>
        <v>0</v>
      </c>
      <c r="W12" s="73"/>
      <c r="X12" s="42"/>
      <c r="Y12" s="42"/>
    </row>
    <row r="13" spans="1:26" customHeight="1" ht="24" s="54" customFormat="1">
      <c r="A13" s="43"/>
      <c r="B13" s="44" t="s">
        <v>36</v>
      </c>
      <c r="C13" s="45">
        <v>0.05</v>
      </c>
      <c r="D13" s="46"/>
      <c r="E13" s="46"/>
      <c r="F13" s="47"/>
      <c r="G13" s="47"/>
      <c r="H13" s="2" t="str">
        <f>C13*H12</f>
        <v>0</v>
      </c>
      <c r="I13" s="48"/>
      <c r="J13" s="48"/>
      <c r="K13" s="49"/>
      <c r="L13" s="78" t="str">
        <f>H13*X13</f>
        <v>0</v>
      </c>
      <c r="M13" s="78" t="str">
        <f>H13*Y13</f>
        <v>0</v>
      </c>
      <c r="N13" s="2"/>
      <c r="O13" s="50"/>
      <c r="P13" s="50"/>
      <c r="Q13" s="51" t="str">
        <f>C13*Q12</f>
        <v>0</v>
      </c>
      <c r="R13" s="52"/>
      <c r="S13" s="52"/>
      <c r="T13" s="53"/>
      <c r="U13" s="3" t="str">
        <f>Q13*X13</f>
        <v>0</v>
      </c>
      <c r="V13" s="3" t="str">
        <f>Q13*Y13</f>
        <v>0</v>
      </c>
      <c r="W13" s="75"/>
      <c r="X13" s="77">
        <v>0</v>
      </c>
      <c r="Y13" s="77">
        <v>1</v>
      </c>
    </row>
    <row r="14" spans="1:26" customHeight="1" ht="24" s="32" customFormat="1">
      <c r="A14" s="55"/>
      <c r="B14" s="1" t="s">
        <v>37</v>
      </c>
      <c r="C14" s="56">
        <v>86391</v>
      </c>
      <c r="D14" s="57" t="s">
        <v>38</v>
      </c>
      <c r="E14" s="57">
        <v>100</v>
      </c>
      <c r="F14" s="48"/>
      <c r="G14" s="48"/>
      <c r="H14" s="58" t="str">
        <f>C14</f>
        <v>0</v>
      </c>
      <c r="I14" s="47"/>
      <c r="J14" s="47"/>
      <c r="K14" s="45"/>
      <c r="L14" s="78" t="str">
        <f>H14*X13</f>
        <v>0</v>
      </c>
      <c r="M14" s="78" t="str">
        <f>H14*Y13</f>
        <v>0</v>
      </c>
      <c r="N14" s="2"/>
      <c r="O14" s="59"/>
      <c r="P14" s="59"/>
      <c r="Q14" s="79" t="str">
        <f>IF(E14&gt;0, H14/E14, 0)</f>
        <v>0</v>
      </c>
      <c r="R14" s="50"/>
      <c r="S14" s="50"/>
      <c r="T14" s="31"/>
      <c r="U14" s="3" t="str">
        <f>Q14*X13</f>
        <v>0</v>
      </c>
      <c r="V14" s="3" t="str">
        <f>Q14*Y13</f>
        <v>0</v>
      </c>
      <c r="W14" s="74"/>
      <c r="X14" s="31"/>
      <c r="Y14" s="31"/>
    </row>
    <row r="15" spans="1:26" customHeight="1" ht="24">
      <c r="A15" s="60"/>
      <c r="B15" s="61" t="inlineStr">
        <is>
          <r>
            <t xml:space="preserve">T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OTAL</t>
          </r>
        </is>
      </c>
      <c r="C15" s="61"/>
      <c r="D15" s="62"/>
      <c r="E15" s="62"/>
      <c r="F15" s="63"/>
      <c r="G15" s="63"/>
      <c r="H15" s="63" t="str">
        <f>SUM(H9:H11)-SUM(H13:H14)</f>
        <v>0</v>
      </c>
      <c r="I15" s="63" t="str">
        <f>I9</f>
        <v>0</v>
      </c>
      <c r="J15" s="63" t="str">
        <f>H15-I15</f>
        <v>0</v>
      </c>
      <c r="K15" s="64" t="str">
        <f>J15/H15</f>
        <v>0</v>
      </c>
      <c r="L15" s="63" t="str">
        <f>SUM(L11:L12)-SUM(L13:L14)</f>
        <v>0</v>
      </c>
      <c r="M15" s="63" t="str">
        <f>SUM(M9:M11)-SUM(M13:M14)</f>
        <v>0</v>
      </c>
      <c r="N15" s="63"/>
      <c r="O15" s="65"/>
      <c r="P15" s="65"/>
      <c r="Q15" s="65" t="str">
        <f>SUM(Q9:Q11)-SUM(Q13:Q14)</f>
        <v>0</v>
      </c>
      <c r="R15" s="65" t="str">
        <f>R9</f>
        <v>0</v>
      </c>
      <c r="S15" s="65" t="str">
        <f>Q15-R15</f>
        <v>0</v>
      </c>
      <c r="T15" s="17" t="str">
        <f>S15/Q15</f>
        <v>0</v>
      </c>
      <c r="U15" s="65" t="str">
        <f>SUM($U11:$U12)-SUM($U13:$U14)</f>
        <v>0</v>
      </c>
      <c r="V15" s="65" t="str">
        <f>SUM(V9:V11)-SUM(V13:V14)</f>
        <v>0</v>
      </c>
      <c r="W15" s="72"/>
      <c r="X15" s="17"/>
      <c r="Y1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2:Y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高野洋平</cp:lastModifiedBy>
  <dcterms:created xsi:type="dcterms:W3CDTF">2010-05-12T03:09:05+09:00</dcterms:created>
  <dcterms:modified xsi:type="dcterms:W3CDTF">2014-07-02T11:00:45+09:00</dcterms:modified>
  <dc:title/>
  <dc:description/>
  <dc:subject/>
  <cp:keywords/>
  <cp:category/>
</cp:coreProperties>
</file>