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Estimate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<sst xmlns="http://schemas.openxmlformats.org/spreadsheetml/2006/main" uniqueCount="56">
  <si>
    <t>項目</t>
  </si>
  <si>
    <t>内容</t>
  </si>
  <si>
    <t>個数</t>
  </si>
  <si>
    <t>販売為替レート</t>
  </si>
  <si>
    <t>原価為替レート</t>
  </si>
  <si>
    <t>\単価</t>
  </si>
  <si>
    <t>\原価</t>
  </si>
  <si>
    <t>\総代価</t>
  </si>
  <si>
    <t>\総原価</t>
  </si>
  <si>
    <t>\利益</t>
  </si>
  <si>
    <t>利益率</t>
  </si>
  <si>
    <t>\現地取り分</t>
  </si>
  <si>
    <t>\EMPRESS</t>
  </si>
  <si>
    <t>\国内支払</t>
  </si>
  <si>
    <t>$単価</t>
  </si>
  <si>
    <t>$原価</t>
  </si>
  <si>
    <t>$総代価</t>
  </si>
  <si>
    <t>$総原価</t>
  </si>
  <si>
    <t>$利益</t>
  </si>
  <si>
    <t>$現地取り分</t>
  </si>
  <si>
    <t>$EMPRESS</t>
  </si>
  <si>
    <t>$国内支払</t>
  </si>
  <si>
    <t>Share</t>
  </si>
  <si>
    <t>セントラルユニオン教会大聖堂</t>
  </si>
  <si>
    <t>【基本プラン】
教会使用料（1時間挙式）／牧師への謝礼／オルガン奏者／シンガー／教会のお世話係／結婚証明書（法的効力はありません）／リムジン送迎（ホテル⇔教会間）
☆ご紹介特典☆50%OFF</t>
  </si>
  <si>
    <t>ヘアメイクアーティスト：Risa Hoshino</t>
  </si>
  <si>
    <t>つきっきり(7時間以内)+クイックヘアチェンジ2回付</t>
  </si>
  <si>
    <t>延長1時間</t>
  </si>
  <si>
    <t>フォトグラファー：Lester Miyashiro</t>
  </si>
  <si>
    <t>お支度→ホテル館内→リムジン→挙式→フォトツアー2ヶ所(ワイキキ周辺）/撮影データ</t>
  </si>
  <si>
    <t>レセプション前半（サンセット撮影含む）</t>
  </si>
  <si>
    <t>つきっきりコーディネーター</t>
  </si>
  <si>
    <t>ホテル出発→教会→フォトツアー2カ所(ワイキキ周辺）→レセプション前半
※現地お打合せ：5/24　15:30〜＠シェラトンワイキキ</t>
  </si>
  <si>
    <t>Le Lotus Design</t>
  </si>
  <si>
    <t>挙式撮影(ダイジェスト撮影・編集1曲分)※誓いの言葉は音声を記録します</t>
  </si>
  <si>
    <t>オプション：メイクアップ＋ホテル内撮影</t>
  </si>
  <si>
    <t>カップル用リムジン</t>
  </si>
  <si>
    <t>フォトツアー1ヶ所（ワイキキ周辺）</t>
  </si>
  <si>
    <t>14名様用ミニバン</t>
  </si>
  <si>
    <t>ホテル⇔会場間（ワイキキ周辺）/往復</t>
  </si>
  <si>
    <t>Real Weddings オリジナル</t>
  </si>
  <si>
    <t>ブーケ＆ブートニア</t>
  </si>
  <si>
    <t>フラワーシャワー(10名様分)</t>
  </si>
  <si>
    <t>ハウツリーラナイ/サンスーシールーム</t>
  </si>
  <si>
    <t>Dinner Menu A</t>
  </si>
  <si>
    <t>Kids set Menu</t>
  </si>
  <si>
    <t>Kids Menu</t>
  </si>
  <si>
    <t>10inch/ラウンド型/ベーシックタイプ</t>
  </si>
  <si>
    <t>ハワイ州税</t>
  </si>
  <si>
    <t>　</t>
  </si>
  <si>
    <t>アレンジメント料</t>
  </si>
  <si>
    <t>SUBTOTAL</t>
  </si>
  <si>
    <t>割引率</t>
  </si>
  <si>
    <t>割引額</t>
  </si>
  <si>
    <t>割引額為替レート</t>
  </si>
  <si>
    <r>
      <t xml:space="preserve">T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OTAL</t>
    </r>
  </si>
</sst>
</file>

<file path=xl/styles.xml><?xml version="1.0" encoding="utf-8"?>
<styleSheet xmlns="http://schemas.openxmlformats.org/spreadsheetml/2006/main" xml:space="preserve">
  <numFmts count="5">
    <numFmt numFmtId="164" formatCode="&quot;¥&quot;#,##0_);[Red]\(&quot;¥&quot;#,##0\)"/>
    <numFmt numFmtId="165" formatCode="0.00_);[Red]\(0.00\)"/>
    <numFmt numFmtId="166" formatCode="0.000%"/>
    <numFmt numFmtId="167" formatCode="\$#,##0.00;\-\$#,##0.00"/>
    <numFmt numFmtId="168" formatCode="yy/mm/dd;@"/>
  </numFmts>
  <fonts count="2">
    <font>
      <b val="0"/>
      <i val="0"/>
      <strike val="0"/>
      <u val="none"/>
      <sz val="11"/>
      <color rgb="FF000000"/>
      <name val="ＭＳ Ｐゴシック"/>
    </font>
    <font>
      <b val="0"/>
      <i val="0"/>
      <strike val="0"/>
      <u val="none"/>
      <sz val="11"/>
      <color rgb="FFFF0000"/>
      <name val="ＭＳ Ｐゴシック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96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6" fillId="2" borderId="1" applyFont="0" applyNumberFormat="1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165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center" textRotation="0" wrapText="false" shrinkToFit="false"/>
    </xf>
    <xf xfId="0" fontId="0" numFmtId="9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bottom" textRotation="0" wrapText="false" shrinkToFit="false"/>
    </xf>
    <xf xfId="0" fontId="0" numFmtId="9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0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167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5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7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  <xf xfId="0" fontId="0" numFmtId="168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3" borderId="1" applyFont="0" applyNumberFormat="0" applyFill="1" applyBorder="1" applyAlignment="1">
      <alignment horizontal="right" vertical="center" textRotation="0" wrapText="false" shrinkToFit="false"/>
    </xf>
    <xf xfId="0" fontId="0" numFmtId="165" fillId="3" borderId="1" applyFont="0" applyNumberFormat="1" applyFill="1" applyBorder="1" applyAlignment="1">
      <alignment horizontal="right" vertical="center" textRotation="0" wrapText="false" shrinkToFit="false"/>
    </xf>
    <xf xfId="0" fontId="0" numFmtId="164" fillId="3" borderId="1" applyFont="0" applyNumberFormat="1" applyFill="1" applyBorder="1" applyAlignment="1">
      <alignment horizontal="right" vertical="center" textRotation="0" wrapText="false" shrinkToFit="false"/>
    </xf>
    <xf xfId="0" fontId="0" numFmtId="9" fillId="3" borderId="1" applyFont="0" applyNumberFormat="1" applyFill="1" applyBorder="1" applyAlignment="1">
      <alignment horizontal="right" vertical="center" textRotation="0" wrapText="false" shrinkToFit="false"/>
    </xf>
    <xf xfId="0" fontId="0" numFmtId="167" fillId="3" borderId="1" applyFont="0" applyNumberFormat="1" applyFill="1" applyBorder="1" applyAlignment="1">
      <alignment horizontal="right" vertical="center" textRotation="0" wrapText="false" shrinkToFit="false"/>
    </xf>
    <xf xfId="0" fontId="0" numFmtId="0" fillId="3" borderId="1" applyFont="0" applyNumberFormat="0" applyFill="1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25"/>
  <sheetViews>
    <sheetView tabSelected="1" workbookViewId="0" zoomScale="70" zoomScaleNormal="70" showGridLines="true" showRowColHeaders="1">
      <pane xSplit="2" topLeftCell="C1" activePane="topRight" state="frozen"/>
      <selection pane="topRight" activeCell="C1" sqref="C1"/>
    </sheetView>
  </sheetViews>
  <sheetFormatPr customHeight="true" defaultRowHeight="24" defaultColWidth="13" outlineLevelRow="0" outlineLevelCol="0"/>
  <cols>
    <col min="1" max="1" width="25.5" customWidth="true" style="18"/>
    <col min="2" max="2" width="38" customWidth="true" style="18"/>
    <col min="3" max="3" width="8.25" customWidth="true" style="18"/>
    <col min="4" max="4" width="14.625" customWidth="true" style="66"/>
    <col min="5" max="5" width="13.875" customWidth="true" style="66"/>
    <col min="6" max="6" width="11.875" customWidth="true" style="67"/>
    <col min="7" max="7" width="11.875" customWidth="true" style="67"/>
    <col min="8" max="8" width="11.875" customWidth="true" style="67"/>
    <col min="9" max="9" width="11.875" customWidth="true" style="67"/>
    <col min="10" max="10" width="11.875" customWidth="true" style="67"/>
    <col min="11" max="11" width="11.875" customWidth="true" style="68"/>
    <col min="12" max="12" width="11.125" customWidth="true" style="67"/>
    <col min="13" max="13" width="11.125" customWidth="true" style="67"/>
    <col min="14" max="14" width="11.125" customWidth="true" style="67"/>
    <col min="15" max="15" width="13" style="69"/>
    <col min="16" max="16" width="13" style="69"/>
    <col min="17" max="17" width="13" style="69"/>
    <col min="18" max="18" width="13" style="69"/>
    <col min="19" max="19" width="13" style="69"/>
    <col min="20" max="20" width="13" style="68"/>
    <col min="21" max="21" width="13" style="69"/>
    <col min="22" max="22" width="13" style="69"/>
    <col min="23" max="23" width="13" style="76"/>
    <col min="24" max="24" width="13" style="68"/>
    <col min="25" max="25" width="13" style="68"/>
    <col min="26" max="26" width="13" style="18"/>
  </cols>
  <sheetData>
    <row r="1" spans="1:26" customHeight="1" ht="39.75" s="12" customFormat="1">
      <c r="A1" s="89">
        <v>43225.12327546296</v>
      </c>
      <c r="B1" s="6"/>
      <c r="C1" s="6"/>
      <c r="D1" s="7"/>
      <c r="E1" s="7"/>
      <c r="F1" s="8"/>
      <c r="G1" s="8"/>
      <c r="H1" s="8"/>
      <c r="I1" s="8"/>
      <c r="J1" s="8"/>
      <c r="K1" s="9"/>
      <c r="L1" s="8"/>
      <c r="M1" s="8"/>
      <c r="N1" s="8"/>
      <c r="O1" s="10"/>
      <c r="P1" s="10"/>
      <c r="Q1" s="10"/>
      <c r="R1" s="10"/>
      <c r="S1" s="10"/>
      <c r="T1" s="11"/>
      <c r="U1" s="10"/>
      <c r="V1" s="10"/>
      <c r="W1" s="71"/>
      <c r="X1" s="11"/>
      <c r="Y1" s="11"/>
    </row>
    <row r="2" spans="1:26" customHeight="1" ht="24" s="88" customFormat="1">
      <c r="A2" s="80" t="s">
        <v>0</v>
      </c>
      <c r="B2" s="80" t="s">
        <v>1</v>
      </c>
      <c r="C2" s="80" t="s">
        <v>2</v>
      </c>
      <c r="D2" s="81" t="s">
        <v>3</v>
      </c>
      <c r="E2" s="81" t="s">
        <v>4</v>
      </c>
      <c r="F2" s="82" t="s">
        <v>5</v>
      </c>
      <c r="G2" s="82" t="s">
        <v>6</v>
      </c>
      <c r="H2" s="82" t="s">
        <v>7</v>
      </c>
      <c r="I2" s="82" t="s">
        <v>8</v>
      </c>
      <c r="J2" s="82" t="s">
        <v>9</v>
      </c>
      <c r="K2" s="83" t="s">
        <v>10</v>
      </c>
      <c r="L2" s="82" t="s">
        <v>11</v>
      </c>
      <c r="M2" s="82" t="s">
        <v>12</v>
      </c>
      <c r="N2" s="84" t="s">
        <v>13</v>
      </c>
      <c r="O2" s="85" t="s">
        <v>14</v>
      </c>
      <c r="P2" s="85" t="s">
        <v>15</v>
      </c>
      <c r="Q2" s="85" t="s">
        <v>16</v>
      </c>
      <c r="R2" s="85" t="s">
        <v>17</v>
      </c>
      <c r="S2" s="85" t="s">
        <v>18</v>
      </c>
      <c r="T2" s="83" t="s">
        <v>10</v>
      </c>
      <c r="U2" s="85" t="s">
        <v>19</v>
      </c>
      <c r="V2" s="85" t="s">
        <v>20</v>
      </c>
      <c r="W2" s="86" t="s">
        <v>21</v>
      </c>
      <c r="X2" s="87" t="s">
        <v>22</v>
      </c>
      <c r="Y2" s="87"/>
    </row>
    <row r="3" spans="1:26" customHeight="1" ht="24">
      <c r="A3" s="95" t="s">
        <v>23</v>
      </c>
      <c r="B3" s="95" t="s">
        <v>24</v>
      </c>
      <c r="C3" s="90">
        <v>1</v>
      </c>
      <c r="D3" s="91">
        <v>130</v>
      </c>
      <c r="E3" s="91">
        <v>110</v>
      </c>
      <c r="F3" s="92">
        <v>117000</v>
      </c>
      <c r="G3" s="92">
        <v>184869</v>
      </c>
      <c r="H3" s="92" t="str">
        <f>F3* C3</f>
        <v>0</v>
      </c>
      <c r="I3" s="92" t="str">
        <f>G3* C3</f>
        <v>0</v>
      </c>
      <c r="J3" s="92" t="str">
        <f>H3- I3</f>
        <v>0</v>
      </c>
      <c r="K3" s="93" t="str">
        <f>J3 / H3</f>
        <v>0</v>
      </c>
      <c r="L3" s="92" t="str">
        <f>J3 * X3</f>
        <v>0</v>
      </c>
      <c r="M3" s="92" t="str">
        <f>J3 * Y3</f>
        <v>0</v>
      </c>
      <c r="N3" s="92">
        <v>0</v>
      </c>
      <c r="O3" s="90">
        <v>900</v>
      </c>
      <c r="P3" s="90">
        <v>1680.63</v>
      </c>
      <c r="Q3" s="90" t="str">
        <f>O3* C3</f>
        <v>0</v>
      </c>
      <c r="R3" s="90" t="str">
        <f>P3* C3</f>
        <v>0</v>
      </c>
      <c r="S3" s="90" t="str">
        <f>Q3- R3</f>
        <v>0</v>
      </c>
      <c r="T3" s="93" t="str">
        <f>S3/ Q3</f>
        <v>0</v>
      </c>
      <c r="U3" s="90" t="str">
        <f>S3* X3</f>
        <v>0</v>
      </c>
      <c r="V3" s="90" t="str">
        <f>S3* Y3</f>
        <v>0</v>
      </c>
      <c r="W3" s="94">
        <v>0</v>
      </c>
      <c r="X3" s="93">
        <v>0.2</v>
      </c>
      <c r="Y3" s="93">
        <v>0.8</v>
      </c>
    </row>
    <row r="4" spans="1:26" customHeight="1" ht="24">
      <c r="A4" s="95" t="s">
        <v>25</v>
      </c>
      <c r="B4" s="95" t="s">
        <v>26</v>
      </c>
      <c r="C4" s="90">
        <v>1</v>
      </c>
      <c r="D4" s="91">
        <v>130</v>
      </c>
      <c r="E4" s="91">
        <v>110</v>
      </c>
      <c r="F4" s="92">
        <v>117000</v>
      </c>
      <c r="G4" s="92">
        <v>55000</v>
      </c>
      <c r="H4" s="92" t="str">
        <f>F4* C4</f>
        <v>0</v>
      </c>
      <c r="I4" s="92" t="str">
        <f>G4* C4</f>
        <v>0</v>
      </c>
      <c r="J4" s="92" t="str">
        <f>H4- I4</f>
        <v>0</v>
      </c>
      <c r="K4" s="93" t="str">
        <f>J4 / H4</f>
        <v>0</v>
      </c>
      <c r="L4" s="92" t="str">
        <f>J4 * X4</f>
        <v>0</v>
      </c>
      <c r="M4" s="92" t="str">
        <f>J4 * Y4</f>
        <v>0</v>
      </c>
      <c r="N4" s="92">
        <v>0</v>
      </c>
      <c r="O4" s="90">
        <v>900</v>
      </c>
      <c r="P4" s="90">
        <v>500</v>
      </c>
      <c r="Q4" s="90" t="str">
        <f>O4* C4</f>
        <v>0</v>
      </c>
      <c r="R4" s="90" t="str">
        <f>P4* C4</f>
        <v>0</v>
      </c>
      <c r="S4" s="90" t="str">
        <f>Q4- R4</f>
        <v>0</v>
      </c>
      <c r="T4" s="93" t="str">
        <f>S4/ Q4</f>
        <v>0</v>
      </c>
      <c r="U4" s="90" t="str">
        <f>S4* X4</f>
        <v>0</v>
      </c>
      <c r="V4" s="90" t="str">
        <f>S4* Y4</f>
        <v>0</v>
      </c>
      <c r="W4" s="94">
        <v>0</v>
      </c>
      <c r="X4" s="93">
        <v>0.2</v>
      </c>
      <c r="Y4" s="93">
        <v>0.8</v>
      </c>
    </row>
    <row r="5" spans="1:26" customHeight="1" ht="24">
      <c r="A5" s="95" t="s">
        <v>25</v>
      </c>
      <c r="B5" s="95" t="s">
        <v>27</v>
      </c>
      <c r="C5" s="90">
        <v>1</v>
      </c>
      <c r="D5" s="91">
        <v>130</v>
      </c>
      <c r="E5" s="91">
        <v>110</v>
      </c>
      <c r="F5" s="92">
        <v>19500</v>
      </c>
      <c r="G5" s="92">
        <v>8800</v>
      </c>
      <c r="H5" s="92" t="str">
        <f>F5* C5</f>
        <v>0</v>
      </c>
      <c r="I5" s="92" t="str">
        <f>G5* C5</f>
        <v>0</v>
      </c>
      <c r="J5" s="92" t="str">
        <f>H5- I5</f>
        <v>0</v>
      </c>
      <c r="K5" s="93" t="str">
        <f>J5 / H5</f>
        <v>0</v>
      </c>
      <c r="L5" s="92" t="str">
        <f>J5 * X5</f>
        <v>0</v>
      </c>
      <c r="M5" s="92" t="str">
        <f>J5 * Y5</f>
        <v>0</v>
      </c>
      <c r="N5" s="92">
        <v>0</v>
      </c>
      <c r="O5" s="90">
        <v>150</v>
      </c>
      <c r="P5" s="90">
        <v>80</v>
      </c>
      <c r="Q5" s="90" t="str">
        <f>O5* C5</f>
        <v>0</v>
      </c>
      <c r="R5" s="90" t="str">
        <f>P5* C5</f>
        <v>0</v>
      </c>
      <c r="S5" s="90" t="str">
        <f>Q5- R5</f>
        <v>0</v>
      </c>
      <c r="T5" s="93" t="str">
        <f>S5/ Q5</f>
        <v>0</v>
      </c>
      <c r="U5" s="90" t="str">
        <f>S5* X5</f>
        <v>0</v>
      </c>
      <c r="V5" s="90" t="str">
        <f>S5* Y5</f>
        <v>0</v>
      </c>
      <c r="W5" s="94">
        <v>0</v>
      </c>
      <c r="X5" s="93">
        <v>0.2</v>
      </c>
      <c r="Y5" s="93">
        <v>0.8</v>
      </c>
    </row>
    <row r="6" spans="1:26" customHeight="1" ht="24">
      <c r="A6" s="95" t="s">
        <v>28</v>
      </c>
      <c r="B6" s="95" t="s">
        <v>29</v>
      </c>
      <c r="C6" s="90">
        <v>1</v>
      </c>
      <c r="D6" s="91">
        <v>130</v>
      </c>
      <c r="E6" s="91">
        <v>110</v>
      </c>
      <c r="F6" s="92">
        <v>201500</v>
      </c>
      <c r="G6" s="92">
        <v>128700</v>
      </c>
      <c r="H6" s="92" t="str">
        <f>F6* C6</f>
        <v>0</v>
      </c>
      <c r="I6" s="92" t="str">
        <f>G6* C6</f>
        <v>0</v>
      </c>
      <c r="J6" s="92" t="str">
        <f>H6- I6</f>
        <v>0</v>
      </c>
      <c r="K6" s="93" t="str">
        <f>J6 / H6</f>
        <v>0</v>
      </c>
      <c r="L6" s="92" t="str">
        <f>J6 * X6</f>
        <v>0</v>
      </c>
      <c r="M6" s="92" t="str">
        <f>J6 * Y6</f>
        <v>0</v>
      </c>
      <c r="N6" s="92">
        <v>0</v>
      </c>
      <c r="O6" s="90">
        <v>1550</v>
      </c>
      <c r="P6" s="90">
        <v>1170</v>
      </c>
      <c r="Q6" s="90" t="str">
        <f>O6* C6</f>
        <v>0</v>
      </c>
      <c r="R6" s="90" t="str">
        <f>P6* C6</f>
        <v>0</v>
      </c>
      <c r="S6" s="90" t="str">
        <f>Q6- R6</f>
        <v>0</v>
      </c>
      <c r="T6" s="93" t="str">
        <f>S6/ Q6</f>
        <v>0</v>
      </c>
      <c r="U6" s="90" t="str">
        <f>S6* X6</f>
        <v>0</v>
      </c>
      <c r="V6" s="90" t="str">
        <f>S6* Y6</f>
        <v>0</v>
      </c>
      <c r="W6" s="94">
        <v>0</v>
      </c>
      <c r="X6" s="93">
        <v>0.2</v>
      </c>
      <c r="Y6" s="93">
        <v>0.8</v>
      </c>
    </row>
    <row r="7" spans="1:26" customHeight="1" ht="24">
      <c r="A7" s="95" t="s">
        <v>28</v>
      </c>
      <c r="B7" s="95" t="s">
        <v>30</v>
      </c>
      <c r="C7" s="90">
        <v>1</v>
      </c>
      <c r="D7" s="91">
        <v>130</v>
      </c>
      <c r="E7" s="91">
        <v>110</v>
      </c>
      <c r="F7" s="92">
        <v>52000</v>
      </c>
      <c r="G7" s="92">
        <v>33000</v>
      </c>
      <c r="H7" s="92" t="str">
        <f>F7* C7</f>
        <v>0</v>
      </c>
      <c r="I7" s="92" t="str">
        <f>G7* C7</f>
        <v>0</v>
      </c>
      <c r="J7" s="92" t="str">
        <f>H7- I7</f>
        <v>0</v>
      </c>
      <c r="K7" s="93" t="str">
        <f>J7 / H7</f>
        <v>0</v>
      </c>
      <c r="L7" s="92" t="str">
        <f>J7 * X7</f>
        <v>0</v>
      </c>
      <c r="M7" s="92" t="str">
        <f>J7 * Y7</f>
        <v>0</v>
      </c>
      <c r="N7" s="92">
        <v>0</v>
      </c>
      <c r="O7" s="90">
        <v>400</v>
      </c>
      <c r="P7" s="90">
        <v>300</v>
      </c>
      <c r="Q7" s="90" t="str">
        <f>O7* C7</f>
        <v>0</v>
      </c>
      <c r="R7" s="90" t="str">
        <f>P7* C7</f>
        <v>0</v>
      </c>
      <c r="S7" s="90" t="str">
        <f>Q7- R7</f>
        <v>0</v>
      </c>
      <c r="T7" s="93" t="str">
        <f>S7/ Q7</f>
        <v>0</v>
      </c>
      <c r="U7" s="90" t="str">
        <f>S7* X7</f>
        <v>0</v>
      </c>
      <c r="V7" s="90" t="str">
        <f>S7* Y7</f>
        <v>0</v>
      </c>
      <c r="W7" s="94">
        <v>0</v>
      </c>
      <c r="X7" s="93">
        <v>0.2</v>
      </c>
      <c r="Y7" s="93">
        <v>0.8</v>
      </c>
    </row>
    <row r="8" spans="1:26" customHeight="1" ht="24">
      <c r="A8" s="95" t="s">
        <v>31</v>
      </c>
      <c r="B8" s="95" t="s">
        <v>32</v>
      </c>
      <c r="C8" s="90">
        <v>1</v>
      </c>
      <c r="D8" s="91">
        <v>130</v>
      </c>
      <c r="E8" s="91">
        <v>110</v>
      </c>
      <c r="F8" s="92">
        <v>65000</v>
      </c>
      <c r="G8" s="92">
        <v>26400</v>
      </c>
      <c r="H8" s="92" t="str">
        <f>F8* C8</f>
        <v>0</v>
      </c>
      <c r="I8" s="92" t="str">
        <f>G8* C8</f>
        <v>0</v>
      </c>
      <c r="J8" s="92" t="str">
        <f>H8- I8</f>
        <v>0</v>
      </c>
      <c r="K8" s="93" t="str">
        <f>J8 / H8</f>
        <v>0</v>
      </c>
      <c r="L8" s="92" t="str">
        <f>J8 * X8</f>
        <v>0</v>
      </c>
      <c r="M8" s="92" t="str">
        <f>J8 * Y8</f>
        <v>0</v>
      </c>
      <c r="N8" s="92">
        <v>0</v>
      </c>
      <c r="O8" s="90">
        <v>500</v>
      </c>
      <c r="P8" s="90">
        <v>240</v>
      </c>
      <c r="Q8" s="90" t="str">
        <f>O8* C8</f>
        <v>0</v>
      </c>
      <c r="R8" s="90" t="str">
        <f>P8* C8</f>
        <v>0</v>
      </c>
      <c r="S8" s="90" t="str">
        <f>Q8- R8</f>
        <v>0</v>
      </c>
      <c r="T8" s="93" t="str">
        <f>S8/ Q8</f>
        <v>0</v>
      </c>
      <c r="U8" s="90" t="str">
        <f>S8* X8</f>
        <v>0</v>
      </c>
      <c r="V8" s="90" t="str">
        <f>S8* Y8</f>
        <v>0</v>
      </c>
      <c r="W8" s="94">
        <v>0</v>
      </c>
      <c r="X8" s="93">
        <v>0.2</v>
      </c>
      <c r="Y8" s="93">
        <v>0.8</v>
      </c>
    </row>
    <row r="9" spans="1:26" customHeight="1" ht="24">
      <c r="A9" s="95" t="s">
        <v>33</v>
      </c>
      <c r="B9" s="95" t="s">
        <v>34</v>
      </c>
      <c r="C9" s="90">
        <v>1</v>
      </c>
      <c r="D9" s="91">
        <v>130</v>
      </c>
      <c r="E9" s="91">
        <v>110</v>
      </c>
      <c r="F9" s="92">
        <v>143000</v>
      </c>
      <c r="G9" s="92">
        <v>88000</v>
      </c>
      <c r="H9" s="92" t="str">
        <f>F9* C9</f>
        <v>0</v>
      </c>
      <c r="I9" s="92" t="str">
        <f>G9* C9</f>
        <v>0</v>
      </c>
      <c r="J9" s="92" t="str">
        <f>H9- I9</f>
        <v>0</v>
      </c>
      <c r="K9" s="93" t="str">
        <f>J9 / H9</f>
        <v>0</v>
      </c>
      <c r="L9" s="92" t="str">
        <f>J9 * X9</f>
        <v>0</v>
      </c>
      <c r="M9" s="92" t="str">
        <f>J9 * Y9</f>
        <v>0</v>
      </c>
      <c r="N9" s="92">
        <v>0</v>
      </c>
      <c r="O9" s="90">
        <v>1100</v>
      </c>
      <c r="P9" s="90">
        <v>800</v>
      </c>
      <c r="Q9" s="90" t="str">
        <f>O9* C9</f>
        <v>0</v>
      </c>
      <c r="R9" s="90" t="str">
        <f>P9* C9</f>
        <v>0</v>
      </c>
      <c r="S9" s="90" t="str">
        <f>Q9- R9</f>
        <v>0</v>
      </c>
      <c r="T9" s="93" t="str">
        <f>S9/ Q9</f>
        <v>0</v>
      </c>
      <c r="U9" s="90" t="str">
        <f>S9* X9</f>
        <v>0</v>
      </c>
      <c r="V9" s="90" t="str">
        <f>S9* Y9</f>
        <v>0</v>
      </c>
      <c r="W9" s="94">
        <v>0</v>
      </c>
      <c r="X9" s="93">
        <v>0.2</v>
      </c>
      <c r="Y9" s="93">
        <v>0.8</v>
      </c>
    </row>
    <row r="10" spans="1:26" customHeight="1" ht="24">
      <c r="A10" s="95" t="s">
        <v>33</v>
      </c>
      <c r="B10" s="95" t="s">
        <v>35</v>
      </c>
      <c r="C10" s="90">
        <v>1</v>
      </c>
      <c r="D10" s="91">
        <v>130</v>
      </c>
      <c r="E10" s="91">
        <v>110</v>
      </c>
      <c r="F10" s="92">
        <v>84500</v>
      </c>
      <c r="G10" s="92">
        <v>55000</v>
      </c>
      <c r="H10" s="92" t="str">
        <f>F10* C10</f>
        <v>0</v>
      </c>
      <c r="I10" s="92" t="str">
        <f>G10* C10</f>
        <v>0</v>
      </c>
      <c r="J10" s="92" t="str">
        <f>H10- I10</f>
        <v>0</v>
      </c>
      <c r="K10" s="93" t="str">
        <f>J10 / H10</f>
        <v>0</v>
      </c>
      <c r="L10" s="92" t="str">
        <f>J10 * X10</f>
        <v>0</v>
      </c>
      <c r="M10" s="92" t="str">
        <f>J10 * Y10</f>
        <v>0</v>
      </c>
      <c r="N10" s="92">
        <v>0</v>
      </c>
      <c r="O10" s="90">
        <v>650</v>
      </c>
      <c r="P10" s="90">
        <v>500</v>
      </c>
      <c r="Q10" s="90" t="str">
        <f>O10* C10</f>
        <v>0</v>
      </c>
      <c r="R10" s="90" t="str">
        <f>P10* C10</f>
        <v>0</v>
      </c>
      <c r="S10" s="90" t="str">
        <f>Q10- R10</f>
        <v>0</v>
      </c>
      <c r="T10" s="93" t="str">
        <f>S10/ Q10</f>
        <v>0</v>
      </c>
      <c r="U10" s="90" t="str">
        <f>S10* X10</f>
        <v>0</v>
      </c>
      <c r="V10" s="90" t="str">
        <f>S10* Y10</f>
        <v>0</v>
      </c>
      <c r="W10" s="94">
        <v>0</v>
      </c>
      <c r="X10" s="93">
        <v>0.2</v>
      </c>
      <c r="Y10" s="93">
        <v>0.8</v>
      </c>
    </row>
    <row r="11" spans="1:26" customHeight="1" ht="24">
      <c r="A11" s="95" t="s">
        <v>36</v>
      </c>
      <c r="B11" s="95" t="s">
        <v>37</v>
      </c>
      <c r="C11" s="90">
        <v>2</v>
      </c>
      <c r="D11" s="91">
        <v>130</v>
      </c>
      <c r="E11" s="91">
        <v>110</v>
      </c>
      <c r="F11" s="92">
        <v>19500</v>
      </c>
      <c r="G11" s="92">
        <v>8638</v>
      </c>
      <c r="H11" s="92" t="str">
        <f>F11* C11</f>
        <v>0</v>
      </c>
      <c r="I11" s="92" t="str">
        <f>G11* C11</f>
        <v>0</v>
      </c>
      <c r="J11" s="92" t="str">
        <f>H11- I11</f>
        <v>0</v>
      </c>
      <c r="K11" s="93" t="str">
        <f>J11 / H11</f>
        <v>0</v>
      </c>
      <c r="L11" s="92" t="str">
        <f>J11 * X11</f>
        <v>0</v>
      </c>
      <c r="M11" s="92" t="str">
        <f>J11 * Y11</f>
        <v>0</v>
      </c>
      <c r="N11" s="92">
        <v>0</v>
      </c>
      <c r="O11" s="90">
        <v>150</v>
      </c>
      <c r="P11" s="90">
        <v>78.53</v>
      </c>
      <c r="Q11" s="90" t="str">
        <f>O11* C11</f>
        <v>0</v>
      </c>
      <c r="R11" s="90" t="str">
        <f>P11* C11</f>
        <v>0</v>
      </c>
      <c r="S11" s="90" t="str">
        <f>Q11- R11</f>
        <v>0</v>
      </c>
      <c r="T11" s="93" t="str">
        <f>S11/ Q11</f>
        <v>0</v>
      </c>
      <c r="U11" s="90" t="str">
        <f>S11* X11</f>
        <v>0</v>
      </c>
      <c r="V11" s="90" t="str">
        <f>S11* Y11</f>
        <v>0</v>
      </c>
      <c r="W11" s="94">
        <v>0</v>
      </c>
      <c r="X11" s="93">
        <v>0.2</v>
      </c>
      <c r="Y11" s="93">
        <v>0.8</v>
      </c>
    </row>
    <row r="12" spans="1:26" customHeight="1" ht="24">
      <c r="A12" s="95" t="s">
        <v>38</v>
      </c>
      <c r="B12" s="95" t="s">
        <v>39</v>
      </c>
      <c r="C12" s="90">
        <v>1</v>
      </c>
      <c r="D12" s="91">
        <v>130</v>
      </c>
      <c r="E12" s="91">
        <v>110</v>
      </c>
      <c r="F12" s="92">
        <v>45500</v>
      </c>
      <c r="G12" s="92">
        <v>26204</v>
      </c>
      <c r="H12" s="92" t="str">
        <f>F12* C12</f>
        <v>0</v>
      </c>
      <c r="I12" s="92" t="str">
        <f>G12* C12</f>
        <v>0</v>
      </c>
      <c r="J12" s="92" t="str">
        <f>H12- I12</f>
        <v>0</v>
      </c>
      <c r="K12" s="93" t="str">
        <f>J12 / H12</f>
        <v>0</v>
      </c>
      <c r="L12" s="92" t="str">
        <f>J12 * X12</f>
        <v>0</v>
      </c>
      <c r="M12" s="92" t="str">
        <f>J12 * Y12</f>
        <v>0</v>
      </c>
      <c r="N12" s="92">
        <v>0</v>
      </c>
      <c r="O12" s="90">
        <v>350</v>
      </c>
      <c r="P12" s="90">
        <v>238.22</v>
      </c>
      <c r="Q12" s="90" t="str">
        <f>O12* C12</f>
        <v>0</v>
      </c>
      <c r="R12" s="90" t="str">
        <f>P12* C12</f>
        <v>0</v>
      </c>
      <c r="S12" s="90" t="str">
        <f>Q12- R12</f>
        <v>0</v>
      </c>
      <c r="T12" s="93" t="str">
        <f>S12/ Q12</f>
        <v>0</v>
      </c>
      <c r="U12" s="90" t="str">
        <f>S12* X12</f>
        <v>0</v>
      </c>
      <c r="V12" s="90" t="str">
        <f>S12* Y12</f>
        <v>0</v>
      </c>
      <c r="W12" s="94">
        <v>0</v>
      </c>
      <c r="X12" s="93">
        <v>0.2</v>
      </c>
      <c r="Y12" s="93">
        <v>0.8</v>
      </c>
    </row>
    <row r="13" spans="1:26" customHeight="1" ht="24">
      <c r="A13" s="95" t="s">
        <v>40</v>
      </c>
      <c r="B13" s="95" t="s">
        <v>41</v>
      </c>
      <c r="C13" s="90">
        <v>1</v>
      </c>
      <c r="D13" s="91">
        <v>130</v>
      </c>
      <c r="E13" s="91">
        <v>110</v>
      </c>
      <c r="F13" s="92">
        <v>44200</v>
      </c>
      <c r="G13" s="92">
        <v>29700</v>
      </c>
      <c r="H13" s="92" t="str">
        <f>F13* C13</f>
        <v>0</v>
      </c>
      <c r="I13" s="92" t="str">
        <f>G13* C13</f>
        <v>0</v>
      </c>
      <c r="J13" s="92" t="str">
        <f>H13- I13</f>
        <v>0</v>
      </c>
      <c r="K13" s="93" t="str">
        <f>J13 / H13</f>
        <v>0</v>
      </c>
      <c r="L13" s="92" t="str">
        <f>J13 * X13</f>
        <v>0</v>
      </c>
      <c r="M13" s="92" t="str">
        <f>J13 * Y13</f>
        <v>0</v>
      </c>
      <c r="N13" s="92">
        <v>0</v>
      </c>
      <c r="O13" s="90">
        <v>340</v>
      </c>
      <c r="P13" s="90">
        <v>270</v>
      </c>
      <c r="Q13" s="90" t="str">
        <f>O13* C13</f>
        <v>0</v>
      </c>
      <c r="R13" s="90" t="str">
        <f>P13* C13</f>
        <v>0</v>
      </c>
      <c r="S13" s="90" t="str">
        <f>Q13- R13</f>
        <v>0</v>
      </c>
      <c r="T13" s="93" t="str">
        <f>S13/ Q13</f>
        <v>0</v>
      </c>
      <c r="U13" s="90" t="str">
        <f>S13* X13</f>
        <v>0</v>
      </c>
      <c r="V13" s="90" t="str">
        <f>S13* Y13</f>
        <v>0</v>
      </c>
      <c r="W13" s="94">
        <v>0</v>
      </c>
      <c r="X13" s="93">
        <v>0.2</v>
      </c>
      <c r="Y13" s="93">
        <v>0.8</v>
      </c>
    </row>
    <row r="14" spans="1:26" customHeight="1" ht="24">
      <c r="A14" s="95" t="s">
        <v>40</v>
      </c>
      <c r="B14" s="95" t="s">
        <v>42</v>
      </c>
      <c r="C14" s="90">
        <v>1</v>
      </c>
      <c r="D14" s="91">
        <v>130</v>
      </c>
      <c r="E14" s="91">
        <v>110</v>
      </c>
      <c r="F14" s="92">
        <v>19500</v>
      </c>
      <c r="G14" s="92">
        <v>6600</v>
      </c>
      <c r="H14" s="92" t="str">
        <f>F14* C14</f>
        <v>0</v>
      </c>
      <c r="I14" s="92" t="str">
        <f>G14* C14</f>
        <v>0</v>
      </c>
      <c r="J14" s="92" t="str">
        <f>H14- I14</f>
        <v>0</v>
      </c>
      <c r="K14" s="93" t="str">
        <f>J14 / H14</f>
        <v>0</v>
      </c>
      <c r="L14" s="92" t="str">
        <f>J14 * X14</f>
        <v>0</v>
      </c>
      <c r="M14" s="92" t="str">
        <f>J14 * Y14</f>
        <v>0</v>
      </c>
      <c r="N14" s="92">
        <v>0</v>
      </c>
      <c r="O14" s="90">
        <v>150</v>
      </c>
      <c r="P14" s="90">
        <v>60</v>
      </c>
      <c r="Q14" s="90" t="str">
        <f>O14* C14</f>
        <v>0</v>
      </c>
      <c r="R14" s="90" t="str">
        <f>P14* C14</f>
        <v>0</v>
      </c>
      <c r="S14" s="90" t="str">
        <f>Q14- R14</f>
        <v>0</v>
      </c>
      <c r="T14" s="93" t="str">
        <f>S14/ Q14</f>
        <v>0</v>
      </c>
      <c r="U14" s="90" t="str">
        <f>S14* X14</f>
        <v>0</v>
      </c>
      <c r="V14" s="90" t="str">
        <f>S14* Y14</f>
        <v>0</v>
      </c>
      <c r="W14" s="94">
        <v>0</v>
      </c>
      <c r="X14" s="93">
        <v>0.2</v>
      </c>
      <c r="Y14" s="93">
        <v>0.8</v>
      </c>
    </row>
    <row r="15" spans="1:26" customHeight="1" ht="24">
      <c r="A15" s="95" t="s">
        <v>43</v>
      </c>
      <c r="B15" s="95" t="s">
        <v>44</v>
      </c>
      <c r="C15" s="90">
        <v>13</v>
      </c>
      <c r="D15" s="91">
        <v>130</v>
      </c>
      <c r="E15" s="91">
        <v>110</v>
      </c>
      <c r="F15" s="92">
        <v>14950</v>
      </c>
      <c r="G15" s="92">
        <v>10450</v>
      </c>
      <c r="H15" s="92" t="str">
        <f>F15* C15</f>
        <v>0</v>
      </c>
      <c r="I15" s="92" t="str">
        <f>G15* C15</f>
        <v>0</v>
      </c>
      <c r="J15" s="92" t="str">
        <f>H15- I15</f>
        <v>0</v>
      </c>
      <c r="K15" s="93" t="str">
        <f>J15 / H15</f>
        <v>0</v>
      </c>
      <c r="L15" s="92" t="str">
        <f>J15 * X15</f>
        <v>0</v>
      </c>
      <c r="M15" s="92" t="str">
        <f>J15 * Y15</f>
        <v>0</v>
      </c>
      <c r="N15" s="92">
        <v>0</v>
      </c>
      <c r="O15" s="90">
        <v>115</v>
      </c>
      <c r="P15" s="90">
        <v>95</v>
      </c>
      <c r="Q15" s="90" t="str">
        <f>O15* C15</f>
        <v>0</v>
      </c>
      <c r="R15" s="90" t="str">
        <f>P15* C15</f>
        <v>0</v>
      </c>
      <c r="S15" s="90" t="str">
        <f>Q15- R15</f>
        <v>0</v>
      </c>
      <c r="T15" s="93" t="str">
        <f>S15/ Q15</f>
        <v>0</v>
      </c>
      <c r="U15" s="90" t="str">
        <f>S15* X15</f>
        <v>0</v>
      </c>
      <c r="V15" s="90" t="str">
        <f>S15* Y15</f>
        <v>0</v>
      </c>
      <c r="W15" s="94">
        <v>0</v>
      </c>
      <c r="X15" s="93">
        <v>0.2</v>
      </c>
      <c r="Y15" s="93">
        <v>0.8</v>
      </c>
    </row>
    <row r="16" spans="1:26" customHeight="1" ht="24">
      <c r="A16" s="95" t="s">
        <v>43</v>
      </c>
      <c r="B16" s="95" t="s">
        <v>45</v>
      </c>
      <c r="C16" s="90">
        <v>2</v>
      </c>
      <c r="D16" s="91">
        <v>130</v>
      </c>
      <c r="E16" s="91">
        <v>110</v>
      </c>
      <c r="F16" s="92">
        <v>13000</v>
      </c>
      <c r="G16" s="92">
        <v>8800</v>
      </c>
      <c r="H16" s="92" t="str">
        <f>F16* C16</f>
        <v>0</v>
      </c>
      <c r="I16" s="92" t="str">
        <f>G16* C16</f>
        <v>0</v>
      </c>
      <c r="J16" s="92" t="str">
        <f>H16- I16</f>
        <v>0</v>
      </c>
      <c r="K16" s="93" t="str">
        <f>J16 / H16</f>
        <v>0</v>
      </c>
      <c r="L16" s="92" t="str">
        <f>J16 * X16</f>
        <v>0</v>
      </c>
      <c r="M16" s="92" t="str">
        <f>J16 * Y16</f>
        <v>0</v>
      </c>
      <c r="N16" s="92">
        <v>0</v>
      </c>
      <c r="O16" s="90">
        <v>100</v>
      </c>
      <c r="P16" s="90">
        <v>80</v>
      </c>
      <c r="Q16" s="90" t="str">
        <f>O16* C16</f>
        <v>0</v>
      </c>
      <c r="R16" s="90" t="str">
        <f>P16* C16</f>
        <v>0</v>
      </c>
      <c r="S16" s="90" t="str">
        <f>Q16- R16</f>
        <v>0</v>
      </c>
      <c r="T16" s="93" t="str">
        <f>S16/ Q16</f>
        <v>0</v>
      </c>
      <c r="U16" s="90" t="str">
        <f>S16* X16</f>
        <v>0</v>
      </c>
      <c r="V16" s="90" t="str">
        <f>S16* Y16</f>
        <v>0</v>
      </c>
      <c r="W16" s="94">
        <v>0</v>
      </c>
      <c r="X16" s="93">
        <v>0.2</v>
      </c>
      <c r="Y16" s="93">
        <v>0.8</v>
      </c>
    </row>
    <row r="17" spans="1:26" customHeight="1" ht="24">
      <c r="A17" s="95" t="s">
        <v>43</v>
      </c>
      <c r="B17" s="95" t="s">
        <v>46</v>
      </c>
      <c r="C17" s="90">
        <v>1</v>
      </c>
      <c r="D17" s="91">
        <v>130</v>
      </c>
      <c r="E17" s="91">
        <v>110</v>
      </c>
      <c r="F17" s="92">
        <v>5200</v>
      </c>
      <c r="G17" s="92">
        <v>3520</v>
      </c>
      <c r="H17" s="92" t="str">
        <f>F17* C17</f>
        <v>0</v>
      </c>
      <c r="I17" s="92" t="str">
        <f>G17* C17</f>
        <v>0</v>
      </c>
      <c r="J17" s="92" t="str">
        <f>H17- I17</f>
        <v>0</v>
      </c>
      <c r="K17" s="93" t="str">
        <f>J17 / H17</f>
        <v>0</v>
      </c>
      <c r="L17" s="92" t="str">
        <f>J17 * X17</f>
        <v>0</v>
      </c>
      <c r="M17" s="92" t="str">
        <f>J17 * Y17</f>
        <v>0</v>
      </c>
      <c r="N17" s="92">
        <v>0</v>
      </c>
      <c r="O17" s="90">
        <v>40</v>
      </c>
      <c r="P17" s="90">
        <v>32</v>
      </c>
      <c r="Q17" s="90" t="str">
        <f>O17* C17</f>
        <v>0</v>
      </c>
      <c r="R17" s="90" t="str">
        <f>P17* C17</f>
        <v>0</v>
      </c>
      <c r="S17" s="90" t="str">
        <f>Q17- R17</f>
        <v>0</v>
      </c>
      <c r="T17" s="93" t="str">
        <f>S17/ Q17</f>
        <v>0</v>
      </c>
      <c r="U17" s="90" t="str">
        <f>S17* X17</f>
        <v>0</v>
      </c>
      <c r="V17" s="90" t="str">
        <f>S17* Y17</f>
        <v>0</v>
      </c>
      <c r="W17" s="94">
        <v>0</v>
      </c>
      <c r="X17" s="93">
        <v>0.2</v>
      </c>
      <c r="Y17" s="93">
        <v>0.8</v>
      </c>
    </row>
    <row r="18" spans="1:26" customHeight="1" ht="24">
      <c r="A18" s="95" t="s">
        <v>43</v>
      </c>
      <c r="B18" s="95" t="s">
        <v>47</v>
      </c>
      <c r="C18" s="90">
        <v>1</v>
      </c>
      <c r="D18" s="91">
        <v>130</v>
      </c>
      <c r="E18" s="91">
        <v>110</v>
      </c>
      <c r="F18" s="92">
        <v>20800</v>
      </c>
      <c r="G18" s="92">
        <v>12650</v>
      </c>
      <c r="H18" s="92" t="str">
        <f>F18* C18</f>
        <v>0</v>
      </c>
      <c r="I18" s="92" t="str">
        <f>G18* C18</f>
        <v>0</v>
      </c>
      <c r="J18" s="92" t="str">
        <f>H18- I18</f>
        <v>0</v>
      </c>
      <c r="K18" s="93" t="str">
        <f>J18 / H18</f>
        <v>0</v>
      </c>
      <c r="L18" s="92" t="str">
        <f>J18 * X18</f>
        <v>0</v>
      </c>
      <c r="M18" s="92" t="str">
        <f>J18 * Y18</f>
        <v>0</v>
      </c>
      <c r="N18" s="92">
        <v>0</v>
      </c>
      <c r="O18" s="90">
        <v>160</v>
      </c>
      <c r="P18" s="90">
        <v>115</v>
      </c>
      <c r="Q18" s="90" t="str">
        <f>O18* C18</f>
        <v>0</v>
      </c>
      <c r="R18" s="90" t="str">
        <f>P18* C18</f>
        <v>0</v>
      </c>
      <c r="S18" s="90" t="str">
        <f>Q18- R18</f>
        <v>0</v>
      </c>
      <c r="T18" s="93" t="str">
        <f>S18/ Q18</f>
        <v>0</v>
      </c>
      <c r="U18" s="90" t="str">
        <f>S18* X18</f>
        <v>0</v>
      </c>
      <c r="V18" s="90" t="str">
        <f>S18* Y18</f>
        <v>0</v>
      </c>
      <c r="W18" s="94">
        <v>0</v>
      </c>
      <c r="X18" s="93">
        <v>0.2</v>
      </c>
      <c r="Y18" s="93">
        <v>0.8</v>
      </c>
    </row>
    <row r="19" spans="1:26" customHeight="1" ht="24" s="12" customFormat="1">
      <c r="A19" s="70"/>
      <c r="B19" s="19"/>
      <c r="C19" s="20"/>
      <c r="D19" s="21"/>
      <c r="E19" s="21"/>
      <c r="F19" s="4"/>
      <c r="G19" s="4"/>
      <c r="H19" s="4" t="str">
        <f>SUM(H3:H18)</f>
        <v>0</v>
      </c>
      <c r="I19" s="4" t="str">
        <f>SUM(I3:I18)</f>
        <v>0</v>
      </c>
      <c r="J19" s="4" t="str">
        <f>H19-I19</f>
        <v>0</v>
      </c>
      <c r="K19" s="22" t="str">
        <f>J19/H19</f>
        <v>0</v>
      </c>
      <c r="L19" s="4" t="str">
        <f>SUM(L3:L18)</f>
        <v>0</v>
      </c>
      <c r="M19" s="4" t="str">
        <f>SUM(M3:M18)</f>
        <v>0</v>
      </c>
      <c r="N19" s="4" t="str">
        <f>SUM(N3:N18)</f>
        <v>0</v>
      </c>
      <c r="O19" s="5"/>
      <c r="P19" s="5"/>
      <c r="Q19" s="5" t="str">
        <f>SUM(Q3:Q18)</f>
        <v>0</v>
      </c>
      <c r="R19" s="5" t="str">
        <f>SUM(R3:R18)</f>
        <v>0</v>
      </c>
      <c r="S19" s="5" t="str">
        <f>Q19-R19</f>
        <v>0</v>
      </c>
      <c r="T19" s="22" t="str">
        <f>S19/Q19</f>
        <v>0</v>
      </c>
      <c r="U19" s="5" t="str">
        <f>SUM(U3:U18)</f>
        <v>0</v>
      </c>
      <c r="V19" s="5" t="str">
        <f>SUM(V3:V18)</f>
        <v>0</v>
      </c>
      <c r="W19" s="73" t="str">
        <f>SUM(W3:W18)</f>
        <v>0</v>
      </c>
      <c r="X19" s="23"/>
      <c r="Y19" s="23"/>
    </row>
    <row r="20" spans="1:26" customHeight="1" ht="24" s="32" customFormat="1">
      <c r="A20" s="24"/>
      <c r="B20" s="25" t="s">
        <v>48</v>
      </c>
      <c r="C20" s="26">
        <v>0.04712</v>
      </c>
      <c r="D20" s="27"/>
      <c r="E20" s="27"/>
      <c r="F20" s="28"/>
      <c r="G20" s="28"/>
      <c r="H20" s="28" t="str">
        <f>C20*(H19-N19)</f>
        <v>0</v>
      </c>
      <c r="I20" s="28"/>
      <c r="J20" s="28"/>
      <c r="K20" s="29"/>
      <c r="L20" s="28"/>
      <c r="M20" s="28"/>
      <c r="N20" s="28"/>
      <c r="O20" s="30"/>
      <c r="P20" s="30"/>
      <c r="Q20" s="30" t="str">
        <f>C20*(Q19-W19)</f>
        <v>0</v>
      </c>
      <c r="R20" s="30"/>
      <c r="S20" s="30"/>
      <c r="T20" s="29"/>
      <c r="U20" s="30"/>
      <c r="V20" s="30"/>
      <c r="W20" s="74"/>
      <c r="X20" s="31"/>
      <c r="Y20" s="31"/>
    </row>
    <row r="21" spans="1:26" customHeight="1" ht="24">
      <c r="A21" s="33" t="s">
        <v>49</v>
      </c>
      <c r="B21" s="33" t="s">
        <v>50</v>
      </c>
      <c r="C21" s="15">
        <v>0.1</v>
      </c>
      <c r="D21" s="13"/>
      <c r="E21" s="13"/>
      <c r="F21" s="14"/>
      <c r="G21" s="14"/>
      <c r="H21" s="14" t="str">
        <f>C21*H19</f>
        <v>0</v>
      </c>
      <c r="I21" s="14"/>
      <c r="J21" s="14"/>
      <c r="K21" s="15"/>
      <c r="L21" s="14"/>
      <c r="M21" s="4" t="str">
        <f>H21</f>
        <v>0</v>
      </c>
      <c r="N21" s="4"/>
      <c r="O21" s="16"/>
      <c r="P21" s="16"/>
      <c r="Q21" s="16" t="str">
        <f>C21*Q19</f>
        <v>0</v>
      </c>
      <c r="R21" s="16"/>
      <c r="S21" s="16"/>
      <c r="T21" s="15"/>
      <c r="U21" s="16"/>
      <c r="V21" s="16" t="str">
        <f>Q21</f>
        <v>0</v>
      </c>
      <c r="W21" s="72"/>
      <c r="X21" s="17"/>
      <c r="Y21" s="17"/>
    </row>
    <row r="22" spans="1:26" customHeight="1" ht="24" s="12" customFormat="1">
      <c r="A22" s="34"/>
      <c r="B22" s="34" t="s">
        <v>51</v>
      </c>
      <c r="C22" s="35"/>
      <c r="D22" s="36"/>
      <c r="E22" s="36"/>
      <c r="F22" s="37"/>
      <c r="G22" s="37"/>
      <c r="H22" s="37" t="str">
        <f>SUM(H19:H21)</f>
        <v>0</v>
      </c>
      <c r="I22" s="37"/>
      <c r="J22" s="37"/>
      <c r="K22" s="38"/>
      <c r="L22" s="39" t="str">
        <f>L19</f>
        <v>0</v>
      </c>
      <c r="M22" s="39" t="str">
        <f>SUM(M19:M21)</f>
        <v>0</v>
      </c>
      <c r="N22" s="39"/>
      <c r="O22" s="40"/>
      <c r="P22" s="40"/>
      <c r="Q22" s="40" t="str">
        <f>SUM(Q19:Q21)</f>
        <v>0</v>
      </c>
      <c r="R22" s="40"/>
      <c r="S22" s="40"/>
      <c r="T22" s="38"/>
      <c r="U22" s="41" t="str">
        <f>U19</f>
        <v>0</v>
      </c>
      <c r="V22" s="41" t="str">
        <f>SUM(V19:V21)</f>
        <v>0</v>
      </c>
      <c r="W22" s="73"/>
      <c r="X22" s="42"/>
      <c r="Y22" s="42"/>
    </row>
    <row r="23" spans="1:26" customHeight="1" ht="24" s="54" customFormat="1">
      <c r="A23" s="43"/>
      <c r="B23" s="44" t="s">
        <v>52</v>
      </c>
      <c r="C23" s="45">
        <v>0</v>
      </c>
      <c r="D23" s="46"/>
      <c r="E23" s="46"/>
      <c r="F23" s="47"/>
      <c r="G23" s="47"/>
      <c r="H23" s="2" t="str">
        <f>C23*H22</f>
        <v>0</v>
      </c>
      <c r="I23" s="48"/>
      <c r="J23" s="48"/>
      <c r="K23" s="49"/>
      <c r="L23" s="78" t="str">
        <f>H23*X23</f>
        <v>0</v>
      </c>
      <c r="M23" s="78" t="str">
        <f>H23*Y23</f>
        <v>0</v>
      </c>
      <c r="N23" s="2"/>
      <c r="O23" s="50"/>
      <c r="P23" s="50"/>
      <c r="Q23" s="51" t="str">
        <f>C23*Q22</f>
        <v>0</v>
      </c>
      <c r="R23" s="52"/>
      <c r="S23" s="52"/>
      <c r="T23" s="53"/>
      <c r="U23" s="3" t="str">
        <f>Q23*X23</f>
        <v>0</v>
      </c>
      <c r="V23" s="3" t="str">
        <f>Q23*Y23</f>
        <v>0</v>
      </c>
      <c r="W23" s="75"/>
      <c r="X23" s="77">
        <v>0.2</v>
      </c>
      <c r="Y23" s="77">
        <v>0.8</v>
      </c>
    </row>
    <row r="24" spans="1:26" customHeight="1" ht="24" s="32" customFormat="1">
      <c r="A24" s="55"/>
      <c r="B24" s="1" t="s">
        <v>53</v>
      </c>
      <c r="C24" s="56">
        <v>0</v>
      </c>
      <c r="D24" s="57" t="s">
        <v>54</v>
      </c>
      <c r="E24" s="57">
        <v>100</v>
      </c>
      <c r="F24" s="48"/>
      <c r="G24" s="48"/>
      <c r="H24" s="58" t="str">
        <f>C24</f>
        <v>0</v>
      </c>
      <c r="I24" s="47"/>
      <c r="J24" s="47"/>
      <c r="K24" s="45"/>
      <c r="L24" s="78" t="str">
        <f>H24*X23</f>
        <v>0</v>
      </c>
      <c r="M24" s="78" t="str">
        <f>H24*Y23</f>
        <v>0</v>
      </c>
      <c r="N24" s="2"/>
      <c r="O24" s="59"/>
      <c r="P24" s="59"/>
      <c r="Q24" s="79" t="str">
        <f>IF(E24&gt;0, H24/E24, 0)</f>
        <v>0</v>
      </c>
      <c r="R24" s="50"/>
      <c r="S24" s="50"/>
      <c r="T24" s="31"/>
      <c r="U24" s="3" t="str">
        <f>Q24*X23</f>
        <v>0</v>
      </c>
      <c r="V24" s="3" t="str">
        <f>Q24*Y23</f>
        <v>0</v>
      </c>
      <c r="W24" s="74"/>
      <c r="X24" s="31"/>
      <c r="Y24" s="31"/>
    </row>
    <row r="25" spans="1:26" customHeight="1" ht="24">
      <c r="A25" s="60"/>
      <c r="B25" s="61" t="inlineStr">
        <is>
          <r>
            <t xml:space="preserve">T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OTAL</t>
          </r>
        </is>
      </c>
      <c r="C25" s="61"/>
      <c r="D25" s="62"/>
      <c r="E25" s="62"/>
      <c r="F25" s="63"/>
      <c r="G25" s="63"/>
      <c r="H25" s="63" t="str">
        <f>SUM(H19:H21)-SUM(H23:H24)</f>
        <v>0</v>
      </c>
      <c r="I25" s="63" t="str">
        <f>I19</f>
        <v>0</v>
      </c>
      <c r="J25" s="63" t="str">
        <f>H25-I25</f>
        <v>0</v>
      </c>
      <c r="K25" s="64" t="str">
        <f>J25/H25</f>
        <v>0</v>
      </c>
      <c r="L25" s="63" t="str">
        <f>SUM(L21:L22)-SUM(L23:L24)</f>
        <v>0</v>
      </c>
      <c r="M25" s="63" t="str">
        <f>SUM(M19:M21)-SUM(M23:M24)</f>
        <v>0</v>
      </c>
      <c r="N25" s="63"/>
      <c r="O25" s="65"/>
      <c r="P25" s="65"/>
      <c r="Q25" s="65" t="str">
        <f>SUM(Q19:Q21)-SUM(Q23:Q24)</f>
        <v>0</v>
      </c>
      <c r="R25" s="65" t="str">
        <f>R19</f>
        <v>0</v>
      </c>
      <c r="S25" s="65" t="str">
        <f>Q25-R25</f>
        <v>0</v>
      </c>
      <c r="T25" s="17" t="str">
        <f>S25/Q25</f>
        <v>0</v>
      </c>
      <c r="U25" s="65" t="str">
        <f>SUM($U21:$U22)-SUM($U23:$U24)</f>
        <v>0</v>
      </c>
      <c r="V25" s="65" t="str">
        <f>SUM(V19:V21)-SUM(V23:V24)</f>
        <v>0</v>
      </c>
      <c r="W25" s="72"/>
      <c r="X25" s="17"/>
      <c r="Y25" s="1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X2:Y2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Estimate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kunnivaio</dc:creator>
  <cp:lastModifiedBy>高野洋平</cp:lastModifiedBy>
  <dcterms:created xsi:type="dcterms:W3CDTF">2010-05-12T03:09:05+09:00</dcterms:created>
  <dcterms:modified xsi:type="dcterms:W3CDTF">2014-07-02T11:00:45+09:00</dcterms:modified>
  <dc:title/>
  <dc:description/>
  <dc:subject/>
  <cp:keywords/>
  <cp:category/>
</cp:coreProperties>
</file>