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<sst xmlns="http://schemas.openxmlformats.org/spreadsheetml/2006/main" uniqueCount="80">
  <si>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</si>
  <si>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</si>
  <si>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</si>
  <si>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</si>
  <si>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</si>
  <si>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</si>
  <si>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</si>
  <si>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</si>
  <si>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</si>
  <si>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</si>
  <si>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</si>
  <si>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</si>
  <si>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</si>
  <si>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</si>
  <si>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</si>
  <si>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</si>
  <si>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</si>
  <si>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</si>
  <si>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</si>
  <si>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</si>
  <si>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</si>
  <si>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</si>
  <si>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</si>
  <si>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ハワイアンヴィラ</t>
  </si>
  <si>
    <t>ハワイアンヴィラ会場使用/屋根のある家具、バー、お手洗い付きオープンスペースの使用料/ウェディングウッドガゼボアーチ/ウェディングウッドガゼボアーチ用リネン/ヴィンテージ椅子のミックスと木のベンチ（最大１８名が着席可能です）/挙式立会人/ハワイアンウクレレシンガー/お世話係/結婚証明書（ハワイ州の法的な効力なし）/グアヴァジュース＆レモネードとお水のウェルカムドリンクサービース/新郎新婦用の往復SUV/LOVEサインのレンタル（高さ６０cmほどの文字サインとなります。邸宅ガーデンに飾り、ご列席者様との写真撮影にも使うことが可能です）/JUST MARRIEDのプレートのレンタル/MR&amp;MRSのサインプレートのレンタル/挙式用椅子の周りに置くランタンレンタル　※新郎新婦様を含むご列席者様が31名以上の場合、別途会場使用料が掛かります</t>
  </si>
  <si>
    <t>フラワーバージンロード　※ホワイトオーキッド</t>
  </si>
  <si>
    <t>ブライズルーム使用</t>
  </si>
  <si>
    <t>ヘアメイクアーティスト：Real Weddingsオリジナル</t>
  </si>
  <si>
    <t>リハーサルメイク(120分）
☆プレゼント☆</t>
  </si>
  <si>
    <t>つきっきりヘアメイク(7時間）*クイックヘアチェンジ2回付き</t>
  </si>
  <si>
    <t>フォトグラファー：Lester Miyashiro</t>
  </si>
  <si>
    <t>お支度→ホテル館内→リムジン→挙式→フォトツアー1ヶ所(ワイキキ周辺）/撮影データ</t>
  </si>
  <si>
    <t>追加1時間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</si>
  <si>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</si>
  <si>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</si>
  <si>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</si>
  <si>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オプション：レセプション1時間(ワイキキ周辺)</t>
  </si>
  <si>
    <t>つきっきりコーディネーター</t>
  </si>
  <si>
    <t>ホテル出発→フォトツアー1カ所(ワイキキ周辺）→挙式→レセプション</t>
  </si>
  <si>
    <t>ご列席者様用14名乗りミニバ(会場⇔ワイキキもしくはカハラホテル・往復)</t>
  </si>
  <si>
    <t>オリジナルブーケ　
☆プレゼント☆</t>
  </si>
  <si>
    <t>ブライズメイド用ブーケ　※新婦ブーケと同花材</t>
  </si>
  <si>
    <t>ハクレイ(花冠）
※ブーケと同花材　</t>
  </si>
  <si>
    <t>フラワーシャワー(10名分)</t>
  </si>
  <si>
    <t>フラワーシャワー(追加5名様分)</t>
  </si>
  <si>
    <t>フラワーシャワー/フェザー追加　※10名様分</t>
  </si>
  <si>
    <t>フラワーシャワー/フェザー追加　※5名様分</t>
  </si>
  <si>
    <t>ご列席者用レイ(ホワイト)</t>
  </si>
  <si>
    <t>木の下につける細かいライト＆シャンデリア２個　※テント使用なし場合</t>
  </si>
  <si>
    <t>施設使用料　※挙式と連動の場合</t>
  </si>
  <si>
    <t>レンタル備品代　※席のあるお子様は同料金がかかります</t>
  </si>
  <si>
    <t>オーキッズビュッフェスタイル(1名様)　※10名様以上からとなります
・カナッペ3種（スモークサーモン・ブルスケッタ・エッグファルシー）
・冷たい料理（アヒポケ・シュリンプカクテル・サラダ2種・シーフードパスタ・スパニッシュオムレツ）
・温かい料理（ポークリブバーベキューソース・チキンカレーとご飯・リブアイステーキ・ベジタブル）
・パンナコッタ</t>
  </si>
  <si>
    <t>お飲み物代(1名様)</t>
  </si>
  <si>
    <t>バーテンダー1名</t>
  </si>
  <si>
    <t>サーバー　※10名様～20名様の場合</t>
  </si>
  <si>
    <t>シェフデリバリー　※10名様~20名様の場合</t>
  </si>
  <si>
    <t>フラワーデコレーション
細めのガーランド</t>
  </si>
  <si>
    <t>ウエディングケーキ：2段
エディブルフラワーのデコレーション</t>
  </si>
  <si>
    <t>レセプションコーディネーター</t>
  </si>
  <si>
    <t>会場準備〜レセプション前半（3時間）</t>
  </si>
  <si>
    <t>チャージャー</t>
  </si>
  <si>
    <t>グラスデザイン</t>
  </si>
  <si>
    <t>テーブルウェア</t>
  </si>
  <si>
    <t>グラス（クリア）</t>
  </si>
  <si>
    <t>グラス（ゴールドの縁）</t>
  </si>
  <si>
    <t>ナフキン</t>
  </si>
  <si>
    <t>リネン</t>
  </si>
  <si>
    <t>配達料</t>
  </si>
  <si>
    <t>写真デコレーション※180cm</t>
  </si>
  <si>
    <t>ブランコ設置＆ブランコ用装花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</si>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</sst>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43603.14822916667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273000</v>
      </c>
      <c r="G3" s="92">
        <v>218750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2100</v>
      </c>
      <c r="P3" s="90">
        <v>1750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125</v>
      </c>
      <c r="F4" s="92">
        <v>58500</v>
      </c>
      <c r="G4" s="92">
        <v>43750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450</v>
      </c>
      <c r="P4" s="90">
        <v>350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1</v>
      </c>
      <c r="D5" s="91">
        <v>130</v>
      </c>
      <c r="E5" s="91">
        <v>125</v>
      </c>
      <c r="F5" s="92">
        <v>45500</v>
      </c>
      <c r="G5" s="92">
        <v>37500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350</v>
      </c>
      <c r="P5" s="90">
        <v>300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28</v>
      </c>
      <c r="C6" s="90">
        <v>1</v>
      </c>
      <c r="D6" s="91">
        <v>130</v>
      </c>
      <c r="E6" s="91">
        <v>125</v>
      </c>
      <c r="F6" s="92">
        <v>0</v>
      </c>
      <c r="G6" s="92">
        <v>25000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200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29</v>
      </c>
      <c r="C7" s="90">
        <v>1</v>
      </c>
      <c r="D7" s="91">
        <v>130</v>
      </c>
      <c r="E7" s="91">
        <v>125</v>
      </c>
      <c r="F7" s="92">
        <v>117000</v>
      </c>
      <c r="G7" s="92">
        <v>72500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900</v>
      </c>
      <c r="P7" s="90">
        <v>580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125</v>
      </c>
      <c r="F8" s="92">
        <v>182000</v>
      </c>
      <c r="G8" s="92">
        <v>121250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1400</v>
      </c>
      <c r="P8" s="90">
        <v>970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30</v>
      </c>
      <c r="B9" s="95" t="s">
        <v>32</v>
      </c>
      <c r="C9" s="90">
        <v>2</v>
      </c>
      <c r="D9" s="91">
        <v>130</v>
      </c>
      <c r="E9" s="91">
        <v>125</v>
      </c>
      <c r="F9" s="92">
        <v>54600</v>
      </c>
      <c r="G9" s="92">
        <v>37500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420</v>
      </c>
      <c r="P9" s="90">
        <v>300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125</v>
      </c>
      <c r="F10" s="92">
        <v>143000</v>
      </c>
      <c r="G10" s="92">
        <v>100000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1100</v>
      </c>
      <c r="P10" s="90">
        <v>800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33</v>
      </c>
      <c r="B11" s="95" t="s">
        <v>35</v>
      </c>
      <c r="C11" s="90">
        <v>1</v>
      </c>
      <c r="D11" s="91">
        <v>130</v>
      </c>
      <c r="E11" s="91">
        <v>125</v>
      </c>
      <c r="F11" s="92">
        <v>84500</v>
      </c>
      <c r="G11" s="92">
        <v>62500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650</v>
      </c>
      <c r="P11" s="90">
        <v>500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33</v>
      </c>
      <c r="B12" s="95" t="s">
        <v>36</v>
      </c>
      <c r="C12" s="90">
        <v>1</v>
      </c>
      <c r="D12" s="91">
        <v>130</v>
      </c>
      <c r="E12" s="91">
        <v>125</v>
      </c>
      <c r="F12" s="92">
        <v>59800</v>
      </c>
      <c r="G12" s="92">
        <v>43750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460</v>
      </c>
      <c r="P12" s="90">
        <v>350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38</v>
      </c>
      <c r="C13" s="90">
        <v>1</v>
      </c>
      <c r="D13" s="91">
        <v>130</v>
      </c>
      <c r="E13" s="91">
        <v>125</v>
      </c>
      <c r="F13" s="92">
        <v>88400</v>
      </c>
      <c r="G13" s="92">
        <v>68750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680</v>
      </c>
      <c r="P13" s="90">
        <v>550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23</v>
      </c>
      <c r="B14" s="95" t="s">
        <v>39</v>
      </c>
      <c r="C14" s="90">
        <v>1</v>
      </c>
      <c r="D14" s="91">
        <v>130</v>
      </c>
      <c r="E14" s="91">
        <v>125</v>
      </c>
      <c r="F14" s="92">
        <v>36400</v>
      </c>
      <c r="G14" s="92">
        <v>32500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280</v>
      </c>
      <c r="P14" s="90">
        <v>260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23</v>
      </c>
      <c r="B15" s="95" t="s">
        <v>40</v>
      </c>
      <c r="C15" s="90">
        <v>1</v>
      </c>
      <c r="D15" s="91">
        <v>130</v>
      </c>
      <c r="E15" s="91">
        <v>125</v>
      </c>
      <c r="F15" s="92">
        <v>0</v>
      </c>
      <c r="G15" s="92">
        <v>50000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400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23</v>
      </c>
      <c r="B16" s="95" t="s">
        <v>41</v>
      </c>
      <c r="C16" s="90">
        <v>3</v>
      </c>
      <c r="D16" s="91">
        <v>130</v>
      </c>
      <c r="E16" s="91">
        <v>125</v>
      </c>
      <c r="F16" s="92">
        <v>24700</v>
      </c>
      <c r="G16" s="92">
        <v>17500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190</v>
      </c>
      <c r="P16" s="90">
        <v>140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23</v>
      </c>
      <c r="B17" s="95" t="s">
        <v>42</v>
      </c>
      <c r="C17" s="90">
        <v>1</v>
      </c>
      <c r="D17" s="91">
        <v>130</v>
      </c>
      <c r="E17" s="91">
        <v>125</v>
      </c>
      <c r="F17" s="92">
        <v>44200</v>
      </c>
      <c r="G17" s="92">
        <v>33750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340</v>
      </c>
      <c r="P17" s="90">
        <v>270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23</v>
      </c>
      <c r="B18" s="95" t="s">
        <v>43</v>
      </c>
      <c r="C18" s="90">
        <v>1</v>
      </c>
      <c r="D18" s="91">
        <v>130</v>
      </c>
      <c r="E18" s="91">
        <v>125</v>
      </c>
      <c r="F18" s="92">
        <v>13000</v>
      </c>
      <c r="G18" s="92">
        <v>9375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100</v>
      </c>
      <c r="P18" s="90">
        <v>75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23</v>
      </c>
      <c r="B19" s="95" t="s">
        <v>44</v>
      </c>
      <c r="C19" s="90">
        <v>1</v>
      </c>
      <c r="D19" s="91">
        <v>130</v>
      </c>
      <c r="E19" s="91">
        <v>125</v>
      </c>
      <c r="F19" s="92">
        <v>6500</v>
      </c>
      <c r="G19" s="92">
        <v>5000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50</v>
      </c>
      <c r="P19" s="90">
        <v>40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23</v>
      </c>
      <c r="B20" s="95" t="s">
        <v>45</v>
      </c>
      <c r="C20" s="90">
        <v>1</v>
      </c>
      <c r="D20" s="91">
        <v>130</v>
      </c>
      <c r="E20" s="91">
        <v>125</v>
      </c>
      <c r="F20" s="92">
        <v>10400</v>
      </c>
      <c r="G20" s="92">
        <v>7500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80</v>
      </c>
      <c r="P20" s="90">
        <v>60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23</v>
      </c>
      <c r="B21" s="95" t="s">
        <v>46</v>
      </c>
      <c r="C21" s="90">
        <v>1</v>
      </c>
      <c r="D21" s="91">
        <v>130</v>
      </c>
      <c r="E21" s="91">
        <v>125</v>
      </c>
      <c r="F21" s="92">
        <v>5200</v>
      </c>
      <c r="G21" s="92">
        <v>3750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40</v>
      </c>
      <c r="P21" s="90">
        <v>30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23</v>
      </c>
      <c r="B22" s="95" t="s">
        <v>47</v>
      </c>
      <c r="C22" s="90">
        <v>6</v>
      </c>
      <c r="D22" s="91">
        <v>130</v>
      </c>
      <c r="E22" s="91">
        <v>125</v>
      </c>
      <c r="F22" s="92">
        <v>3900</v>
      </c>
      <c r="G22" s="92">
        <v>2500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30</v>
      </c>
      <c r="P22" s="90">
        <v>20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23</v>
      </c>
      <c r="B23" s="95" t="s">
        <v>48</v>
      </c>
      <c r="C23" s="90">
        <v>1</v>
      </c>
      <c r="D23" s="91">
        <v>130</v>
      </c>
      <c r="E23" s="91">
        <v>125</v>
      </c>
      <c r="F23" s="92">
        <v>123500</v>
      </c>
      <c r="G23" s="92">
        <v>100000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950</v>
      </c>
      <c r="P23" s="90">
        <v>800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23</v>
      </c>
      <c r="B24" s="95" t="s">
        <v>49</v>
      </c>
      <c r="C24" s="90">
        <v>1</v>
      </c>
      <c r="D24" s="91">
        <v>130</v>
      </c>
      <c r="E24" s="91">
        <v>125</v>
      </c>
      <c r="F24" s="92">
        <v>156000</v>
      </c>
      <c r="G24" s="92">
        <v>162500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1200</v>
      </c>
      <c r="P24" s="90">
        <v>1300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23</v>
      </c>
      <c r="B25" s="95" t="s">
        <v>50</v>
      </c>
      <c r="C25" s="90">
        <v>15</v>
      </c>
      <c r="D25" s="91">
        <v>130</v>
      </c>
      <c r="E25" s="91">
        <v>125</v>
      </c>
      <c r="F25" s="92">
        <v>7800</v>
      </c>
      <c r="G25" s="92">
        <v>6250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60</v>
      </c>
      <c r="P25" s="90">
        <v>50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23</v>
      </c>
      <c r="B26" s="95" t="s">
        <v>51</v>
      </c>
      <c r="C26" s="90">
        <v>15</v>
      </c>
      <c r="D26" s="91">
        <v>130</v>
      </c>
      <c r="E26" s="91">
        <v>125</v>
      </c>
      <c r="F26" s="92">
        <v>14950</v>
      </c>
      <c r="G26" s="92">
        <v>11875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115</v>
      </c>
      <c r="P26" s="90">
        <v>95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23</v>
      </c>
      <c r="B27" s="95" t="s">
        <v>52</v>
      </c>
      <c r="C27" s="90">
        <v>15</v>
      </c>
      <c r="D27" s="91">
        <v>130</v>
      </c>
      <c r="E27" s="91">
        <v>125</v>
      </c>
      <c r="F27" s="92">
        <v>7800</v>
      </c>
      <c r="G27" s="92">
        <v>6250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60</v>
      </c>
      <c r="P27" s="90">
        <v>50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23</v>
      </c>
      <c r="B28" s="95" t="s">
        <v>53</v>
      </c>
      <c r="C28" s="90">
        <v>1</v>
      </c>
      <c r="D28" s="91">
        <v>130</v>
      </c>
      <c r="E28" s="91">
        <v>125</v>
      </c>
      <c r="F28" s="92">
        <v>19500</v>
      </c>
      <c r="G28" s="92">
        <v>15625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150</v>
      </c>
      <c r="P28" s="90">
        <v>125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23</v>
      </c>
      <c r="B29" s="95" t="s">
        <v>54</v>
      </c>
      <c r="C29" s="90">
        <v>1</v>
      </c>
      <c r="D29" s="91">
        <v>130</v>
      </c>
      <c r="E29" s="91">
        <v>125</v>
      </c>
      <c r="F29" s="92">
        <v>65000</v>
      </c>
      <c r="G29" s="92">
        <v>50000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500</v>
      </c>
      <c r="P29" s="90">
        <v>400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23</v>
      </c>
      <c r="B30" s="95" t="s">
        <v>55</v>
      </c>
      <c r="C30" s="90">
        <v>1</v>
      </c>
      <c r="D30" s="91">
        <v>130</v>
      </c>
      <c r="E30" s="91">
        <v>125</v>
      </c>
      <c r="F30" s="92">
        <v>65000</v>
      </c>
      <c r="G30" s="92">
        <v>50000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500</v>
      </c>
      <c r="P30" s="90">
        <v>400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23</v>
      </c>
      <c r="B31" s="95" t="s">
        <v>56</v>
      </c>
      <c r="C31" s="90">
        <v>1</v>
      </c>
      <c r="D31" s="91">
        <v>130</v>
      </c>
      <c r="E31" s="91">
        <v>125</v>
      </c>
      <c r="F31" s="92">
        <v>198900</v>
      </c>
      <c r="G31" s="92">
        <v>130890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1530</v>
      </c>
      <c r="P31" s="90">
        <v>1047.12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23</v>
      </c>
      <c r="B32" s="95" t="s">
        <v>57</v>
      </c>
      <c r="C32" s="90">
        <v>1</v>
      </c>
      <c r="D32" s="91">
        <v>130</v>
      </c>
      <c r="E32" s="91">
        <v>125</v>
      </c>
      <c r="F32" s="92">
        <v>58500</v>
      </c>
      <c r="G32" s="92">
        <v>43750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450</v>
      </c>
      <c r="P32" s="90">
        <v>350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>
      <c r="A33" s="95" t="s">
        <v>58</v>
      </c>
      <c r="B33" s="95" t="s">
        <v>59</v>
      </c>
      <c r="C33" s="90">
        <v>1</v>
      </c>
      <c r="D33" s="91">
        <v>130</v>
      </c>
      <c r="E33" s="91">
        <v>125</v>
      </c>
      <c r="F33" s="92">
        <v>23400</v>
      </c>
      <c r="G33" s="92">
        <v>17500</v>
      </c>
      <c r="H33" s="92" t="str">
        <f>F33* C33</f>
        <v>0</v>
      </c>
      <c r="I33" s="92" t="str">
        <f>G33* C33</f>
        <v>0</v>
      </c>
      <c r="J33" s="92" t="str">
        <f>H33- I33</f>
        <v>0</v>
      </c>
      <c r="K33" s="93" t="str">
        <f>J33 / H33</f>
        <v>0</v>
      </c>
      <c r="L33" s="92" t="str">
        <f>J33 * X33</f>
        <v>0</v>
      </c>
      <c r="M33" s="92" t="str">
        <f>J33 * Y33</f>
        <v>0</v>
      </c>
      <c r="N33" s="92">
        <v>0</v>
      </c>
      <c r="O33" s="90">
        <v>180</v>
      </c>
      <c r="P33" s="90">
        <v>140</v>
      </c>
      <c r="Q33" s="90" t="str">
        <f>O33* C33</f>
        <v>0</v>
      </c>
      <c r="R33" s="90" t="str">
        <f>P33* C33</f>
        <v>0</v>
      </c>
      <c r="S33" s="90" t="str">
        <f>Q33- R33</f>
        <v>0</v>
      </c>
      <c r="T33" s="93" t="str">
        <f>S33/ Q33</f>
        <v>0</v>
      </c>
      <c r="U33" s="90" t="str">
        <f>S33* X33</f>
        <v>0</v>
      </c>
      <c r="V33" s="90" t="str">
        <f>S33* Y33</f>
        <v>0</v>
      </c>
      <c r="W33" s="94">
        <v>0</v>
      </c>
      <c r="X33" s="93">
        <v>0.2</v>
      </c>
      <c r="Y33" s="93">
        <v>0.8</v>
      </c>
    </row>
    <row r="34" spans="1:26" customHeight="1" ht="24">
      <c r="A34" s="95" t="s">
        <v>60</v>
      </c>
      <c r="B34" s="95" t="s">
        <v>61</v>
      </c>
      <c r="C34" s="90">
        <v>15</v>
      </c>
      <c r="D34" s="91">
        <v>130</v>
      </c>
      <c r="E34" s="91">
        <v>125</v>
      </c>
      <c r="F34" s="92">
        <v>1794</v>
      </c>
      <c r="G34" s="92">
        <v>912</v>
      </c>
      <c r="H34" s="92" t="str">
        <f>F34* C34</f>
        <v>0</v>
      </c>
      <c r="I34" s="92" t="str">
        <f>G34* C34</f>
        <v>0</v>
      </c>
      <c r="J34" s="92" t="str">
        <f>H34- I34</f>
        <v>0</v>
      </c>
      <c r="K34" s="93" t="str">
        <f>J34 / H34</f>
        <v>0</v>
      </c>
      <c r="L34" s="92" t="str">
        <f>J34 * X34</f>
        <v>0</v>
      </c>
      <c r="M34" s="92" t="str">
        <f>J34 * Y34</f>
        <v>0</v>
      </c>
      <c r="N34" s="92">
        <v>0</v>
      </c>
      <c r="O34" s="90">
        <v>13.8</v>
      </c>
      <c r="P34" s="90">
        <v>7.3</v>
      </c>
      <c r="Q34" s="90" t="str">
        <f>O34* C34</f>
        <v>0</v>
      </c>
      <c r="R34" s="90" t="str">
        <f>P34* C34</f>
        <v>0</v>
      </c>
      <c r="S34" s="90" t="str">
        <f>Q34- R34</f>
        <v>0</v>
      </c>
      <c r="T34" s="93" t="str">
        <f>S34/ Q34</f>
        <v>0</v>
      </c>
      <c r="U34" s="90" t="str">
        <f>S34* X34</f>
        <v>0</v>
      </c>
      <c r="V34" s="90" t="str">
        <f>S34* Y34</f>
        <v>0</v>
      </c>
      <c r="W34" s="94">
        <v>0</v>
      </c>
      <c r="X34" s="93">
        <v>0.2</v>
      </c>
      <c r="Y34" s="93">
        <v>0.8</v>
      </c>
    </row>
    <row r="35" spans="1:26" customHeight="1" ht="24">
      <c r="A35" s="95" t="s">
        <v>62</v>
      </c>
      <c r="B35" s="95" t="s">
        <v>63</v>
      </c>
      <c r="C35" s="90">
        <v>15</v>
      </c>
      <c r="D35" s="91">
        <v>130</v>
      </c>
      <c r="E35" s="91">
        <v>125</v>
      </c>
      <c r="F35" s="92">
        <v>845</v>
      </c>
      <c r="G35" s="92">
        <v>525</v>
      </c>
      <c r="H35" s="92" t="str">
        <f>F35* C35</f>
        <v>0</v>
      </c>
      <c r="I35" s="92" t="str">
        <f>G35* C35</f>
        <v>0</v>
      </c>
      <c r="J35" s="92" t="str">
        <f>H35- I35</f>
        <v>0</v>
      </c>
      <c r="K35" s="93" t="str">
        <f>J35 / H35</f>
        <v>0</v>
      </c>
      <c r="L35" s="92" t="str">
        <f>J35 * X35</f>
        <v>0</v>
      </c>
      <c r="M35" s="92" t="str">
        <f>J35 * Y35</f>
        <v>0</v>
      </c>
      <c r="N35" s="92">
        <v>0</v>
      </c>
      <c r="O35" s="90">
        <v>6.5</v>
      </c>
      <c r="P35" s="90">
        <v>4.2</v>
      </c>
      <c r="Q35" s="90" t="str">
        <f>O35* C35</f>
        <v>0</v>
      </c>
      <c r="R35" s="90" t="str">
        <f>P35* C35</f>
        <v>0</v>
      </c>
      <c r="S35" s="90" t="str">
        <f>Q35- R35</f>
        <v>0</v>
      </c>
      <c r="T35" s="93" t="str">
        <f>S35/ Q35</f>
        <v>0</v>
      </c>
      <c r="U35" s="90" t="str">
        <f>S35* X35</f>
        <v>0</v>
      </c>
      <c r="V35" s="90" t="str">
        <f>S35* Y35</f>
        <v>0</v>
      </c>
      <c r="W35" s="94">
        <v>0</v>
      </c>
      <c r="X35" s="93">
        <v>0.2</v>
      </c>
      <c r="Y35" s="93">
        <v>0.8</v>
      </c>
    </row>
    <row r="36" spans="1:26" customHeight="1" ht="24">
      <c r="A36" s="95" t="s">
        <v>62</v>
      </c>
      <c r="B36" s="95" t="s">
        <v>64</v>
      </c>
      <c r="C36" s="90">
        <v>15</v>
      </c>
      <c r="D36" s="91">
        <v>130</v>
      </c>
      <c r="E36" s="91">
        <v>125</v>
      </c>
      <c r="F36" s="92">
        <v>845</v>
      </c>
      <c r="G36" s="92">
        <v>525</v>
      </c>
      <c r="H36" s="92" t="str">
        <f>F36* C36</f>
        <v>0</v>
      </c>
      <c r="I36" s="92" t="str">
        <f>G36* C36</f>
        <v>0</v>
      </c>
      <c r="J36" s="92" t="str">
        <f>H36- I36</f>
        <v>0</v>
      </c>
      <c r="K36" s="93" t="str">
        <f>J36 / H36</f>
        <v>0</v>
      </c>
      <c r="L36" s="92" t="str">
        <f>J36 * X36</f>
        <v>0</v>
      </c>
      <c r="M36" s="92" t="str">
        <f>J36 * Y36</f>
        <v>0</v>
      </c>
      <c r="N36" s="92">
        <v>0</v>
      </c>
      <c r="O36" s="90">
        <v>6.5</v>
      </c>
      <c r="P36" s="90">
        <v>4.2</v>
      </c>
      <c r="Q36" s="90" t="str">
        <f>O36* C36</f>
        <v>0</v>
      </c>
      <c r="R36" s="90" t="str">
        <f>P36* C36</f>
        <v>0</v>
      </c>
      <c r="S36" s="90" t="str">
        <f>Q36- R36</f>
        <v>0</v>
      </c>
      <c r="T36" s="93" t="str">
        <f>S36/ Q36</f>
        <v>0</v>
      </c>
      <c r="U36" s="90" t="str">
        <f>S36* X36</f>
        <v>0</v>
      </c>
      <c r="V36" s="90" t="str">
        <f>S36* Y36</f>
        <v>0</v>
      </c>
      <c r="W36" s="94">
        <v>0</v>
      </c>
      <c r="X36" s="93">
        <v>0.2</v>
      </c>
      <c r="Y36" s="93">
        <v>0.8</v>
      </c>
    </row>
    <row r="37" spans="1:26" customHeight="1" ht="24">
      <c r="A37" s="95" t="s">
        <v>62</v>
      </c>
      <c r="B37" s="95" t="s">
        <v>65</v>
      </c>
      <c r="C37" s="90">
        <v>15</v>
      </c>
      <c r="D37" s="91">
        <v>130</v>
      </c>
      <c r="E37" s="91">
        <v>125</v>
      </c>
      <c r="F37" s="92">
        <v>845</v>
      </c>
      <c r="G37" s="92">
        <v>525</v>
      </c>
      <c r="H37" s="92" t="str">
        <f>F37* C37</f>
        <v>0</v>
      </c>
      <c r="I37" s="92" t="str">
        <f>G37* C37</f>
        <v>0</v>
      </c>
      <c r="J37" s="92" t="str">
        <f>H37- I37</f>
        <v>0</v>
      </c>
      <c r="K37" s="93" t="str">
        <f>J37 / H37</f>
        <v>0</v>
      </c>
      <c r="L37" s="92" t="str">
        <f>J37 * X37</f>
        <v>0</v>
      </c>
      <c r="M37" s="92" t="str">
        <f>J37 * Y37</f>
        <v>0</v>
      </c>
      <c r="N37" s="92">
        <v>0</v>
      </c>
      <c r="O37" s="90">
        <v>6.5</v>
      </c>
      <c r="P37" s="90">
        <v>4.2</v>
      </c>
      <c r="Q37" s="90" t="str">
        <f>O37* C37</f>
        <v>0</v>
      </c>
      <c r="R37" s="90" t="str">
        <f>P37* C37</f>
        <v>0</v>
      </c>
      <c r="S37" s="90" t="str">
        <f>Q37- R37</f>
        <v>0</v>
      </c>
      <c r="T37" s="93" t="str">
        <f>S37/ Q37</f>
        <v>0</v>
      </c>
      <c r="U37" s="90" t="str">
        <f>S37* X37</f>
        <v>0</v>
      </c>
      <c r="V37" s="90" t="str">
        <f>S37* Y37</f>
        <v>0</v>
      </c>
      <c r="W37" s="94">
        <v>0</v>
      </c>
      <c r="X37" s="93">
        <v>0.2</v>
      </c>
      <c r="Y37" s="93">
        <v>0.8</v>
      </c>
    </row>
    <row r="38" spans="1:26" customHeight="1" ht="24">
      <c r="A38" s="95" t="s">
        <v>66</v>
      </c>
      <c r="B38" s="95" t="s">
        <v>67</v>
      </c>
      <c r="C38" s="90">
        <v>1</v>
      </c>
      <c r="D38" s="91">
        <v>130</v>
      </c>
      <c r="E38" s="91">
        <v>125</v>
      </c>
      <c r="F38" s="92">
        <v>11700</v>
      </c>
      <c r="G38" s="92">
        <v>8750</v>
      </c>
      <c r="H38" s="92" t="str">
        <f>F38* C38</f>
        <v>0</v>
      </c>
      <c r="I38" s="92" t="str">
        <f>G38* C38</f>
        <v>0</v>
      </c>
      <c r="J38" s="92" t="str">
        <f>H38- I38</f>
        <v>0</v>
      </c>
      <c r="K38" s="93" t="str">
        <f>J38 / H38</f>
        <v>0</v>
      </c>
      <c r="L38" s="92" t="str">
        <f>J38 * X38</f>
        <v>0</v>
      </c>
      <c r="M38" s="92" t="str">
        <f>J38 * Y38</f>
        <v>0</v>
      </c>
      <c r="N38" s="92">
        <v>0</v>
      </c>
      <c r="O38" s="90">
        <v>90</v>
      </c>
      <c r="P38" s="90">
        <v>70</v>
      </c>
      <c r="Q38" s="90" t="str">
        <f>O38* C38</f>
        <v>0</v>
      </c>
      <c r="R38" s="90" t="str">
        <f>P38* C38</f>
        <v>0</v>
      </c>
      <c r="S38" s="90" t="str">
        <f>Q38- R38</f>
        <v>0</v>
      </c>
      <c r="T38" s="93" t="str">
        <f>S38/ Q38</f>
        <v>0</v>
      </c>
      <c r="U38" s="90" t="str">
        <f>S38* X38</f>
        <v>0</v>
      </c>
      <c r="V38" s="90" t="str">
        <f>S38* Y38</f>
        <v>0</v>
      </c>
      <c r="W38" s="94">
        <v>0</v>
      </c>
      <c r="X38" s="93">
        <v>0.2</v>
      </c>
      <c r="Y38" s="93">
        <v>0.8</v>
      </c>
    </row>
    <row r="39" spans="1:26" customHeight="1" ht="24">
      <c r="A39" s="95" t="s">
        <v>23</v>
      </c>
      <c r="B39" s="95" t="s">
        <v>68</v>
      </c>
      <c r="C39" s="90">
        <v>1</v>
      </c>
      <c r="D39" s="91">
        <v>130</v>
      </c>
      <c r="E39" s="91">
        <v>125</v>
      </c>
      <c r="F39" s="92">
        <v>24050</v>
      </c>
      <c r="G39" s="92">
        <v>14400</v>
      </c>
      <c r="H39" s="92" t="str">
        <f>F39* C39</f>
        <v>0</v>
      </c>
      <c r="I39" s="92" t="str">
        <f>G39* C39</f>
        <v>0</v>
      </c>
      <c r="J39" s="92" t="str">
        <f>H39- I39</f>
        <v>0</v>
      </c>
      <c r="K39" s="93" t="str">
        <f>J39 / H39</f>
        <v>0</v>
      </c>
      <c r="L39" s="92" t="str">
        <f>J39 * X39</f>
        <v>0</v>
      </c>
      <c r="M39" s="92" t="str">
        <f>J39 * Y39</f>
        <v>0</v>
      </c>
      <c r="N39" s="92">
        <v>0</v>
      </c>
      <c r="O39" s="90">
        <v>185</v>
      </c>
      <c r="P39" s="90">
        <v>115.2</v>
      </c>
      <c r="Q39" s="90" t="str">
        <f>O39* C39</f>
        <v>0</v>
      </c>
      <c r="R39" s="90" t="str">
        <f>P39* C39</f>
        <v>0</v>
      </c>
      <c r="S39" s="90" t="str">
        <f>Q39- R39</f>
        <v>0</v>
      </c>
      <c r="T39" s="93" t="str">
        <f>S39/ Q39</f>
        <v>0</v>
      </c>
      <c r="U39" s="90" t="str">
        <f>S39* X39</f>
        <v>0</v>
      </c>
      <c r="V39" s="90" t="str">
        <f>S39* Y39</f>
        <v>0</v>
      </c>
      <c r="W39" s="94">
        <v>0</v>
      </c>
      <c r="X39" s="93">
        <v>0.2</v>
      </c>
      <c r="Y39" s="93">
        <v>0.8</v>
      </c>
    </row>
    <row r="40" spans="1:26" customHeight="1" ht="24">
      <c r="A40" s="95" t="s">
        <v>23</v>
      </c>
      <c r="B40" s="95" t="s">
        <v>69</v>
      </c>
      <c r="C40" s="90">
        <v>1</v>
      </c>
      <c r="D40" s="91">
        <v>130</v>
      </c>
      <c r="E40" s="91">
        <v>125</v>
      </c>
      <c r="F40" s="92">
        <v>32500</v>
      </c>
      <c r="G40" s="92">
        <v>25000</v>
      </c>
      <c r="H40" s="92" t="str">
        <f>F40* C40</f>
        <v>0</v>
      </c>
      <c r="I40" s="92" t="str">
        <f>G40* C40</f>
        <v>0</v>
      </c>
      <c r="J40" s="92" t="str">
        <f>H40- I40</f>
        <v>0</v>
      </c>
      <c r="K40" s="93" t="str">
        <f>J40 / H40</f>
        <v>0</v>
      </c>
      <c r="L40" s="92" t="str">
        <f>J40 * X40</f>
        <v>0</v>
      </c>
      <c r="M40" s="92" t="str">
        <f>J40 * Y40</f>
        <v>0</v>
      </c>
      <c r="N40" s="92">
        <v>0</v>
      </c>
      <c r="O40" s="90">
        <v>250</v>
      </c>
      <c r="P40" s="90">
        <v>200</v>
      </c>
      <c r="Q40" s="90" t="str">
        <f>O40* C40</f>
        <v>0</v>
      </c>
      <c r="R40" s="90" t="str">
        <f>P40* C40</f>
        <v>0</v>
      </c>
      <c r="S40" s="90" t="str">
        <f>Q40- R40</f>
        <v>0</v>
      </c>
      <c r="T40" s="93" t="str">
        <f>S40/ Q40</f>
        <v>0</v>
      </c>
      <c r="U40" s="90" t="str">
        <f>S40* X40</f>
        <v>0</v>
      </c>
      <c r="V40" s="90" t="str">
        <f>S40* Y40</f>
        <v>0</v>
      </c>
      <c r="W40" s="94">
        <v>0</v>
      </c>
      <c r="X40" s="93">
        <v>0.2</v>
      </c>
      <c r="Y40" s="93">
        <v>0.8</v>
      </c>
    </row>
    <row r="41" spans="1:26" customHeight="1" ht="24">
      <c r="A41" s="95" t="s">
        <v>70</v>
      </c>
      <c r="B41" s="95" t="s">
        <v>71</v>
      </c>
      <c r="C41" s="90">
        <v>1</v>
      </c>
      <c r="D41" s="91">
        <v>130</v>
      </c>
      <c r="E41" s="91">
        <v>125</v>
      </c>
      <c r="F41" s="92">
        <v>100000</v>
      </c>
      <c r="G41" s="92">
        <v>86400</v>
      </c>
      <c r="H41" s="92" t="str">
        <f>F41* C41</f>
        <v>0</v>
      </c>
      <c r="I41" s="92" t="str">
        <f>G41* C41</f>
        <v>0</v>
      </c>
      <c r="J41" s="92" t="str">
        <f>H41- I41</f>
        <v>0</v>
      </c>
      <c r="K41" s="93" t="str">
        <f>J41 / H41</f>
        <v>0</v>
      </c>
      <c r="L41" s="92" t="str">
        <f>J41 * X41</f>
        <v>0</v>
      </c>
      <c r="M41" s="92" t="str">
        <f>J41 * Y41</f>
        <v>0</v>
      </c>
      <c r="N41" s="92">
        <v>0</v>
      </c>
      <c r="O41" s="90">
        <v>769.230769</v>
      </c>
      <c r="P41" s="90">
        <v>691.2</v>
      </c>
      <c r="Q41" s="90" t="str">
        <f>O41* C41</f>
        <v>0</v>
      </c>
      <c r="R41" s="90" t="str">
        <f>P41* C41</f>
        <v>0</v>
      </c>
      <c r="S41" s="90" t="str">
        <f>Q41- R41</f>
        <v>0</v>
      </c>
      <c r="T41" s="93" t="str">
        <f>S41/ Q41</f>
        <v>0</v>
      </c>
      <c r="U41" s="90" t="str">
        <f>S41* X41</f>
        <v>0</v>
      </c>
      <c r="V41" s="90" t="str">
        <f>S41* Y41</f>
        <v>0</v>
      </c>
      <c r="W41" s="94">
        <v>0</v>
      </c>
      <c r="X41" s="93">
        <v>0</v>
      </c>
      <c r="Y41" s="93">
        <v>1</v>
      </c>
    </row>
    <row r="42" spans="1:26" customHeight="1" ht="24" s="12" customFormat="1">
      <c r="A42" s="70"/>
      <c r="B42" s="19"/>
      <c r="C42" s="20"/>
      <c r="D42" s="21"/>
      <c r="E42" s="21"/>
      <c r="F42" s="4"/>
      <c r="G42" s="4"/>
      <c r="H42" s="4" t="str">
        <f>SUM(H3:H41)</f>
        <v>0</v>
      </c>
      <c r="I42" s="4" t="str">
        <f>SUM(I3:I41)</f>
        <v>0</v>
      </c>
      <c r="J42" s="4" t="str">
        <f>H42-I42</f>
        <v>0</v>
      </c>
      <c r="K42" s="22" t="str">
        <f>J42/H42</f>
        <v>0</v>
      </c>
      <c r="L42" s="4" t="str">
        <f>SUM(L3:L41)</f>
        <v>0</v>
      </c>
      <c r="M42" s="4" t="str">
        <f>SUM(M3:M41)</f>
        <v>0</v>
      </c>
      <c r="N42" s="4" t="str">
        <f>SUM(N3:N41)</f>
        <v>0</v>
      </c>
      <c r="O42" s="5"/>
      <c r="P42" s="5"/>
      <c r="Q42" s="5" t="str">
        <f>SUM(Q3:Q41)</f>
        <v>0</v>
      </c>
      <c r="R42" s="5" t="str">
        <f>SUM(R3:R41)</f>
        <v>0</v>
      </c>
      <c r="S42" s="5" t="str">
        <f>Q42-R42</f>
        <v>0</v>
      </c>
      <c r="T42" s="22" t="str">
        <f>S42/Q42</f>
        <v>0</v>
      </c>
      <c r="U42" s="5" t="str">
        <f>SUM(U3:U41)</f>
        <v>0</v>
      </c>
      <c r="V42" s="5" t="str">
        <f>SUM(V3:V41)</f>
        <v>0</v>
      </c>
      <c r="W42" s="73" t="str">
        <f>SUM(W3:W41)</f>
        <v>0</v>
      </c>
      <c r="X42" s="23"/>
      <c r="Y42" s="23"/>
    </row>
    <row r="43" spans="1:26" customHeight="1" ht="24" s="32" customFormat="1">
      <c r="A43" s="24"/>
      <c r="B43" s="25" t="s">
        <v>72</v>
      </c>
      <c r="C43" s="26">
        <v>0.04712</v>
      </c>
      <c r="D43" s="27"/>
      <c r="E43" s="27"/>
      <c r="F43" s="28"/>
      <c r="G43" s="28"/>
      <c r="H43" s="28" t="str">
        <f>C43*(H42-N42)</f>
        <v>0</v>
      </c>
      <c r="I43" s="28"/>
      <c r="J43" s="28"/>
      <c r="K43" s="29"/>
      <c r="L43" s="28"/>
      <c r="M43" s="28"/>
      <c r="N43" s="28"/>
      <c r="O43" s="30"/>
      <c r="P43" s="30"/>
      <c r="Q43" s="30" t="str">
        <f>C43*(Q42-W42)</f>
        <v>0</v>
      </c>
      <c r="R43" s="30"/>
      <c r="S43" s="30"/>
      <c r="T43" s="29"/>
      <c r="U43" s="30"/>
      <c r="V43" s="30"/>
      <c r="W43" s="74"/>
      <c r="X43" s="31"/>
      <c r="Y43" s="31"/>
    </row>
    <row r="44" spans="1:26" customHeight="1" ht="24">
      <c r="A44" s="33" t="s">
        <v>73</v>
      </c>
      <c r="B44" s="33" t="s">
        <v>74</v>
      </c>
      <c r="C44" s="15">
        <v>0.1</v>
      </c>
      <c r="D44" s="13"/>
      <c r="E44" s="13"/>
      <c r="F44" s="14"/>
      <c r="G44" s="14"/>
      <c r="H44" s="14" t="str">
        <f>C44*H42</f>
        <v>0</v>
      </c>
      <c r="I44" s="14"/>
      <c r="J44" s="14"/>
      <c r="K44" s="15"/>
      <c r="L44" s="14"/>
      <c r="M44" s="4" t="str">
        <f>H44</f>
        <v>0</v>
      </c>
      <c r="N44" s="4"/>
      <c r="O44" s="16"/>
      <c r="P44" s="16"/>
      <c r="Q44" s="16" t="str">
        <f>C44*Q42</f>
        <v>0</v>
      </c>
      <c r="R44" s="16"/>
      <c r="S44" s="16"/>
      <c r="T44" s="15"/>
      <c r="U44" s="16"/>
      <c r="V44" s="16" t="str">
        <f>Q44</f>
        <v>0</v>
      </c>
      <c r="W44" s="72"/>
      <c r="X44" s="17"/>
      <c r="Y44" s="17"/>
    </row>
    <row r="45" spans="1:26" customHeight="1" ht="24" s="12" customFormat="1">
      <c r="A45" s="34"/>
      <c r="B45" s="34" t="s">
        <v>75</v>
      </c>
      <c r="C45" s="35"/>
      <c r="D45" s="36"/>
      <c r="E45" s="36"/>
      <c r="F45" s="37"/>
      <c r="G45" s="37"/>
      <c r="H45" s="37" t="str">
        <f>SUM(H42:H44)</f>
        <v>0</v>
      </c>
      <c r="I45" s="37"/>
      <c r="J45" s="37"/>
      <c r="K45" s="38"/>
      <c r="L45" s="39" t="str">
        <f>L42</f>
        <v>0</v>
      </c>
      <c r="M45" s="39" t="str">
        <f>SUM(M42:M44)</f>
        <v>0</v>
      </c>
      <c r="N45" s="39"/>
      <c r="O45" s="40"/>
      <c r="P45" s="40"/>
      <c r="Q45" s="40" t="str">
        <f>SUM(Q42:Q44)</f>
        <v>0</v>
      </c>
      <c r="R45" s="40"/>
      <c r="S45" s="40"/>
      <c r="T45" s="38"/>
      <c r="U45" s="41" t="str">
        <f>U42</f>
        <v>0</v>
      </c>
      <c r="V45" s="41" t="str">
        <f>SUM(V42:V44)</f>
        <v>0</v>
      </c>
      <c r="W45" s="73"/>
      <c r="X45" s="42"/>
      <c r="Y45" s="42"/>
    </row>
    <row r="46" spans="1:26" customHeight="1" ht="24" s="54" customFormat="1">
      <c r="A46" s="43"/>
      <c r="B46" s="44" t="s">
        <v>76</v>
      </c>
      <c r="C46" s="45">
        <v>0</v>
      </c>
      <c r="D46" s="46"/>
      <c r="E46" s="46"/>
      <c r="F46" s="47"/>
      <c r="G46" s="47"/>
      <c r="H46" s="2" t="str">
        <f>C46*H45</f>
        <v>0</v>
      </c>
      <c r="I46" s="48"/>
      <c r="J46" s="48"/>
      <c r="K46" s="49"/>
      <c r="L46" s="78" t="str">
        <f>H46*X46</f>
        <v>0</v>
      </c>
      <c r="M46" s="78" t="str">
        <f>H46*Y46</f>
        <v>0</v>
      </c>
      <c r="N46" s="2"/>
      <c r="O46" s="50"/>
      <c r="P46" s="50"/>
      <c r="Q46" s="51" t="str">
        <f>C46*Q45</f>
        <v>0</v>
      </c>
      <c r="R46" s="52"/>
      <c r="S46" s="52"/>
      <c r="T46" s="53"/>
      <c r="U46" s="3" t="str">
        <f>Q46*X46</f>
        <v>0</v>
      </c>
      <c r="V46" s="3" t="str">
        <f>Q46*Y46</f>
        <v>0</v>
      </c>
      <c r="W46" s="75"/>
      <c r="X46" s="77">
        <v>0.2</v>
      </c>
      <c r="Y46" s="77">
        <v>0.8</v>
      </c>
    </row>
    <row r="47" spans="1:26" customHeight="1" ht="24" s="32" customFormat="1">
      <c r="A47" s="55"/>
      <c r="B47" s="1" t="s">
        <v>77</v>
      </c>
      <c r="C47" s="56">
        <v>0</v>
      </c>
      <c r="D47" s="57" t="s">
        <v>78</v>
      </c>
      <c r="E47" s="57">
        <v>100</v>
      </c>
      <c r="F47" s="48"/>
      <c r="G47" s="48"/>
      <c r="H47" s="58" t="str">
        <f>C47</f>
        <v>0</v>
      </c>
      <c r="I47" s="47"/>
      <c r="J47" s="47"/>
      <c r="K47" s="45"/>
      <c r="L47" s="78" t="str">
        <f>H47*X46</f>
        <v>0</v>
      </c>
      <c r="M47" s="78" t="str">
        <f>H47*Y46</f>
        <v>0</v>
      </c>
      <c r="N47" s="2"/>
      <c r="O47" s="59"/>
      <c r="P47" s="59"/>
      <c r="Q47" s="79" t="str">
        <f>IF(E47&gt;0, H47/E47, 0)</f>
        <v>0</v>
      </c>
      <c r="R47" s="50"/>
      <c r="S47" s="50"/>
      <c r="T47" s="31"/>
      <c r="U47" s="3" t="str">
        <f>Q47*X46</f>
        <v>0</v>
      </c>
      <c r="V47" s="3" t="str">
        <f>Q47*Y46</f>
        <v>0</v>
      </c>
      <c r="W47" s="74"/>
      <c r="X47" s="31"/>
      <c r="Y47" s="31"/>
    </row>
    <row r="48" spans="1:26" customHeight="1" ht="24">
      <c r="A48" s="60"/>
      <c r="B4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48" s="61"/>
      <c r="D48" s="62"/>
      <c r="E48" s="62"/>
      <c r="F48" s="63"/>
      <c r="G48" s="63"/>
      <c r="H48" s="63" t="str">
        <f>SUM(H42:H44)-SUM(H46:H47)</f>
        <v>0</v>
      </c>
      <c r="I48" s="63" t="str">
        <f>I42</f>
        <v>0</v>
      </c>
      <c r="J48" s="63" t="str">
        <f>H48-I48</f>
        <v>0</v>
      </c>
      <c r="K48" s="64" t="str">
        <f>J48/H48</f>
        <v>0</v>
      </c>
      <c r="L48" s="63" t="str">
        <f>SUM(L44:L45)-SUM(L46:L47)</f>
        <v>0</v>
      </c>
      <c r="M48" s="63" t="str">
        <f>SUM(M42:M44)-SUM(M46:M47)</f>
        <v>0</v>
      </c>
      <c r="N48" s="63"/>
      <c r="O48" s="65"/>
      <c r="P48" s="65"/>
      <c r="Q48" s="65" t="str">
        <f>SUM(Q42:Q44)-SUM(Q46:Q47)</f>
        <v>0</v>
      </c>
      <c r="R48" s="65" t="str">
        <f>R42</f>
        <v>0</v>
      </c>
      <c r="S48" s="65" t="str">
        <f>Q48-R48</f>
        <v>0</v>
      </c>
      <c r="T48" s="17" t="str">
        <f>S48/Q48</f>
        <v>0</v>
      </c>
      <c r="U48" s="65" t="str">
        <f>SUM($U44:$U45)-SUM($U46:$U47)</f>
        <v>0</v>
      </c>
      <c r="V48" s="65" t="str">
        <f>SUM(V42:V44)-SUM(V46:V47)</f>
        <v>0</v>
      </c>
      <c r="W48" s="72"/>
      <c r="X48" s="17"/>
      <c r="Y4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