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<sst xmlns="http://schemas.openxmlformats.org/spreadsheetml/2006/main" uniqueCount="72">
  <si>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</si>
  <si>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</si>
  <si>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</si>
  <si>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</si>
  <si>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</si>
  <si>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</si>
  <si>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</si>
  <si>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</si>
  <si>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</si>
  <si>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</si>
  <si>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</si>
  <si>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</si>
  <si>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</si>
  <si>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</si>
  <si>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</si>
  <si>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</si>
  <si>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</si>
  <si>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</si>
  <si>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</si>
  <si>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</si>
  <si>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</si>
  <si>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</si>
  <si>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</si>
  <si>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ベイヤーエスエイト</t>
  </si>
  <si>
    <t>【基本パッケージ】
施設使用料／バンブーアーチ／牧師謝礼／結婚証明書(法的効力なし)／ハワイアンシンガー／椅子20脚まで／クリーニング代
※祝祭日は別途￥42,000掛かります。</t>
  </si>
  <si>
    <t>Real Weddings オリジナル</t>
  </si>
  <si>
    <t>フラワーバージンロード　※ホワイト</t>
  </si>
  <si>
    <t>ヘアメイクアーティスト：Risa Hoshino</t>
  </si>
  <si>
    <t>つきっきり(7時間以内)+クイックヘアチェンジ2回付</t>
  </si>
  <si>
    <t>延長時間（17:30迄）</t>
  </si>
  <si>
    <t>フォトグラファー：Lester Miyashiro</t>
  </si>
  <si>
    <t>お支度→ホテル館内→リムジン→挙式→フォトツアー2ヶ所(ワイキキ周辺）/撮影データ</t>
  </si>
  <si>
    <t>レセプション撮影（前半1時間）</t>
  </si>
  <si>
    <t>つきっきりコーディネーター</t>
  </si>
  <si>
    <t>ホテル出発→教会→フォトツアー2カ所(ワイキキ周辺）→レセプション
※現地お打合せ：6/8（金）9:30〜</t>
  </si>
  <si>
    <t>ゲスト様のご誘導~レセプション準備</t>
  </si>
  <si>
    <t>レセプション準備〜レセプション</t>
  </si>
  <si>
    <t>カップル用リムジン</t>
  </si>
  <si>
    <t>フォトツアー2ヵ所分</t>
  </si>
  <si>
    <t>24名様用バス</t>
  </si>
  <si>
    <t>ホテル⇔会場間/往復
※レセプション後はお二人もこちらにお乗りいただきます</t>
  </si>
  <si>
    <t>14名様用ミニバン</t>
  </si>
  <si>
    <t>ホテル⇔会場間（ワイキキ周辺）/往復</t>
  </si>
  <si>
    <t>ブーケ＆ブートニア　☆プレゼント☆</t>
  </si>
  <si>
    <t>フラワーシャワー(30名様分)</t>
  </si>
  <si>
    <t>レイ　※ホワイト</t>
  </si>
  <si>
    <t>ブライズメイド用ブーケ　</t>
  </si>
  <si>
    <t>ベイヤーエステイト</t>
  </si>
  <si>
    <t>2時間使用料(挙式と連動してる場合)</t>
  </si>
  <si>
    <t>ライティング(白ランタン)</t>
  </si>
  <si>
    <t>ケータリングコネクション</t>
  </si>
  <si>
    <t>ビュッフェのメニュー　</t>
  </si>
  <si>
    <t>ドリンク（ビール／赤白ワイン／ジムビーム/ソーダ/ソフトドリンク）</t>
  </si>
  <si>
    <t>We Heart Cake Company</t>
  </si>
  <si>
    <t>オリジナルケーキ</t>
  </si>
  <si>
    <t>テーブルデコレーション　
円卓用：グリーン、ホワイト小花、キャンドルの装飾</t>
  </si>
  <si>
    <t>リネン</t>
  </si>
  <si>
    <t>テーブルクロス（ホワイト）</t>
  </si>
  <si>
    <t>ナプキン　※ゴールド
※お子様用セッティング：無</t>
  </si>
  <si>
    <t>チャージャー</t>
  </si>
  <si>
    <t>ゴールドチャージャー
※お子様用セッティング：無</t>
  </si>
  <si>
    <t>チェア</t>
  </si>
  <si>
    <t>ゴールドチバリチェアー
※お子様用含む</t>
  </si>
  <si>
    <t>配達料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</si>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</sst>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6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43246.49923611111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110</v>
      </c>
      <c r="F3" s="92">
        <v>780000</v>
      </c>
      <c r="G3" s="92">
        <v>594000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6000</v>
      </c>
      <c r="P3" s="90">
        <v>5400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110</v>
      </c>
      <c r="F4" s="92">
        <v>45500</v>
      </c>
      <c r="G4" s="92">
        <v>27500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350</v>
      </c>
      <c r="P4" s="90">
        <v>250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110</v>
      </c>
      <c r="F5" s="92">
        <v>117000</v>
      </c>
      <c r="G5" s="92">
        <v>55000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500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110</v>
      </c>
      <c r="F6" s="92">
        <v>39000</v>
      </c>
      <c r="G6" s="92">
        <v>17600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300</v>
      </c>
      <c r="P6" s="90">
        <v>160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110</v>
      </c>
      <c r="F7" s="92">
        <v>201500</v>
      </c>
      <c r="G7" s="92">
        <v>128700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1550</v>
      </c>
      <c r="P7" s="90">
        <v>1170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32</v>
      </c>
      <c r="C8" s="90">
        <v>1</v>
      </c>
      <c r="D8" s="91">
        <v>130</v>
      </c>
      <c r="E8" s="91">
        <v>110</v>
      </c>
      <c r="F8" s="92">
        <v>52000</v>
      </c>
      <c r="G8" s="92">
        <v>33000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400</v>
      </c>
      <c r="P8" s="90">
        <v>300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110</v>
      </c>
      <c r="F9" s="92">
        <v>84500</v>
      </c>
      <c r="G9" s="92">
        <v>48400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650</v>
      </c>
      <c r="P9" s="90">
        <v>440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35</v>
      </c>
      <c r="C10" s="90">
        <v>1</v>
      </c>
      <c r="D10" s="91">
        <v>130</v>
      </c>
      <c r="E10" s="91">
        <v>110</v>
      </c>
      <c r="F10" s="92">
        <v>36400</v>
      </c>
      <c r="G10" s="92">
        <v>22000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280</v>
      </c>
      <c r="P10" s="90">
        <v>200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33</v>
      </c>
      <c r="B11" s="95" t="s">
        <v>36</v>
      </c>
      <c r="C11" s="90">
        <v>1</v>
      </c>
      <c r="D11" s="91">
        <v>130</v>
      </c>
      <c r="E11" s="91">
        <v>110</v>
      </c>
      <c r="F11" s="92">
        <v>36400</v>
      </c>
      <c r="G11" s="92">
        <v>22000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280</v>
      </c>
      <c r="P11" s="90">
        <v>200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110</v>
      </c>
      <c r="F12" s="92">
        <v>54600</v>
      </c>
      <c r="G12" s="92">
        <v>27830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420</v>
      </c>
      <c r="P12" s="90">
        <v>253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40</v>
      </c>
      <c r="C13" s="90">
        <v>1</v>
      </c>
      <c r="D13" s="91">
        <v>130</v>
      </c>
      <c r="E13" s="91">
        <v>110</v>
      </c>
      <c r="F13" s="92">
        <v>122200</v>
      </c>
      <c r="G13" s="92">
        <v>68822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940</v>
      </c>
      <c r="P13" s="90">
        <v>625.65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1</v>
      </c>
      <c r="D14" s="91">
        <v>130</v>
      </c>
      <c r="E14" s="91">
        <v>110</v>
      </c>
      <c r="F14" s="92">
        <v>91000</v>
      </c>
      <c r="G14" s="92">
        <v>48840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700</v>
      </c>
      <c r="P14" s="90">
        <v>444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25</v>
      </c>
      <c r="B15" s="95" t="s">
        <v>43</v>
      </c>
      <c r="C15" s="90">
        <v>1</v>
      </c>
      <c r="D15" s="91">
        <v>130</v>
      </c>
      <c r="E15" s="91">
        <v>110</v>
      </c>
      <c r="F15" s="92">
        <v>0</v>
      </c>
      <c r="G15" s="92">
        <v>30250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0</v>
      </c>
      <c r="P15" s="90">
        <v>275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25</v>
      </c>
      <c r="B16" s="95" t="s">
        <v>44</v>
      </c>
      <c r="C16" s="90">
        <v>1</v>
      </c>
      <c r="D16" s="91">
        <v>130</v>
      </c>
      <c r="E16" s="91">
        <v>110</v>
      </c>
      <c r="F16" s="92">
        <v>45500</v>
      </c>
      <c r="G16" s="92">
        <v>19800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350</v>
      </c>
      <c r="P16" s="90">
        <v>180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25</v>
      </c>
      <c r="B17" s="95" t="s">
        <v>45</v>
      </c>
      <c r="C17" s="90">
        <v>4</v>
      </c>
      <c r="D17" s="91">
        <v>130</v>
      </c>
      <c r="E17" s="91">
        <v>110</v>
      </c>
      <c r="F17" s="92">
        <v>3510</v>
      </c>
      <c r="G17" s="92">
        <v>2200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27</v>
      </c>
      <c r="P17" s="90">
        <v>20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25</v>
      </c>
      <c r="B18" s="95" t="s">
        <v>46</v>
      </c>
      <c r="C18" s="90">
        <v>3</v>
      </c>
      <c r="D18" s="91">
        <v>130</v>
      </c>
      <c r="E18" s="91">
        <v>110</v>
      </c>
      <c r="F18" s="92">
        <v>11700</v>
      </c>
      <c r="G18" s="92">
        <v>8800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90</v>
      </c>
      <c r="P18" s="90">
        <v>80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47</v>
      </c>
      <c r="B19" s="95" t="s">
        <v>48</v>
      </c>
      <c r="C19" s="90">
        <v>1</v>
      </c>
      <c r="D19" s="91">
        <v>130</v>
      </c>
      <c r="E19" s="91">
        <v>110</v>
      </c>
      <c r="F19" s="92">
        <v>377000</v>
      </c>
      <c r="G19" s="92">
        <v>266750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2900</v>
      </c>
      <c r="P19" s="90">
        <v>2425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47</v>
      </c>
      <c r="B20" s="95" t="s">
        <v>49</v>
      </c>
      <c r="C20" s="90">
        <v>1</v>
      </c>
      <c r="D20" s="91">
        <v>130</v>
      </c>
      <c r="E20" s="91">
        <v>110</v>
      </c>
      <c r="F20" s="92">
        <v>98800</v>
      </c>
      <c r="G20" s="92">
        <v>76670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760</v>
      </c>
      <c r="P20" s="90">
        <v>697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50</v>
      </c>
      <c r="B21" s="95" t="s">
        <v>51</v>
      </c>
      <c r="C21" s="90">
        <v>36</v>
      </c>
      <c r="D21" s="91">
        <v>130</v>
      </c>
      <c r="E21" s="91">
        <v>110</v>
      </c>
      <c r="F21" s="92">
        <v>23400</v>
      </c>
      <c r="G21" s="92">
        <v>16255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180</v>
      </c>
      <c r="P21" s="90">
        <v>147.77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50</v>
      </c>
      <c r="B22" s="95" t="s">
        <v>52</v>
      </c>
      <c r="C22" s="90">
        <v>1</v>
      </c>
      <c r="D22" s="91">
        <v>130</v>
      </c>
      <c r="E22" s="91">
        <v>110</v>
      </c>
      <c r="F22" s="92">
        <v>118950</v>
      </c>
      <c r="G22" s="92">
        <v>77000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915</v>
      </c>
      <c r="P22" s="90">
        <v>700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53</v>
      </c>
      <c r="B23" s="95" t="s">
        <v>54</v>
      </c>
      <c r="C23" s="90">
        <v>1</v>
      </c>
      <c r="D23" s="91">
        <v>130</v>
      </c>
      <c r="E23" s="91">
        <v>110</v>
      </c>
      <c r="F23" s="92">
        <v>78000</v>
      </c>
      <c r="G23" s="92">
        <v>37952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600</v>
      </c>
      <c r="P23" s="90">
        <v>345.02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25</v>
      </c>
      <c r="B24" s="95" t="s">
        <v>55</v>
      </c>
      <c r="C24" s="90">
        <v>1</v>
      </c>
      <c r="D24" s="91">
        <v>130</v>
      </c>
      <c r="E24" s="91">
        <v>110</v>
      </c>
      <c r="F24" s="92">
        <v>195000</v>
      </c>
      <c r="G24" s="92">
        <v>143000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1500</v>
      </c>
      <c r="P24" s="90">
        <v>1300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56</v>
      </c>
      <c r="B25" s="95" t="s">
        <v>57</v>
      </c>
      <c r="C25" s="90">
        <v>1</v>
      </c>
      <c r="D25" s="91">
        <v>130</v>
      </c>
      <c r="E25" s="91">
        <v>110</v>
      </c>
      <c r="F25" s="92">
        <v>26000</v>
      </c>
      <c r="G25" s="92">
        <v>22000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200</v>
      </c>
      <c r="P25" s="90">
        <v>200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0.2</v>
      </c>
      <c r="Y25" s="93">
        <v>0.8</v>
      </c>
    </row>
    <row r="26" spans="1:26" customHeight="1" ht="24">
      <c r="A26" s="95" t="s">
        <v>56</v>
      </c>
      <c r="B26" s="95" t="s">
        <v>58</v>
      </c>
      <c r="C26" s="90">
        <v>36</v>
      </c>
      <c r="D26" s="91">
        <v>130</v>
      </c>
      <c r="E26" s="91">
        <v>110</v>
      </c>
      <c r="F26" s="92">
        <v>780</v>
      </c>
      <c r="G26" s="92">
        <v>143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6</v>
      </c>
      <c r="P26" s="90">
        <v>1.3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0.2</v>
      </c>
      <c r="Y26" s="93">
        <v>0.8</v>
      </c>
    </row>
    <row r="27" spans="1:26" customHeight="1" ht="24">
      <c r="A27" s="95" t="s">
        <v>59</v>
      </c>
      <c r="B27" s="95" t="s">
        <v>60</v>
      </c>
      <c r="C27" s="90">
        <v>36</v>
      </c>
      <c r="D27" s="91">
        <v>130</v>
      </c>
      <c r="E27" s="91">
        <v>110</v>
      </c>
      <c r="F27" s="92">
        <v>845</v>
      </c>
      <c r="G27" s="92">
        <v>440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>
        <v>0</v>
      </c>
      <c r="O27" s="90">
        <v>6.5</v>
      </c>
      <c r="P27" s="90">
        <v>4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>
        <v>0</v>
      </c>
      <c r="X27" s="93">
        <v>0.2</v>
      </c>
      <c r="Y27" s="93">
        <v>0.8</v>
      </c>
    </row>
    <row r="28" spans="1:26" customHeight="1" ht="24">
      <c r="A28" s="95" t="s">
        <v>61</v>
      </c>
      <c r="B28" s="95" t="s">
        <v>62</v>
      </c>
      <c r="C28" s="90">
        <v>37</v>
      </c>
      <c r="D28" s="91">
        <v>130</v>
      </c>
      <c r="E28" s="91">
        <v>110</v>
      </c>
      <c r="F28" s="92">
        <v>1755</v>
      </c>
      <c r="G28" s="92">
        <v>1266</v>
      </c>
      <c r="H28" s="92" t="str">
        <f>F28* C28</f>
        <v>0</v>
      </c>
      <c r="I28" s="92" t="str">
        <f>G28* C28</f>
        <v>0</v>
      </c>
      <c r="J28" s="92" t="str">
        <f>H28- I28</f>
        <v>0</v>
      </c>
      <c r="K28" s="93" t="str">
        <f>J28 / H28</f>
        <v>0</v>
      </c>
      <c r="L28" s="92" t="str">
        <f>J28 * X28</f>
        <v>0</v>
      </c>
      <c r="M28" s="92" t="str">
        <f>J28 * Y28</f>
        <v>0</v>
      </c>
      <c r="N28" s="92">
        <v>0</v>
      </c>
      <c r="O28" s="90">
        <v>13.5</v>
      </c>
      <c r="P28" s="90">
        <v>11.51</v>
      </c>
      <c r="Q28" s="90" t="str">
        <f>O28* C28</f>
        <v>0</v>
      </c>
      <c r="R28" s="90" t="str">
        <f>P28* C28</f>
        <v>0</v>
      </c>
      <c r="S28" s="90" t="str">
        <f>Q28- R28</f>
        <v>0</v>
      </c>
      <c r="T28" s="93" t="str">
        <f>S28/ Q28</f>
        <v>0</v>
      </c>
      <c r="U28" s="90" t="str">
        <f>S28* X28</f>
        <v>0</v>
      </c>
      <c r="V28" s="90" t="str">
        <f>S28* Y28</f>
        <v>0</v>
      </c>
      <c r="W28" s="94">
        <v>0</v>
      </c>
      <c r="X28" s="93">
        <v>0.2</v>
      </c>
      <c r="Y28" s="93">
        <v>0.8</v>
      </c>
    </row>
    <row r="29" spans="1:26" customHeight="1" ht="24">
      <c r="A29" s="95" t="s">
        <v>56</v>
      </c>
      <c r="B29" s="95" t="s">
        <v>63</v>
      </c>
      <c r="C29" s="90">
        <v>1</v>
      </c>
      <c r="D29" s="91">
        <v>130</v>
      </c>
      <c r="E29" s="91">
        <v>110</v>
      </c>
      <c r="F29" s="92">
        <v>3250</v>
      </c>
      <c r="G29" s="92">
        <v>6600</v>
      </c>
      <c r="H29" s="92" t="str">
        <f>F29* C29</f>
        <v>0</v>
      </c>
      <c r="I29" s="92" t="str">
        <f>G29* C29</f>
        <v>0</v>
      </c>
      <c r="J29" s="92" t="str">
        <f>H29- I29</f>
        <v>0</v>
      </c>
      <c r="K29" s="93" t="str">
        <f>J29 / H29</f>
        <v>0</v>
      </c>
      <c r="L29" s="92" t="str">
        <f>J29 * X29</f>
        <v>0</v>
      </c>
      <c r="M29" s="92" t="str">
        <f>J29 * Y29</f>
        <v>0</v>
      </c>
      <c r="N29" s="92">
        <v>0</v>
      </c>
      <c r="O29" s="90">
        <v>25</v>
      </c>
      <c r="P29" s="90">
        <v>60</v>
      </c>
      <c r="Q29" s="90" t="str">
        <f>O29* C29</f>
        <v>0</v>
      </c>
      <c r="R29" s="90" t="str">
        <f>P29* C29</f>
        <v>0</v>
      </c>
      <c r="S29" s="90" t="str">
        <f>Q29- R29</f>
        <v>0</v>
      </c>
      <c r="T29" s="93" t="str">
        <f>S29/ Q29</f>
        <v>0</v>
      </c>
      <c r="U29" s="90" t="str">
        <f>S29* X29</f>
        <v>0</v>
      </c>
      <c r="V29" s="90" t="str">
        <f>S29* Y29</f>
        <v>0</v>
      </c>
      <c r="W29" s="94">
        <v>0</v>
      </c>
      <c r="X29" s="93">
        <v>0.2</v>
      </c>
      <c r="Y29" s="93">
        <v>0.8</v>
      </c>
    </row>
    <row r="30" spans="1:26" customHeight="1" ht="24" s="12" customFormat="1">
      <c r="A30" s="70"/>
      <c r="B30" s="19"/>
      <c r="C30" s="20"/>
      <c r="D30" s="21"/>
      <c r="E30" s="21"/>
      <c r="F30" s="4"/>
      <c r="G30" s="4"/>
      <c r="H30" s="4" t="str">
        <f>SUM(H3:H29)</f>
        <v>0</v>
      </c>
      <c r="I30" s="4" t="str">
        <f>SUM(I3:I29)</f>
        <v>0</v>
      </c>
      <c r="J30" s="4" t="str">
        <f>H30-I30</f>
        <v>0</v>
      </c>
      <c r="K30" s="22" t="str">
        <f>J30/H30</f>
        <v>0</v>
      </c>
      <c r="L30" s="4" t="str">
        <f>SUM(L3:L29)</f>
        <v>0</v>
      </c>
      <c r="M30" s="4" t="str">
        <f>SUM(M3:M29)</f>
        <v>0</v>
      </c>
      <c r="N30" s="4" t="str">
        <f>SUM(N3:N29)</f>
        <v>0</v>
      </c>
      <c r="O30" s="5"/>
      <c r="P30" s="5"/>
      <c r="Q30" s="5" t="str">
        <f>SUM(Q3:Q29)</f>
        <v>0</v>
      </c>
      <c r="R30" s="5" t="str">
        <f>SUM(R3:R29)</f>
        <v>0</v>
      </c>
      <c r="S30" s="5" t="str">
        <f>Q30-R30</f>
        <v>0</v>
      </c>
      <c r="T30" s="22" t="str">
        <f>S30/Q30</f>
        <v>0</v>
      </c>
      <c r="U30" s="5" t="str">
        <f>SUM(U3:U29)</f>
        <v>0</v>
      </c>
      <c r="V30" s="5" t="str">
        <f>SUM(V3:V29)</f>
        <v>0</v>
      </c>
      <c r="W30" s="73" t="str">
        <f>SUM(W3:W29)</f>
        <v>0</v>
      </c>
      <c r="X30" s="23"/>
      <c r="Y30" s="23"/>
    </row>
    <row r="31" spans="1:26" customHeight="1" ht="24" s="32" customFormat="1">
      <c r="A31" s="24"/>
      <c r="B31" s="25" t="s">
        <v>64</v>
      </c>
      <c r="C31" s="26">
        <v>0.04712</v>
      </c>
      <c r="D31" s="27"/>
      <c r="E31" s="27"/>
      <c r="F31" s="28"/>
      <c r="G31" s="28"/>
      <c r="H31" s="28" t="str">
        <f>C31*(H30-N30)</f>
        <v>0</v>
      </c>
      <c r="I31" s="28"/>
      <c r="J31" s="28"/>
      <c r="K31" s="29"/>
      <c r="L31" s="28"/>
      <c r="M31" s="28"/>
      <c r="N31" s="28"/>
      <c r="O31" s="30"/>
      <c r="P31" s="30"/>
      <c r="Q31" s="30" t="str">
        <f>C31*(Q30-W30)</f>
        <v>0</v>
      </c>
      <c r="R31" s="30"/>
      <c r="S31" s="30"/>
      <c r="T31" s="29"/>
      <c r="U31" s="30"/>
      <c r="V31" s="30"/>
      <c r="W31" s="74"/>
      <c r="X31" s="31"/>
      <c r="Y31" s="31"/>
    </row>
    <row r="32" spans="1:26" customHeight="1" ht="24">
      <c r="A32" s="33" t="s">
        <v>65</v>
      </c>
      <c r="B32" s="33" t="s">
        <v>66</v>
      </c>
      <c r="C32" s="15">
        <v>0.1</v>
      </c>
      <c r="D32" s="13"/>
      <c r="E32" s="13"/>
      <c r="F32" s="14"/>
      <c r="G32" s="14"/>
      <c r="H32" s="14" t="str">
        <f>C32*H30</f>
        <v>0</v>
      </c>
      <c r="I32" s="14"/>
      <c r="J32" s="14"/>
      <c r="K32" s="15"/>
      <c r="L32" s="14"/>
      <c r="M32" s="4" t="str">
        <f>H32</f>
        <v>0</v>
      </c>
      <c r="N32" s="4"/>
      <c r="O32" s="16"/>
      <c r="P32" s="16"/>
      <c r="Q32" s="16" t="str">
        <f>C32*Q30</f>
        <v>0</v>
      </c>
      <c r="R32" s="16"/>
      <c r="S32" s="16"/>
      <c r="T32" s="15"/>
      <c r="U32" s="16"/>
      <c r="V32" s="16" t="str">
        <f>Q32</f>
        <v>0</v>
      </c>
      <c r="W32" s="72"/>
      <c r="X32" s="17"/>
      <c r="Y32" s="17"/>
    </row>
    <row r="33" spans="1:26" customHeight="1" ht="24" s="12" customFormat="1">
      <c r="A33" s="34"/>
      <c r="B33" s="34" t="s">
        <v>67</v>
      </c>
      <c r="C33" s="35"/>
      <c r="D33" s="36"/>
      <c r="E33" s="36"/>
      <c r="F33" s="37"/>
      <c r="G33" s="37"/>
      <c r="H33" s="37" t="str">
        <f>SUM(H30:H32)</f>
        <v>0</v>
      </c>
      <c r="I33" s="37"/>
      <c r="J33" s="37"/>
      <c r="K33" s="38"/>
      <c r="L33" s="39" t="str">
        <f>L30</f>
        <v>0</v>
      </c>
      <c r="M33" s="39" t="str">
        <f>SUM(M30:M32)</f>
        <v>0</v>
      </c>
      <c r="N33" s="39"/>
      <c r="O33" s="40"/>
      <c r="P33" s="40"/>
      <c r="Q33" s="40" t="str">
        <f>SUM(Q30:Q32)</f>
        <v>0</v>
      </c>
      <c r="R33" s="40"/>
      <c r="S33" s="40"/>
      <c r="T33" s="38"/>
      <c r="U33" s="41" t="str">
        <f>U30</f>
        <v>0</v>
      </c>
      <c r="V33" s="41" t="str">
        <f>SUM(V30:V32)</f>
        <v>0</v>
      </c>
      <c r="W33" s="73"/>
      <c r="X33" s="42"/>
      <c r="Y33" s="42"/>
    </row>
    <row r="34" spans="1:26" customHeight="1" ht="24" s="54" customFormat="1">
      <c r="A34" s="43"/>
      <c r="B34" s="44" t="s">
        <v>68</v>
      </c>
      <c r="C34" s="45">
        <v>0.05</v>
      </c>
      <c r="D34" s="46"/>
      <c r="E34" s="46"/>
      <c r="F34" s="47"/>
      <c r="G34" s="47"/>
      <c r="H34" s="2" t="str">
        <f>C34*H33</f>
        <v>0</v>
      </c>
      <c r="I34" s="48"/>
      <c r="J34" s="48"/>
      <c r="K34" s="49"/>
      <c r="L34" s="78" t="str">
        <f>H34*X34</f>
        <v>0</v>
      </c>
      <c r="M34" s="78" t="str">
        <f>H34*Y34</f>
        <v>0</v>
      </c>
      <c r="N34" s="2"/>
      <c r="O34" s="50"/>
      <c r="P34" s="50"/>
      <c r="Q34" s="51" t="str">
        <f>C34*Q33</f>
        <v>0</v>
      </c>
      <c r="R34" s="52"/>
      <c r="S34" s="52"/>
      <c r="T34" s="53"/>
      <c r="U34" s="3" t="str">
        <f>Q34*X34</f>
        <v>0</v>
      </c>
      <c r="V34" s="3" t="str">
        <f>Q34*Y34</f>
        <v>0</v>
      </c>
      <c r="W34" s="75"/>
      <c r="X34" s="77">
        <v>0.1</v>
      </c>
      <c r="Y34" s="77">
        <v>0.9</v>
      </c>
    </row>
    <row r="35" spans="1:26" customHeight="1" ht="24" s="32" customFormat="1">
      <c r="A35" s="55"/>
      <c r="B35" s="1" t="s">
        <v>69</v>
      </c>
      <c r="C35" s="56">
        <v>916820</v>
      </c>
      <c r="D35" s="57" t="s">
        <v>70</v>
      </c>
      <c r="E35" s="57">
        <v>100</v>
      </c>
      <c r="F35" s="48"/>
      <c r="G35" s="48"/>
      <c r="H35" s="58" t="str">
        <f>C35</f>
        <v>0</v>
      </c>
      <c r="I35" s="47"/>
      <c r="J35" s="47"/>
      <c r="K35" s="45"/>
      <c r="L35" s="78" t="str">
        <f>H35*X34</f>
        <v>0</v>
      </c>
      <c r="M35" s="78" t="str">
        <f>H35*Y34</f>
        <v>0</v>
      </c>
      <c r="N35" s="2"/>
      <c r="O35" s="59"/>
      <c r="P35" s="59"/>
      <c r="Q35" s="79" t="str">
        <f>IF(E35&gt;0, H35/E35, 0)</f>
        <v>0</v>
      </c>
      <c r="R35" s="50"/>
      <c r="S35" s="50"/>
      <c r="T35" s="31"/>
      <c r="U35" s="3" t="str">
        <f>Q35*X34</f>
        <v>0</v>
      </c>
      <c r="V35" s="3" t="str">
        <f>Q35*Y34</f>
        <v>0</v>
      </c>
      <c r="W35" s="74"/>
      <c r="X35" s="31"/>
      <c r="Y35" s="31"/>
    </row>
    <row r="36" spans="1:26" customHeight="1" ht="24">
      <c r="A36" s="60"/>
      <c r="B36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6" s="61"/>
      <c r="D36" s="62"/>
      <c r="E36" s="62"/>
      <c r="F36" s="63"/>
      <c r="G36" s="63"/>
      <c r="H36" s="63" t="str">
        <f>SUM(H30:H32)-SUM(H34:H35)</f>
        <v>0</v>
      </c>
      <c r="I36" s="63" t="str">
        <f>I30</f>
        <v>0</v>
      </c>
      <c r="J36" s="63" t="str">
        <f>H36-I36</f>
        <v>0</v>
      </c>
      <c r="K36" s="64" t="str">
        <f>J36/H36</f>
        <v>0</v>
      </c>
      <c r="L36" s="63" t="str">
        <f>SUM(L32:L33)-SUM(L34:L35)</f>
        <v>0</v>
      </c>
      <c r="M36" s="63" t="str">
        <f>SUM(M30:M32)-SUM(M34:M35)</f>
        <v>0</v>
      </c>
      <c r="N36" s="63"/>
      <c r="O36" s="65"/>
      <c r="P36" s="65"/>
      <c r="Q36" s="65" t="str">
        <f>SUM(Q30:Q32)-SUM(Q34:Q35)</f>
        <v>0</v>
      </c>
      <c r="R36" s="65" t="str">
        <f>R30</f>
        <v>0</v>
      </c>
      <c r="S36" s="65" t="str">
        <f>Q36-R36</f>
        <v>0</v>
      </c>
      <c r="T36" s="17" t="str">
        <f>S36/Q36</f>
        <v>0</v>
      </c>
      <c r="U36" s="65" t="str">
        <f>SUM($U32:$U33)-SUM($U34:$U35)</f>
        <v>0</v>
      </c>
      <c r="V36" s="65" t="str">
        <f>SUM(V30:V32)-SUM(V34:V35)</f>
        <v>0</v>
      </c>
      <c r="W36" s="72"/>
      <c r="X36" s="17"/>
      <c r="Y3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