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<sst xmlns="http://schemas.openxmlformats.org/spreadsheetml/2006/main" uniqueCount="58">
  <si>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</si>
  <si>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</si>
  <si>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</si>
  <si>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</si>
  <si>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</si>
  <si>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</si>
  <si>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</si>
  <si>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</si>
  <si>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</si>
  <si>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</si>
  <si>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</si>
  <si>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</si>
  <si>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</si>
  <si>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</si>
  <si>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</si>
  <si>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</si>
  <si>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</si>
  <si>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</si>
  <si>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</si>
  <si>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</si>
  <si>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</si>
  <si>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</si>
  <si>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</si>
  <si>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エピファニーエピスコパル教会</t>
  </si>
  <si>
    <t>【基本プラン】
 教会使用料（1時間挙式）／牧師への謝礼／オルガン奏者／シンガー／教会のお世話係／結婚証明書（法的効力はありません）／リムジン送迎（ホテル⇔教会間）／ご衣裳持込料</t>
  </si>
  <si>
    <t>ヘアメイクアーティスト：Hisami</t>
  </si>
  <si>
    <t>つきっきり(7時間以内)+クイックヘアチェンジ2回付</t>
  </si>
  <si>
    <t>新郎ヘアセット(20分）</t>
  </si>
  <si>
    <t>リハーサルメイク(120分)</t>
  </si>
  <si>
    <t>フォトグラファー：Jayson Tanega</t>
  </si>
  <si>
    <t>お支度→ホテル館内→リムジン→挙式→フォトツアー1ヶ所(ワイキキ周辺）/撮影データ</t>
  </si>
  <si>
    <t>レセプション前半1時間追加（ワイキキ周辺）</t>
  </si>
  <si>
    <t>プロペラUSA</t>
  </si>
  <si>
    <t>梅(挙式のみ) ブルーレイ納品</t>
  </si>
  <si>
    <t>つきっきりコーディネーター</t>
  </si>
  <si>
    <t>ホテル出発→挙式→フォトツアー1カ所(ワイキキ周辺）→レセプション前半</t>
  </si>
  <si>
    <t>カップル用リムジン</t>
  </si>
  <si>
    <t>フォトツアー1ヶ所（ワイキキ周辺）</t>
  </si>
  <si>
    <t>7名様用リムジン</t>
  </si>
  <si>
    <t>ホテル⇔会場間（ワイキキ周辺）/2時間</t>
  </si>
  <si>
    <t>Real Weddings オリジナル</t>
  </si>
  <si>
    <t>ラウンドブーケ＆ブートニア</t>
  </si>
  <si>
    <t>ヘッドピース　※ブーケと同花材</t>
  </si>
  <si>
    <t>フラワーシャワー(10名様分)</t>
  </si>
  <si>
    <t>チューベローズシングルレイ</t>
  </si>
  <si>
    <t>ハウツリーラナイ/サンスーシールーム</t>
  </si>
  <si>
    <t>The Dinner Course</t>
  </si>
  <si>
    <t>卵を含まないパンケーキをいくつか重ねたネイキッドスタイルのケーキにミックスベリー＋キャラメルソース</t>
  </si>
  <si>
    <t>ドレス&amp;タキシード</t>
  </si>
  <si>
    <t>★ご紹介特典★提携6社より選べるご衣裳レンタルプラン①bittersweet38万円分②Lavieen Rose30万円分③innocently35万円分④La Reine38万円分⑤WHITE DOOR35万円分⑥Verdeドレスのみレンタル金額上限なし　※詳細はドレスサロンによって異なります。また、ご予約をご希望の場合、プランナーにお申し付けください。※上記以外のドレスサロンをご希望の場合、こちらの特典を省くことも可能です。お好きなご衣裳をお持込いただいてもお持込料は掛かりません。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</si>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</sst>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6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43688.39515046297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120</v>
      </c>
      <c r="F3" s="92">
        <v>204750</v>
      </c>
      <c r="G3" s="92">
        <v>145200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1575</v>
      </c>
      <c r="P3" s="90">
        <v>1210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0.2</v>
      </c>
      <c r="Y3" s="93">
        <v>0.8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120</v>
      </c>
      <c r="F4" s="92">
        <v>117000</v>
      </c>
      <c r="G4" s="92">
        <v>60000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900</v>
      </c>
      <c r="P4" s="90">
        <v>500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0.2</v>
      </c>
      <c r="Y4" s="93">
        <v>0.8</v>
      </c>
    </row>
    <row r="5" spans="1:26" customHeight="1" ht="24">
      <c r="A5" s="95" t="s">
        <v>25</v>
      </c>
      <c r="B5" s="95" t="s">
        <v>27</v>
      </c>
      <c r="C5" s="90">
        <v>1</v>
      </c>
      <c r="D5" s="91">
        <v>130</v>
      </c>
      <c r="E5" s="91">
        <v>120</v>
      </c>
      <c r="F5" s="92">
        <v>10400</v>
      </c>
      <c r="G5" s="92">
        <v>4800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80</v>
      </c>
      <c r="P5" s="90">
        <v>40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0.2</v>
      </c>
      <c r="Y5" s="93">
        <v>0.8</v>
      </c>
    </row>
    <row r="6" spans="1:26" customHeight="1" ht="24">
      <c r="A6" s="95" t="s">
        <v>25</v>
      </c>
      <c r="B6" s="95" t="s">
        <v>28</v>
      </c>
      <c r="C6" s="90">
        <v>1</v>
      </c>
      <c r="D6" s="91">
        <v>130</v>
      </c>
      <c r="E6" s="91">
        <v>120</v>
      </c>
      <c r="F6" s="92">
        <v>39000</v>
      </c>
      <c r="G6" s="92">
        <v>18000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300</v>
      </c>
      <c r="P6" s="90">
        <v>150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0.2</v>
      </c>
      <c r="Y6" s="93">
        <v>0.8</v>
      </c>
    </row>
    <row r="7" spans="1:26" customHeight="1" ht="24">
      <c r="A7" s="95" t="s">
        <v>29</v>
      </c>
      <c r="B7" s="95" t="s">
        <v>30</v>
      </c>
      <c r="C7" s="90">
        <v>1</v>
      </c>
      <c r="D7" s="91">
        <v>130</v>
      </c>
      <c r="E7" s="91">
        <v>120</v>
      </c>
      <c r="F7" s="92">
        <v>182000</v>
      </c>
      <c r="G7" s="92">
        <v>86832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1400</v>
      </c>
      <c r="P7" s="90">
        <v>723.6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0.2</v>
      </c>
      <c r="Y7" s="93">
        <v>0.8</v>
      </c>
    </row>
    <row r="8" spans="1:26" customHeight="1" ht="24">
      <c r="A8" s="95" t="s">
        <v>29</v>
      </c>
      <c r="B8" s="95" t="s">
        <v>31</v>
      </c>
      <c r="C8" s="90">
        <v>1</v>
      </c>
      <c r="D8" s="91">
        <v>130</v>
      </c>
      <c r="E8" s="91">
        <v>120</v>
      </c>
      <c r="F8" s="92">
        <v>45500</v>
      </c>
      <c r="G8" s="92">
        <v>24120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350</v>
      </c>
      <c r="P8" s="90">
        <v>201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0.2</v>
      </c>
      <c r="Y8" s="93">
        <v>0.8</v>
      </c>
    </row>
    <row r="9" spans="1:26" customHeight="1" ht="24">
      <c r="A9" s="95" t="s">
        <v>32</v>
      </c>
      <c r="B9" s="95" t="s">
        <v>33</v>
      </c>
      <c r="C9" s="90">
        <v>1</v>
      </c>
      <c r="D9" s="91">
        <v>130</v>
      </c>
      <c r="E9" s="91">
        <v>120</v>
      </c>
      <c r="F9" s="92">
        <v>120900</v>
      </c>
      <c r="G9" s="92">
        <v>91728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930</v>
      </c>
      <c r="P9" s="90">
        <v>764.4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0.2</v>
      </c>
      <c r="Y9" s="93">
        <v>0.8</v>
      </c>
    </row>
    <row r="10" spans="1:26" customHeight="1" ht="24">
      <c r="A10" s="95" t="s">
        <v>34</v>
      </c>
      <c r="B10" s="95" t="s">
        <v>35</v>
      </c>
      <c r="C10" s="90">
        <v>1</v>
      </c>
      <c r="D10" s="91">
        <v>130</v>
      </c>
      <c r="E10" s="91">
        <v>120</v>
      </c>
      <c r="F10" s="92">
        <v>58500</v>
      </c>
      <c r="G10" s="92">
        <v>31200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>
        <v>0</v>
      </c>
      <c r="O10" s="90">
        <v>450</v>
      </c>
      <c r="P10" s="90">
        <v>260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>
        <v>0</v>
      </c>
      <c r="X10" s="93">
        <v>0.2</v>
      </c>
      <c r="Y10" s="93">
        <v>0.8</v>
      </c>
    </row>
    <row r="11" spans="1:26" customHeight="1" ht="24">
      <c r="A11" s="95" t="s">
        <v>36</v>
      </c>
      <c r="B11" s="95" t="s">
        <v>37</v>
      </c>
      <c r="C11" s="90">
        <v>1</v>
      </c>
      <c r="D11" s="91">
        <v>130</v>
      </c>
      <c r="E11" s="91">
        <v>120</v>
      </c>
      <c r="F11" s="92">
        <v>19500</v>
      </c>
      <c r="G11" s="92">
        <v>10052</v>
      </c>
      <c r="H11" s="92" t="str">
        <f>F11* C11</f>
        <v>0</v>
      </c>
      <c r="I11" s="92" t="str">
        <f>G11* C11</f>
        <v>0</v>
      </c>
      <c r="J11" s="92" t="str">
        <f>H11- I11</f>
        <v>0</v>
      </c>
      <c r="K11" s="93" t="str">
        <f>J11 / H11</f>
        <v>0</v>
      </c>
      <c r="L11" s="92" t="str">
        <f>J11 * X11</f>
        <v>0</v>
      </c>
      <c r="M11" s="92" t="str">
        <f>J11 * Y11</f>
        <v>0</v>
      </c>
      <c r="N11" s="92">
        <v>0</v>
      </c>
      <c r="O11" s="90">
        <v>150</v>
      </c>
      <c r="P11" s="90">
        <v>83.77</v>
      </c>
      <c r="Q11" s="90" t="str">
        <f>O11* C11</f>
        <v>0</v>
      </c>
      <c r="R11" s="90" t="str">
        <f>P11* C11</f>
        <v>0</v>
      </c>
      <c r="S11" s="90" t="str">
        <f>Q11- R11</f>
        <v>0</v>
      </c>
      <c r="T11" s="93" t="str">
        <f>S11/ Q11</f>
        <v>0</v>
      </c>
      <c r="U11" s="90" t="str">
        <f>S11* X11</f>
        <v>0</v>
      </c>
      <c r="V11" s="90" t="str">
        <f>S11* Y11</f>
        <v>0</v>
      </c>
      <c r="W11" s="94">
        <v>0</v>
      </c>
      <c r="X11" s="93">
        <v>0.2</v>
      </c>
      <c r="Y11" s="93">
        <v>0.8</v>
      </c>
    </row>
    <row r="12" spans="1:26" customHeight="1" ht="24">
      <c r="A12" s="95" t="s">
        <v>38</v>
      </c>
      <c r="B12" s="95" t="s">
        <v>39</v>
      </c>
      <c r="C12" s="90">
        <v>1</v>
      </c>
      <c r="D12" s="91">
        <v>130</v>
      </c>
      <c r="E12" s="91">
        <v>120</v>
      </c>
      <c r="F12" s="92">
        <v>35100</v>
      </c>
      <c r="G12" s="92">
        <v>20105</v>
      </c>
      <c r="H12" s="92" t="str">
        <f>F12* C12</f>
        <v>0</v>
      </c>
      <c r="I12" s="92" t="str">
        <f>G12* C12</f>
        <v>0</v>
      </c>
      <c r="J12" s="92" t="str">
        <f>H12- I12</f>
        <v>0</v>
      </c>
      <c r="K12" s="93" t="str">
        <f>J12 / H12</f>
        <v>0</v>
      </c>
      <c r="L12" s="92" t="str">
        <f>J12 * X12</f>
        <v>0</v>
      </c>
      <c r="M12" s="92" t="str">
        <f>J12 * Y12</f>
        <v>0</v>
      </c>
      <c r="N12" s="92">
        <v>0</v>
      </c>
      <c r="O12" s="90">
        <v>270</v>
      </c>
      <c r="P12" s="90">
        <v>167.54</v>
      </c>
      <c r="Q12" s="90" t="str">
        <f>O12* C12</f>
        <v>0</v>
      </c>
      <c r="R12" s="90" t="str">
        <f>P12* C12</f>
        <v>0</v>
      </c>
      <c r="S12" s="90" t="str">
        <f>Q12- R12</f>
        <v>0</v>
      </c>
      <c r="T12" s="93" t="str">
        <f>S12/ Q12</f>
        <v>0</v>
      </c>
      <c r="U12" s="90" t="str">
        <f>S12* X12</f>
        <v>0</v>
      </c>
      <c r="V12" s="90" t="str">
        <f>S12* Y12</f>
        <v>0</v>
      </c>
      <c r="W12" s="94">
        <v>0</v>
      </c>
      <c r="X12" s="93">
        <v>0.2</v>
      </c>
      <c r="Y12" s="93">
        <v>0.8</v>
      </c>
    </row>
    <row r="13" spans="1:26" customHeight="1" ht="24">
      <c r="A13" s="95" t="s">
        <v>40</v>
      </c>
      <c r="B13" s="95" t="s">
        <v>41</v>
      </c>
      <c r="C13" s="90">
        <v>1</v>
      </c>
      <c r="D13" s="91">
        <v>130</v>
      </c>
      <c r="E13" s="91">
        <v>120</v>
      </c>
      <c r="F13" s="92">
        <v>41600</v>
      </c>
      <c r="G13" s="92">
        <v>34800</v>
      </c>
      <c r="H13" s="92" t="str">
        <f>F13* C13</f>
        <v>0</v>
      </c>
      <c r="I13" s="92" t="str">
        <f>G13* C13</f>
        <v>0</v>
      </c>
      <c r="J13" s="92" t="str">
        <f>H13- I13</f>
        <v>0</v>
      </c>
      <c r="K13" s="93" t="str">
        <f>J13 / H13</f>
        <v>0</v>
      </c>
      <c r="L13" s="92" t="str">
        <f>J13 * X13</f>
        <v>0</v>
      </c>
      <c r="M13" s="92" t="str">
        <f>J13 * Y13</f>
        <v>0</v>
      </c>
      <c r="N13" s="92">
        <v>0</v>
      </c>
      <c r="O13" s="90">
        <v>320</v>
      </c>
      <c r="P13" s="90">
        <v>290</v>
      </c>
      <c r="Q13" s="90" t="str">
        <f>O13* C13</f>
        <v>0</v>
      </c>
      <c r="R13" s="90" t="str">
        <f>P13* C13</f>
        <v>0</v>
      </c>
      <c r="S13" s="90" t="str">
        <f>Q13- R13</f>
        <v>0</v>
      </c>
      <c r="T13" s="93" t="str">
        <f>S13/ Q13</f>
        <v>0</v>
      </c>
      <c r="U13" s="90" t="str">
        <f>S13* X13</f>
        <v>0</v>
      </c>
      <c r="V13" s="90" t="str">
        <f>S13* Y13</f>
        <v>0</v>
      </c>
      <c r="W13" s="94">
        <v>0</v>
      </c>
      <c r="X13" s="93">
        <v>0.2</v>
      </c>
      <c r="Y13" s="93">
        <v>0.8</v>
      </c>
    </row>
    <row r="14" spans="1:26" customHeight="1" ht="24">
      <c r="A14" s="95" t="s">
        <v>40</v>
      </c>
      <c r="B14" s="95" t="s">
        <v>42</v>
      </c>
      <c r="C14" s="90">
        <v>1</v>
      </c>
      <c r="D14" s="91">
        <v>130</v>
      </c>
      <c r="E14" s="91">
        <v>120</v>
      </c>
      <c r="F14" s="92">
        <v>9230</v>
      </c>
      <c r="G14" s="92">
        <v>6000</v>
      </c>
      <c r="H14" s="92" t="str">
        <f>F14* C14</f>
        <v>0</v>
      </c>
      <c r="I14" s="92" t="str">
        <f>G14* C14</f>
        <v>0</v>
      </c>
      <c r="J14" s="92" t="str">
        <f>H14- I14</f>
        <v>0</v>
      </c>
      <c r="K14" s="93" t="str">
        <f>J14 / H14</f>
        <v>0</v>
      </c>
      <c r="L14" s="92" t="str">
        <f>J14 * X14</f>
        <v>0</v>
      </c>
      <c r="M14" s="92" t="str">
        <f>J14 * Y14</f>
        <v>0</v>
      </c>
      <c r="N14" s="92">
        <v>0</v>
      </c>
      <c r="O14" s="90">
        <v>71</v>
      </c>
      <c r="P14" s="90">
        <v>50</v>
      </c>
      <c r="Q14" s="90" t="str">
        <f>O14* C14</f>
        <v>0</v>
      </c>
      <c r="R14" s="90" t="str">
        <f>P14* C14</f>
        <v>0</v>
      </c>
      <c r="S14" s="90" t="str">
        <f>Q14- R14</f>
        <v>0</v>
      </c>
      <c r="T14" s="93" t="str">
        <f>S14/ Q14</f>
        <v>0</v>
      </c>
      <c r="U14" s="90" t="str">
        <f>S14* X14</f>
        <v>0</v>
      </c>
      <c r="V14" s="90" t="str">
        <f>S14* Y14</f>
        <v>0</v>
      </c>
      <c r="W14" s="94">
        <v>0</v>
      </c>
      <c r="X14" s="93">
        <v>0.2</v>
      </c>
      <c r="Y14" s="93">
        <v>0.8</v>
      </c>
    </row>
    <row r="15" spans="1:26" customHeight="1" ht="24">
      <c r="A15" s="95" t="s">
        <v>40</v>
      </c>
      <c r="B15" s="95" t="s">
        <v>43</v>
      </c>
      <c r="C15" s="90">
        <v>1</v>
      </c>
      <c r="D15" s="91">
        <v>130</v>
      </c>
      <c r="E15" s="91">
        <v>120</v>
      </c>
      <c r="F15" s="92">
        <v>19500</v>
      </c>
      <c r="G15" s="92">
        <v>4800</v>
      </c>
      <c r="H15" s="92" t="str">
        <f>F15* C15</f>
        <v>0</v>
      </c>
      <c r="I15" s="92" t="str">
        <f>G15* C15</f>
        <v>0</v>
      </c>
      <c r="J15" s="92" t="str">
        <f>H15- I15</f>
        <v>0</v>
      </c>
      <c r="K15" s="93" t="str">
        <f>J15 / H15</f>
        <v>0</v>
      </c>
      <c r="L15" s="92" t="str">
        <f>J15 * X15</f>
        <v>0</v>
      </c>
      <c r="M15" s="92" t="str">
        <f>J15 * Y15</f>
        <v>0</v>
      </c>
      <c r="N15" s="92">
        <v>0</v>
      </c>
      <c r="O15" s="90">
        <v>150</v>
      </c>
      <c r="P15" s="90">
        <v>40</v>
      </c>
      <c r="Q15" s="90" t="str">
        <f>O15* C15</f>
        <v>0</v>
      </c>
      <c r="R15" s="90" t="str">
        <f>P15* C15</f>
        <v>0</v>
      </c>
      <c r="S15" s="90" t="str">
        <f>Q15- R15</f>
        <v>0</v>
      </c>
      <c r="T15" s="93" t="str">
        <f>S15/ Q15</f>
        <v>0</v>
      </c>
      <c r="U15" s="90" t="str">
        <f>S15* X15</f>
        <v>0</v>
      </c>
      <c r="V15" s="90" t="str">
        <f>S15* Y15</f>
        <v>0</v>
      </c>
      <c r="W15" s="94">
        <v>0</v>
      </c>
      <c r="X15" s="93">
        <v>0.2</v>
      </c>
      <c r="Y15" s="93">
        <v>0.8</v>
      </c>
    </row>
    <row r="16" spans="1:26" customHeight="1" ht="24">
      <c r="A16" s="95" t="s">
        <v>40</v>
      </c>
      <c r="B16" s="95" t="s">
        <v>44</v>
      </c>
      <c r="C16" s="90">
        <v>4</v>
      </c>
      <c r="D16" s="91">
        <v>130</v>
      </c>
      <c r="E16" s="91">
        <v>120</v>
      </c>
      <c r="F16" s="92">
        <v>2600</v>
      </c>
      <c r="G16" s="92">
        <v>1920</v>
      </c>
      <c r="H16" s="92" t="str">
        <f>F16* C16</f>
        <v>0</v>
      </c>
      <c r="I16" s="92" t="str">
        <f>G16* C16</f>
        <v>0</v>
      </c>
      <c r="J16" s="92" t="str">
        <f>H16- I16</f>
        <v>0</v>
      </c>
      <c r="K16" s="93" t="str">
        <f>J16 / H16</f>
        <v>0</v>
      </c>
      <c r="L16" s="92" t="str">
        <f>J16 * X16</f>
        <v>0</v>
      </c>
      <c r="M16" s="92" t="str">
        <f>J16 * Y16</f>
        <v>0</v>
      </c>
      <c r="N16" s="92">
        <v>0</v>
      </c>
      <c r="O16" s="90">
        <v>20</v>
      </c>
      <c r="P16" s="90">
        <v>16</v>
      </c>
      <c r="Q16" s="90" t="str">
        <f>O16* C16</f>
        <v>0</v>
      </c>
      <c r="R16" s="90" t="str">
        <f>P16* C16</f>
        <v>0</v>
      </c>
      <c r="S16" s="90" t="str">
        <f>Q16- R16</f>
        <v>0</v>
      </c>
      <c r="T16" s="93" t="str">
        <f>S16/ Q16</f>
        <v>0</v>
      </c>
      <c r="U16" s="90" t="str">
        <f>S16* X16</f>
        <v>0</v>
      </c>
      <c r="V16" s="90" t="str">
        <f>S16* Y16</f>
        <v>0</v>
      </c>
      <c r="W16" s="94">
        <v>0</v>
      </c>
      <c r="X16" s="93">
        <v>0.2</v>
      </c>
      <c r="Y16" s="93">
        <v>0.8</v>
      </c>
    </row>
    <row r="17" spans="1:26" customHeight="1" ht="24">
      <c r="A17" s="95" t="s">
        <v>45</v>
      </c>
      <c r="B17" s="95" t="s">
        <v>46</v>
      </c>
      <c r="C17" s="90">
        <v>8</v>
      </c>
      <c r="D17" s="91">
        <v>130</v>
      </c>
      <c r="E17" s="91">
        <v>120</v>
      </c>
      <c r="F17" s="92">
        <v>14950</v>
      </c>
      <c r="G17" s="92">
        <v>11400</v>
      </c>
      <c r="H17" s="92" t="str">
        <f>F17* C17</f>
        <v>0</v>
      </c>
      <c r="I17" s="92" t="str">
        <f>G17* C17</f>
        <v>0</v>
      </c>
      <c r="J17" s="92" t="str">
        <f>H17- I17</f>
        <v>0</v>
      </c>
      <c r="K17" s="93" t="str">
        <f>J17 / H17</f>
        <v>0</v>
      </c>
      <c r="L17" s="92" t="str">
        <f>J17 * X17</f>
        <v>0</v>
      </c>
      <c r="M17" s="92" t="str">
        <f>J17 * Y17</f>
        <v>0</v>
      </c>
      <c r="N17" s="92">
        <v>0</v>
      </c>
      <c r="O17" s="90">
        <v>115</v>
      </c>
      <c r="P17" s="90">
        <v>95</v>
      </c>
      <c r="Q17" s="90" t="str">
        <f>O17* C17</f>
        <v>0</v>
      </c>
      <c r="R17" s="90" t="str">
        <f>P17* C17</f>
        <v>0</v>
      </c>
      <c r="S17" s="90" t="str">
        <f>Q17- R17</f>
        <v>0</v>
      </c>
      <c r="T17" s="93" t="str">
        <f>S17/ Q17</f>
        <v>0</v>
      </c>
      <c r="U17" s="90" t="str">
        <f>S17* X17</f>
        <v>0</v>
      </c>
      <c r="V17" s="90" t="str">
        <f>S17* Y17</f>
        <v>0</v>
      </c>
      <c r="W17" s="94">
        <v>0</v>
      </c>
      <c r="X17" s="93">
        <v>0.2</v>
      </c>
      <c r="Y17" s="93">
        <v>0.8</v>
      </c>
    </row>
    <row r="18" spans="1:26" customHeight="1" ht="24">
      <c r="A18" s="95" t="s">
        <v>45</v>
      </c>
      <c r="B18" s="95" t="s">
        <v>47</v>
      </c>
      <c r="C18" s="90">
        <v>1</v>
      </c>
      <c r="D18" s="91">
        <v>130</v>
      </c>
      <c r="E18" s="91">
        <v>120</v>
      </c>
      <c r="F18" s="92">
        <v>27430</v>
      </c>
      <c r="G18" s="92">
        <v>21600</v>
      </c>
      <c r="H18" s="92" t="str">
        <f>F18* C18</f>
        <v>0</v>
      </c>
      <c r="I18" s="92" t="str">
        <f>G18* C18</f>
        <v>0</v>
      </c>
      <c r="J18" s="92" t="str">
        <f>H18- I18</f>
        <v>0</v>
      </c>
      <c r="K18" s="93" t="str">
        <f>J18 / H18</f>
        <v>0</v>
      </c>
      <c r="L18" s="92" t="str">
        <f>J18 * X18</f>
        <v>0</v>
      </c>
      <c r="M18" s="92" t="str">
        <f>J18 * Y18</f>
        <v>0</v>
      </c>
      <c r="N18" s="92">
        <v>0</v>
      </c>
      <c r="O18" s="90">
        <v>211</v>
      </c>
      <c r="P18" s="90">
        <v>180</v>
      </c>
      <c r="Q18" s="90" t="str">
        <f>O18* C18</f>
        <v>0</v>
      </c>
      <c r="R18" s="90" t="str">
        <f>P18* C18</f>
        <v>0</v>
      </c>
      <c r="S18" s="90" t="str">
        <f>Q18- R18</f>
        <v>0</v>
      </c>
      <c r="T18" s="93" t="str">
        <f>S18/ Q18</f>
        <v>0</v>
      </c>
      <c r="U18" s="90" t="str">
        <f>S18* X18</f>
        <v>0</v>
      </c>
      <c r="V18" s="90" t="str">
        <f>S18* Y18</f>
        <v>0</v>
      </c>
      <c r="W18" s="94">
        <v>0</v>
      </c>
      <c r="X18" s="93">
        <v>0.2</v>
      </c>
      <c r="Y18" s="93">
        <v>0.8</v>
      </c>
    </row>
    <row r="19" spans="1:26" customHeight="1" ht="24">
      <c r="A19" s="95" t="s">
        <v>48</v>
      </c>
      <c r="B19" s="95" t="s">
        <v>49</v>
      </c>
      <c r="C19" s="90">
        <v>1</v>
      </c>
      <c r="D19" s="91">
        <v>130</v>
      </c>
      <c r="E19" s="91">
        <v>120</v>
      </c>
      <c r="F19" s="92">
        <v>0</v>
      </c>
      <c r="G19" s="92">
        <v>86400</v>
      </c>
      <c r="H19" s="92" t="str">
        <f>F19* C19</f>
        <v>0</v>
      </c>
      <c r="I19" s="92" t="str">
        <f>G19* C19</f>
        <v>0</v>
      </c>
      <c r="J19" s="92" t="str">
        <f>H19- I19</f>
        <v>0</v>
      </c>
      <c r="K19" s="93" t="str">
        <f>J19 / H19</f>
        <v>0</v>
      </c>
      <c r="L19" s="92" t="str">
        <f>J19 * X19</f>
        <v>0</v>
      </c>
      <c r="M19" s="92" t="str">
        <f>J19 * Y19</f>
        <v>0</v>
      </c>
      <c r="N19" s="92" t="str">
        <f>H19</f>
        <v>0</v>
      </c>
      <c r="O19" s="90">
        <v>0</v>
      </c>
      <c r="P19" s="90">
        <v>720</v>
      </c>
      <c r="Q19" s="90" t="str">
        <f>O19* C19</f>
        <v>0</v>
      </c>
      <c r="R19" s="90" t="str">
        <f>P19* C19</f>
        <v>0</v>
      </c>
      <c r="S19" s="90" t="str">
        <f>Q19- R19</f>
        <v>0</v>
      </c>
      <c r="T19" s="93" t="str">
        <f>S19/ Q19</f>
        <v>0</v>
      </c>
      <c r="U19" s="90" t="str">
        <f>S19* X19</f>
        <v>0</v>
      </c>
      <c r="V19" s="90" t="str">
        <f>S19* Y19</f>
        <v>0</v>
      </c>
      <c r="W19" s="94" t="str">
        <f>Q19</f>
        <v>0</v>
      </c>
      <c r="X19" s="93">
        <v>0.2</v>
      </c>
      <c r="Y19" s="93">
        <v>0.8</v>
      </c>
    </row>
    <row r="20" spans="1:26" customHeight="1" ht="24" s="12" customFormat="1">
      <c r="A20" s="70"/>
      <c r="B20" s="19"/>
      <c r="C20" s="20"/>
      <c r="D20" s="21"/>
      <c r="E20" s="21"/>
      <c r="F20" s="4"/>
      <c r="G20" s="4"/>
      <c r="H20" s="4" t="str">
        <f>SUM(H3:H19)</f>
        <v>0</v>
      </c>
      <c r="I20" s="4" t="str">
        <f>SUM(I3:I19)</f>
        <v>0</v>
      </c>
      <c r="J20" s="4" t="str">
        <f>H20-I20</f>
        <v>0</v>
      </c>
      <c r="K20" s="22" t="str">
        <f>J20/H20</f>
        <v>0</v>
      </c>
      <c r="L20" s="4" t="str">
        <f>SUM(L3:L19)</f>
        <v>0</v>
      </c>
      <c r="M20" s="4" t="str">
        <f>SUM(M3:M19)</f>
        <v>0</v>
      </c>
      <c r="N20" s="4" t="str">
        <f>SUM(N3:N19)</f>
        <v>0</v>
      </c>
      <c r="O20" s="5"/>
      <c r="P20" s="5"/>
      <c r="Q20" s="5" t="str">
        <f>SUM(Q3:Q19)</f>
        <v>0</v>
      </c>
      <c r="R20" s="5" t="str">
        <f>SUM(R3:R19)</f>
        <v>0</v>
      </c>
      <c r="S20" s="5" t="str">
        <f>Q20-R20</f>
        <v>0</v>
      </c>
      <c r="T20" s="22" t="str">
        <f>S20/Q20</f>
        <v>0</v>
      </c>
      <c r="U20" s="5" t="str">
        <f>SUM(U3:U19)</f>
        <v>0</v>
      </c>
      <c r="V20" s="5" t="str">
        <f>SUM(V3:V19)</f>
        <v>0</v>
      </c>
      <c r="W20" s="73" t="str">
        <f>SUM(W3:W19)</f>
        <v>0</v>
      </c>
      <c r="X20" s="23"/>
      <c r="Y20" s="23"/>
    </row>
    <row r="21" spans="1:26" customHeight="1" ht="24" s="32" customFormat="1">
      <c r="A21" s="24"/>
      <c r="B21" s="25" t="s">
        <v>50</v>
      </c>
      <c r="C21" s="26">
        <v>0.04712</v>
      </c>
      <c r="D21" s="27"/>
      <c r="E21" s="27"/>
      <c r="F21" s="28"/>
      <c r="G21" s="28"/>
      <c r="H21" s="28" t="str">
        <f>C21*(H20-N20)</f>
        <v>0</v>
      </c>
      <c r="I21" s="28"/>
      <c r="J21" s="28"/>
      <c r="K21" s="29"/>
      <c r="L21" s="28"/>
      <c r="M21" s="28"/>
      <c r="N21" s="28"/>
      <c r="O21" s="30"/>
      <c r="P21" s="30"/>
      <c r="Q21" s="30" t="str">
        <f>C21*(Q20-W20)</f>
        <v>0</v>
      </c>
      <c r="R21" s="30"/>
      <c r="S21" s="30"/>
      <c r="T21" s="29"/>
      <c r="U21" s="30"/>
      <c r="V21" s="30"/>
      <c r="W21" s="74"/>
      <c r="X21" s="31"/>
      <c r="Y21" s="31"/>
    </row>
    <row r="22" spans="1:26" customHeight="1" ht="24">
      <c r="A22" s="33" t="s">
        <v>51</v>
      </c>
      <c r="B22" s="33" t="s">
        <v>52</v>
      </c>
      <c r="C22" s="15">
        <v>0.1</v>
      </c>
      <c r="D22" s="13"/>
      <c r="E22" s="13"/>
      <c r="F22" s="14"/>
      <c r="G22" s="14"/>
      <c r="H22" s="14" t="str">
        <f>C22*H20</f>
        <v>0</v>
      </c>
      <c r="I22" s="14"/>
      <c r="J22" s="14"/>
      <c r="K22" s="15"/>
      <c r="L22" s="14"/>
      <c r="M22" s="4" t="str">
        <f>H22</f>
        <v>0</v>
      </c>
      <c r="N22" s="4"/>
      <c r="O22" s="16"/>
      <c r="P22" s="16"/>
      <c r="Q22" s="16" t="str">
        <f>C22*Q20</f>
        <v>0</v>
      </c>
      <c r="R22" s="16"/>
      <c r="S22" s="16"/>
      <c r="T22" s="15"/>
      <c r="U22" s="16"/>
      <c r="V22" s="16" t="str">
        <f>Q22</f>
        <v>0</v>
      </c>
      <c r="W22" s="72"/>
      <c r="X22" s="17"/>
      <c r="Y22" s="17"/>
    </row>
    <row r="23" spans="1:26" customHeight="1" ht="24" s="12" customFormat="1">
      <c r="A23" s="34"/>
      <c r="B23" s="34" t="s">
        <v>53</v>
      </c>
      <c r="C23" s="35"/>
      <c r="D23" s="36"/>
      <c r="E23" s="36"/>
      <c r="F23" s="37"/>
      <c r="G23" s="37"/>
      <c r="H23" s="37" t="str">
        <f>SUM(H20:H22)</f>
        <v>0</v>
      </c>
      <c r="I23" s="37"/>
      <c r="J23" s="37"/>
      <c r="K23" s="38"/>
      <c r="L23" s="39" t="str">
        <f>L20</f>
        <v>0</v>
      </c>
      <c r="M23" s="39" t="str">
        <f>SUM(M20:M22)</f>
        <v>0</v>
      </c>
      <c r="N23" s="39"/>
      <c r="O23" s="40"/>
      <c r="P23" s="40"/>
      <c r="Q23" s="40" t="str">
        <f>SUM(Q20:Q22)</f>
        <v>0</v>
      </c>
      <c r="R23" s="40"/>
      <c r="S23" s="40"/>
      <c r="T23" s="38"/>
      <c r="U23" s="41" t="str">
        <f>U20</f>
        <v>0</v>
      </c>
      <c r="V23" s="41" t="str">
        <f>SUM(V20:V22)</f>
        <v>0</v>
      </c>
      <c r="W23" s="73"/>
      <c r="X23" s="42"/>
      <c r="Y23" s="42"/>
    </row>
    <row r="24" spans="1:26" customHeight="1" ht="24" s="54" customFormat="1">
      <c r="A24" s="43"/>
      <c r="B24" s="44" t="s">
        <v>54</v>
      </c>
      <c r="C24" s="45">
        <v>0</v>
      </c>
      <c r="D24" s="46"/>
      <c r="E24" s="46"/>
      <c r="F24" s="47"/>
      <c r="G24" s="47"/>
      <c r="H24" s="2" t="str">
        <f>C24*H23</f>
        <v>0</v>
      </c>
      <c r="I24" s="48"/>
      <c r="J24" s="48"/>
      <c r="K24" s="49"/>
      <c r="L24" s="78" t="str">
        <f>H24*X24</f>
        <v>0</v>
      </c>
      <c r="M24" s="78" t="str">
        <f>H24*Y24</f>
        <v>0</v>
      </c>
      <c r="N24" s="2"/>
      <c r="O24" s="50"/>
      <c r="P24" s="50"/>
      <c r="Q24" s="51" t="str">
        <f>C24*Q23</f>
        <v>0</v>
      </c>
      <c r="R24" s="52"/>
      <c r="S24" s="52"/>
      <c r="T24" s="53"/>
      <c r="U24" s="3" t="str">
        <f>Q24*X24</f>
        <v>0</v>
      </c>
      <c r="V24" s="3" t="str">
        <f>Q24*Y24</f>
        <v>0</v>
      </c>
      <c r="W24" s="75"/>
      <c r="X24" s="77">
        <v>0.2</v>
      </c>
      <c r="Y24" s="77">
        <v>0.8</v>
      </c>
    </row>
    <row r="25" spans="1:26" customHeight="1" ht="24" s="32" customFormat="1">
      <c r="A25" s="55"/>
      <c r="B25" s="1" t="s">
        <v>55</v>
      </c>
      <c r="C25" s="56">
        <v>0</v>
      </c>
      <c r="D25" s="57" t="s">
        <v>56</v>
      </c>
      <c r="E25" s="57">
        <v>100</v>
      </c>
      <c r="F25" s="48"/>
      <c r="G25" s="48"/>
      <c r="H25" s="58" t="str">
        <f>C25</f>
        <v>0</v>
      </c>
      <c r="I25" s="47"/>
      <c r="J25" s="47"/>
      <c r="K25" s="45"/>
      <c r="L25" s="78" t="str">
        <f>H25*X24</f>
        <v>0</v>
      </c>
      <c r="M25" s="78" t="str">
        <f>H25*Y24</f>
        <v>0</v>
      </c>
      <c r="N25" s="2"/>
      <c r="O25" s="59"/>
      <c r="P25" s="59"/>
      <c r="Q25" s="79" t="str">
        <f>IF(E25&gt;0, H25/E25, 0)</f>
        <v>0</v>
      </c>
      <c r="R25" s="50"/>
      <c r="S25" s="50"/>
      <c r="T25" s="31"/>
      <c r="U25" s="3" t="str">
        <f>Q25*X24</f>
        <v>0</v>
      </c>
      <c r="V25" s="3" t="str">
        <f>Q25*Y24</f>
        <v>0</v>
      </c>
      <c r="W25" s="74"/>
      <c r="X25" s="31"/>
      <c r="Y25" s="31"/>
    </row>
    <row r="26" spans="1:26" customHeight="1" ht="24">
      <c r="A26" s="60"/>
      <c r="B26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26" s="61"/>
      <c r="D26" s="62"/>
      <c r="E26" s="62"/>
      <c r="F26" s="63"/>
      <c r="G26" s="63"/>
      <c r="H26" s="63" t="str">
        <f>SUM(H20:H22)-SUM(H24:H25)</f>
        <v>0</v>
      </c>
      <c r="I26" s="63" t="str">
        <f>I20</f>
        <v>0</v>
      </c>
      <c r="J26" s="63" t="str">
        <f>H26-I26</f>
        <v>0</v>
      </c>
      <c r="K26" s="64" t="str">
        <f>J26/H26</f>
        <v>0</v>
      </c>
      <c r="L26" s="63" t="str">
        <f>SUM(L22:L23)-SUM(L24:L25)</f>
        <v>0</v>
      </c>
      <c r="M26" s="63" t="str">
        <f>SUM(M20:M22)-SUM(M24:M25)</f>
        <v>0</v>
      </c>
      <c r="N26" s="63"/>
      <c r="O26" s="65"/>
      <c r="P26" s="65"/>
      <c r="Q26" s="65" t="str">
        <f>SUM(Q20:Q22)-SUM(Q24:Q25)</f>
        <v>0</v>
      </c>
      <c r="R26" s="65" t="str">
        <f>R20</f>
        <v>0</v>
      </c>
      <c r="S26" s="65" t="str">
        <f>Q26-R26</f>
        <v>0</v>
      </c>
      <c r="T26" s="17" t="str">
        <f>S26/Q26</f>
        <v>0</v>
      </c>
      <c r="U26" s="65" t="str">
        <f>SUM($U22:$U23)-SUM($U24:$U25)</f>
        <v>0</v>
      </c>
      <c r="V26" s="65" t="str">
        <f>SUM(V20:V22)-SUM(V24:V25)</f>
        <v>0</v>
      </c>
      <c r="W26" s="72"/>
      <c r="X26" s="17"/>
      <c r="Y2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