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<sst xmlns="http://schemas.openxmlformats.org/spreadsheetml/2006/main" uniqueCount="61">
  <si>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</si>
  <si>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</si>
  <si>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</si>
  <si>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</si>
  <si>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</si>
  <si>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</si>
  <si>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</si>
  <si>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</si>
  <si>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</si>
  <si>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</si>
  <si>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</si>
  <si>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</si>
  <si>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</si>
  <si>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</si>
  <si>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</si>
  <si>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</si>
  <si>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</si>
  <si>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</si>
  <si>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</si>
  <si>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</si>
  <si>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</si>
  <si>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</si>
  <si>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</si>
  <si>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セントラルユニオン教会中聖堂</t>
  </si>
  <si>
    <t>【基本プラン】
教会＆お庭使用料（1時間挙式）／牧師への謝礼／ハーピスト／教会のお世話係／結婚証明書（法的効力はありません）／リムジン送迎（ホテル⇔教会間）</t>
  </si>
  <si>
    <t>ヘアメイクアーティスト：Real Weddingsオリジナル</t>
  </si>
  <si>
    <t>Rie つきっきりヘアメイク(7時間）*クイックヘアチェンジ2回付き</t>
  </si>
  <si>
    <t>Rie リハーサルメイク(120分)</t>
  </si>
  <si>
    <t>ヘアメイク</t>
  </si>
  <si>
    <t>ゲストヘアメイク（60分）
※Ms.Akiko Inoue &amp; Ms.Yasuko Oda</t>
  </si>
  <si>
    <t>フォトグラファー：VISIONARI/Takako, Megumi, Cliff, Ryan, Jason</t>
  </si>
  <si>
    <t>V.CINEMA：フォトグラファーTakako or Megumi or Cliff or Ryan or Jason &amp; ビデオグラファー1名／メイク、リムジン内、セレモニー、フォトツアー1ヶ所</t>
  </si>
  <si>
    <t>VISIONARI：オプション</t>
  </si>
  <si>
    <t>V.CINEMA：フォトツアー1ヶ所追加（ワイキキ周辺）</t>
  </si>
  <si>
    <t>V.CINEMA：データ買取(ハードドライブ付)</t>
  </si>
  <si>
    <t>つきっきりコーディネーター</t>
  </si>
  <si>
    <t>ホテル出発→教会→フォトツアー1カ所(ワイキキ周辺）→レセプション</t>
  </si>
  <si>
    <t>レセプションの会場準備及びゲストの皆様のご誘導</t>
  </si>
  <si>
    <t>24名様用バス</t>
  </si>
  <si>
    <t>ホテル⇔会場間（ワイキキ周辺）/往復</t>
  </si>
  <si>
    <t>カハラオケカイ（ディナー：金・土・日）</t>
  </si>
  <si>
    <t>個室料　
※最低保証料金は約￥347,580円以上となります。</t>
  </si>
  <si>
    <t>カハラオケカイ</t>
  </si>
  <si>
    <t>カメラ撮影許可料　</t>
  </si>
  <si>
    <t>カハラオケカイ（ディナー）</t>
  </si>
  <si>
    <t>A CULINARY BLENDING PLATED DINNER 
(Without a dessert)　</t>
  </si>
  <si>
    <t>カハラオケカイ（ランチ・ディナー）</t>
  </si>
  <si>
    <t>Children Menu／KAMA LEI BELOVED CHILD</t>
  </si>
  <si>
    <t>カハラ</t>
  </si>
  <si>
    <t>オリジナルウェディングケーキ　
※2 tier・The added fruit on the cake</t>
  </si>
  <si>
    <t>チェア</t>
  </si>
  <si>
    <t xml:space="preserve">White Chiavari Chairs </t>
  </si>
  <si>
    <t>delivery charge　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</si>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</sst>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6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42988.25420138889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108</v>
      </c>
      <c r="F3" s="92">
        <v>182000</v>
      </c>
      <c r="G3" s="92">
        <v>147863.88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1400</v>
      </c>
      <c r="P3" s="90">
        <v>1369.11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108</v>
      </c>
      <c r="F4" s="92">
        <v>117000</v>
      </c>
      <c r="G4" s="92">
        <v>64800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900</v>
      </c>
      <c r="P4" s="90">
        <v>600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108</v>
      </c>
      <c r="F5" s="92">
        <v>39000</v>
      </c>
      <c r="G5" s="92">
        <v>16200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300</v>
      </c>
      <c r="P5" s="90">
        <v>150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28</v>
      </c>
      <c r="B6" s="95" t="s">
        <v>29</v>
      </c>
      <c r="C6" s="90">
        <v>2</v>
      </c>
      <c r="D6" s="91">
        <v>130</v>
      </c>
      <c r="E6" s="91">
        <v>108</v>
      </c>
      <c r="F6" s="92">
        <v>16900</v>
      </c>
      <c r="G6" s="92">
        <v>8640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130</v>
      </c>
      <c r="P6" s="90">
        <v>80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108</v>
      </c>
      <c r="F7" s="92">
        <v>390000</v>
      </c>
      <c r="G7" s="92">
        <v>260105.04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3000</v>
      </c>
      <c r="P7" s="90">
        <v>2408.38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32</v>
      </c>
      <c r="B8" s="95" t="s">
        <v>33</v>
      </c>
      <c r="C8" s="90">
        <v>1</v>
      </c>
      <c r="D8" s="91">
        <v>130</v>
      </c>
      <c r="E8" s="91">
        <v>108</v>
      </c>
      <c r="F8" s="92">
        <v>59800</v>
      </c>
      <c r="G8" s="92">
        <v>56544.48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460</v>
      </c>
      <c r="P8" s="90">
        <v>523.5599999999999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32</v>
      </c>
      <c r="B9" s="95" t="s">
        <v>34</v>
      </c>
      <c r="C9" s="90">
        <v>1</v>
      </c>
      <c r="D9" s="91">
        <v>130</v>
      </c>
      <c r="E9" s="91">
        <v>108</v>
      </c>
      <c r="F9" s="92">
        <v>62400</v>
      </c>
      <c r="G9" s="92">
        <v>40711.68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480</v>
      </c>
      <c r="P9" s="90">
        <v>376.96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35</v>
      </c>
      <c r="B10" s="95" t="s">
        <v>36</v>
      </c>
      <c r="C10" s="90">
        <v>1</v>
      </c>
      <c r="D10" s="91">
        <v>130</v>
      </c>
      <c r="E10" s="91">
        <v>108</v>
      </c>
      <c r="F10" s="92">
        <v>58500</v>
      </c>
      <c r="G10" s="92">
        <v>43200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450</v>
      </c>
      <c r="P10" s="90">
        <v>400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35</v>
      </c>
      <c r="B11" s="95" t="s">
        <v>37</v>
      </c>
      <c r="C11" s="90">
        <v>1</v>
      </c>
      <c r="D11" s="91">
        <v>130</v>
      </c>
      <c r="E11" s="91">
        <v>108</v>
      </c>
      <c r="F11" s="92">
        <v>28600</v>
      </c>
      <c r="G11" s="92">
        <v>17280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220</v>
      </c>
      <c r="P11" s="90">
        <v>160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38</v>
      </c>
      <c r="B12" s="95" t="s">
        <v>39</v>
      </c>
      <c r="C12" s="90">
        <v>1</v>
      </c>
      <c r="D12" s="91">
        <v>130</v>
      </c>
      <c r="E12" s="91">
        <v>108</v>
      </c>
      <c r="F12" s="92">
        <v>65000</v>
      </c>
      <c r="G12" s="92">
        <v>31382.64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500</v>
      </c>
      <c r="P12" s="90">
        <v>290.58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40</v>
      </c>
      <c r="B13" s="95" t="s">
        <v>41</v>
      </c>
      <c r="C13" s="90">
        <v>1</v>
      </c>
      <c r="D13" s="91">
        <v>116</v>
      </c>
      <c r="E13" s="91">
        <v>108</v>
      </c>
      <c r="F13" s="92">
        <v>174000</v>
      </c>
      <c r="G13" s="92">
        <v>162000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1500</v>
      </c>
      <c r="P13" s="90">
        <v>1500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42</v>
      </c>
      <c r="B14" s="95" t="s">
        <v>43</v>
      </c>
      <c r="C14" s="90">
        <v>1</v>
      </c>
      <c r="D14" s="91">
        <v>116</v>
      </c>
      <c r="E14" s="91">
        <v>108</v>
      </c>
      <c r="F14" s="92">
        <v>29000</v>
      </c>
      <c r="G14" s="92">
        <v>27000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250</v>
      </c>
      <c r="P14" s="90">
        <v>250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44</v>
      </c>
      <c r="B15" s="95" t="s">
        <v>45</v>
      </c>
      <c r="C15" s="90">
        <v>22</v>
      </c>
      <c r="D15" s="91">
        <v>116</v>
      </c>
      <c r="E15" s="91">
        <v>108</v>
      </c>
      <c r="F15" s="92">
        <v>14500</v>
      </c>
      <c r="G15" s="92">
        <v>13018.32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125</v>
      </c>
      <c r="P15" s="90">
        <v>120.54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46</v>
      </c>
      <c r="B16" s="95" t="s">
        <v>47</v>
      </c>
      <c r="C16" s="90">
        <v>2</v>
      </c>
      <c r="D16" s="91">
        <v>116</v>
      </c>
      <c r="E16" s="91">
        <v>108</v>
      </c>
      <c r="F16" s="92">
        <v>3990.4</v>
      </c>
      <c r="G16" s="92">
        <v>3719.52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34.4</v>
      </c>
      <c r="P16" s="90">
        <v>34.44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48</v>
      </c>
      <c r="B17" s="95" t="s">
        <v>49</v>
      </c>
      <c r="C17" s="90">
        <v>1</v>
      </c>
      <c r="D17" s="91">
        <v>116</v>
      </c>
      <c r="E17" s="91">
        <v>108</v>
      </c>
      <c r="F17" s="92">
        <v>62640</v>
      </c>
      <c r="G17" s="92">
        <v>57785.4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540</v>
      </c>
      <c r="P17" s="90">
        <v>535.05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50</v>
      </c>
      <c r="B18" s="95" t="s">
        <v>51</v>
      </c>
      <c r="C18" s="90">
        <v>24</v>
      </c>
      <c r="D18" s="91">
        <v>116</v>
      </c>
      <c r="E18" s="91">
        <v>108</v>
      </c>
      <c r="F18" s="92">
        <v>2900</v>
      </c>
      <c r="G18" s="92">
        <v>2160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25</v>
      </c>
      <c r="P18" s="90">
        <v>20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>
      <c r="A19" s="95" t="s">
        <v>50</v>
      </c>
      <c r="B19" s="95" t="s">
        <v>52</v>
      </c>
      <c r="C19" s="90">
        <v>1</v>
      </c>
      <c r="D19" s="91">
        <v>116</v>
      </c>
      <c r="E19" s="91">
        <v>108</v>
      </c>
      <c r="F19" s="92">
        <v>8700</v>
      </c>
      <c r="G19" s="92">
        <v>8100</v>
      </c>
      <c r="H19" s="92" t="str">
        <f>F19* C19</f>
        <v>0</v>
      </c>
      <c r="I19" s="92" t="str">
        <f>G19* C19</f>
        <v>0</v>
      </c>
      <c r="J19" s="92" t="str">
        <f>H19- I19</f>
        <v>0</v>
      </c>
      <c r="K19" s="93" t="str">
        <f>J19 / H19</f>
        <v>0</v>
      </c>
      <c r="L19" s="92" t="str">
        <f>J19 * X19</f>
        <v>0</v>
      </c>
      <c r="M19" s="92" t="str">
        <f>J19 * Y19</f>
        <v>0</v>
      </c>
      <c r="N19" s="92">
        <v>0</v>
      </c>
      <c r="O19" s="90">
        <v>75</v>
      </c>
      <c r="P19" s="90">
        <v>75</v>
      </c>
      <c r="Q19" s="90" t="str">
        <f>O19* C19</f>
        <v>0</v>
      </c>
      <c r="R19" s="90" t="str">
        <f>P19* C19</f>
        <v>0</v>
      </c>
      <c r="S19" s="90" t="str">
        <f>Q19- R19</f>
        <v>0</v>
      </c>
      <c r="T19" s="93" t="str">
        <f>S19/ Q19</f>
        <v>0</v>
      </c>
      <c r="U19" s="90" t="str">
        <f>S19* X19</f>
        <v>0</v>
      </c>
      <c r="V19" s="90" t="str">
        <f>S19* Y19</f>
        <v>0</v>
      </c>
      <c r="W19" s="94">
        <v>0</v>
      </c>
      <c r="X19" s="93">
        <v>0.2</v>
      </c>
      <c r="Y19" s="93">
        <v>0.8</v>
      </c>
    </row>
    <row r="20" spans="1:26" customHeight="1" ht="24" s="12" customFormat="1">
      <c r="A20" s="70"/>
      <c r="B20" s="19"/>
      <c r="C20" s="20"/>
      <c r="D20" s="21"/>
      <c r="E20" s="21"/>
      <c r="F20" s="4"/>
      <c r="G20" s="4"/>
      <c r="H20" s="4" t="str">
        <f>SUM(H3:H19)</f>
        <v>0</v>
      </c>
      <c r="I20" s="4" t="str">
        <f>SUM(I3:I19)</f>
        <v>0</v>
      </c>
      <c r="J20" s="4" t="str">
        <f>H20-I20</f>
        <v>0</v>
      </c>
      <c r="K20" s="22" t="str">
        <f>J20/H20</f>
        <v>0</v>
      </c>
      <c r="L20" s="4" t="str">
        <f>SUM(L3:L19)</f>
        <v>0</v>
      </c>
      <c r="M20" s="4" t="str">
        <f>SUM(M3:M19)</f>
        <v>0</v>
      </c>
      <c r="N20" s="4" t="str">
        <f>SUM(N3:N19)</f>
        <v>0</v>
      </c>
      <c r="O20" s="5"/>
      <c r="P20" s="5"/>
      <c r="Q20" s="5" t="str">
        <f>SUM(Q3:Q19)</f>
        <v>0</v>
      </c>
      <c r="R20" s="5" t="str">
        <f>SUM(R3:R19)</f>
        <v>0</v>
      </c>
      <c r="S20" s="5" t="str">
        <f>Q20-R20</f>
        <v>0</v>
      </c>
      <c r="T20" s="22" t="str">
        <f>S20/Q20</f>
        <v>0</v>
      </c>
      <c r="U20" s="5" t="str">
        <f>SUM(U3:U19)</f>
        <v>0</v>
      </c>
      <c r="V20" s="5" t="str">
        <f>SUM(V3:V19)</f>
        <v>0</v>
      </c>
      <c r="W20" s="73" t="str">
        <f>SUM(W3:W19)</f>
        <v>0</v>
      </c>
      <c r="X20" s="23"/>
      <c r="Y20" s="23"/>
    </row>
    <row r="21" spans="1:26" customHeight="1" ht="24" s="32" customFormat="1">
      <c r="A21" s="24"/>
      <c r="B21" s="25" t="s">
        <v>53</v>
      </c>
      <c r="C21" s="26">
        <v>0.04712</v>
      </c>
      <c r="D21" s="27"/>
      <c r="E21" s="27"/>
      <c r="F21" s="28"/>
      <c r="G21" s="28"/>
      <c r="H21" s="28" t="str">
        <f>C21*(H20-N20)</f>
        <v>0</v>
      </c>
      <c r="I21" s="28"/>
      <c r="J21" s="28"/>
      <c r="K21" s="29"/>
      <c r="L21" s="28"/>
      <c r="M21" s="28"/>
      <c r="N21" s="28"/>
      <c r="O21" s="30"/>
      <c r="P21" s="30"/>
      <c r="Q21" s="30" t="str">
        <f>C21*(Q20-W20)</f>
        <v>0</v>
      </c>
      <c r="R21" s="30"/>
      <c r="S21" s="30"/>
      <c r="T21" s="29"/>
      <c r="U21" s="30"/>
      <c r="V21" s="30"/>
      <c r="W21" s="74"/>
      <c r="X21" s="31"/>
      <c r="Y21" s="31"/>
    </row>
    <row r="22" spans="1:26" customHeight="1" ht="24">
      <c r="A22" s="33" t="s">
        <v>54</v>
      </c>
      <c r="B22" s="33" t="s">
        <v>55</v>
      </c>
      <c r="C22" s="15">
        <v>0.1</v>
      </c>
      <c r="D22" s="13"/>
      <c r="E22" s="13"/>
      <c r="F22" s="14"/>
      <c r="G22" s="14"/>
      <c r="H22" s="14" t="str">
        <f>C22*H20</f>
        <v>0</v>
      </c>
      <c r="I22" s="14"/>
      <c r="J22" s="14"/>
      <c r="K22" s="15"/>
      <c r="L22" s="14"/>
      <c r="M22" s="4" t="str">
        <f>H22</f>
        <v>0</v>
      </c>
      <c r="N22" s="4"/>
      <c r="O22" s="16"/>
      <c r="P22" s="16"/>
      <c r="Q22" s="16" t="str">
        <f>C22*Q20</f>
        <v>0</v>
      </c>
      <c r="R22" s="16"/>
      <c r="S22" s="16"/>
      <c r="T22" s="15"/>
      <c r="U22" s="16"/>
      <c r="V22" s="16" t="str">
        <f>Q22</f>
        <v>0</v>
      </c>
      <c r="W22" s="72"/>
      <c r="X22" s="17"/>
      <c r="Y22" s="17"/>
    </row>
    <row r="23" spans="1:26" customHeight="1" ht="24" s="12" customFormat="1">
      <c r="A23" s="34"/>
      <c r="B23" s="34" t="s">
        <v>56</v>
      </c>
      <c r="C23" s="35"/>
      <c r="D23" s="36"/>
      <c r="E23" s="36"/>
      <c r="F23" s="37"/>
      <c r="G23" s="37"/>
      <c r="H23" s="37" t="str">
        <f>SUM(H20:H22)</f>
        <v>0</v>
      </c>
      <c r="I23" s="37"/>
      <c r="J23" s="37"/>
      <c r="K23" s="38"/>
      <c r="L23" s="39" t="str">
        <f>L20</f>
        <v>0</v>
      </c>
      <c r="M23" s="39" t="str">
        <f>SUM(M20:M22)</f>
        <v>0</v>
      </c>
      <c r="N23" s="39"/>
      <c r="O23" s="40"/>
      <c r="P23" s="40"/>
      <c r="Q23" s="40" t="str">
        <f>SUM(Q20:Q22)</f>
        <v>0</v>
      </c>
      <c r="R23" s="40"/>
      <c r="S23" s="40"/>
      <c r="T23" s="38"/>
      <c r="U23" s="41" t="str">
        <f>U20</f>
        <v>0</v>
      </c>
      <c r="V23" s="41" t="str">
        <f>SUM(V20:V22)</f>
        <v>0</v>
      </c>
      <c r="W23" s="73"/>
      <c r="X23" s="42"/>
      <c r="Y23" s="42"/>
    </row>
    <row r="24" spans="1:26" customHeight="1" ht="24" s="54" customFormat="1">
      <c r="A24" s="43"/>
      <c r="B24" s="44" t="s">
        <v>57</v>
      </c>
      <c r="C24" s="45">
        <v>0.05</v>
      </c>
      <c r="D24" s="46"/>
      <c r="E24" s="46"/>
      <c r="F24" s="47"/>
      <c r="G24" s="47"/>
      <c r="H24" s="2" t="str">
        <f>C24*H23</f>
        <v>0</v>
      </c>
      <c r="I24" s="48"/>
      <c r="J24" s="48"/>
      <c r="K24" s="49"/>
      <c r="L24" s="78" t="str">
        <f>H24*X24</f>
        <v>0</v>
      </c>
      <c r="M24" s="78" t="str">
        <f>H24*Y24</f>
        <v>0</v>
      </c>
      <c r="N24" s="2"/>
      <c r="O24" s="50"/>
      <c r="P24" s="50"/>
      <c r="Q24" s="51" t="str">
        <f>C24*Q23</f>
        <v>0</v>
      </c>
      <c r="R24" s="52"/>
      <c r="S24" s="52"/>
      <c r="T24" s="53"/>
      <c r="U24" s="3" t="str">
        <f>Q24*X24</f>
        <v>0</v>
      </c>
      <c r="V24" s="3" t="str">
        <f>Q24*Y24</f>
        <v>0</v>
      </c>
      <c r="W24" s="75"/>
      <c r="X24" s="77">
        <v>0.2</v>
      </c>
      <c r="Y24" s="77">
        <v>0.8</v>
      </c>
    </row>
    <row r="25" spans="1:26" customHeight="1" ht="24" s="32" customFormat="1">
      <c r="A25" s="55"/>
      <c r="B25" s="1" t="s">
        <v>58</v>
      </c>
      <c r="C25" s="56">
        <v>0</v>
      </c>
      <c r="D25" s="57" t="s">
        <v>59</v>
      </c>
      <c r="E25" s="57">
        <v>100</v>
      </c>
      <c r="F25" s="48"/>
      <c r="G25" s="48"/>
      <c r="H25" s="58" t="str">
        <f>C25</f>
        <v>0</v>
      </c>
      <c r="I25" s="47"/>
      <c r="J25" s="47"/>
      <c r="K25" s="45"/>
      <c r="L25" s="78" t="str">
        <f>H25*X24</f>
        <v>0</v>
      </c>
      <c r="M25" s="78" t="str">
        <f>H25*Y24</f>
        <v>0</v>
      </c>
      <c r="N25" s="2"/>
      <c r="O25" s="59"/>
      <c r="P25" s="59"/>
      <c r="Q25" s="79" t="str">
        <f>IF(E25&gt;0, H25/E25, 0)</f>
        <v>0</v>
      </c>
      <c r="R25" s="50"/>
      <c r="S25" s="50"/>
      <c r="T25" s="31"/>
      <c r="U25" s="3" t="str">
        <f>Q25*X24</f>
        <v>0</v>
      </c>
      <c r="V25" s="3" t="str">
        <f>Q25*Y24</f>
        <v>0</v>
      </c>
      <c r="W25" s="74"/>
      <c r="X25" s="31"/>
      <c r="Y25" s="31"/>
    </row>
    <row r="26" spans="1:26" customHeight="1" ht="24">
      <c r="A26" s="60"/>
      <c r="B26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6" s="61"/>
      <c r="D26" s="62"/>
      <c r="E26" s="62"/>
      <c r="F26" s="63"/>
      <c r="G26" s="63"/>
      <c r="H26" s="63" t="str">
        <f>SUM(H20:H22)-SUM(H24:H25)</f>
        <v>0</v>
      </c>
      <c r="I26" s="63" t="str">
        <f>I20</f>
        <v>0</v>
      </c>
      <c r="J26" s="63" t="str">
        <f>H26-I26</f>
        <v>0</v>
      </c>
      <c r="K26" s="64" t="str">
        <f>J26/H26</f>
        <v>0</v>
      </c>
      <c r="L26" s="63" t="str">
        <f>SUM(L22:L23)-SUM(L24:L25)</f>
        <v>0</v>
      </c>
      <c r="M26" s="63" t="str">
        <f>SUM(M20:M22)-SUM(M24:M25)</f>
        <v>0</v>
      </c>
      <c r="N26" s="63"/>
      <c r="O26" s="65"/>
      <c r="P26" s="65"/>
      <c r="Q26" s="65" t="str">
        <f>SUM(Q20:Q22)-SUM(Q24:Q25)</f>
        <v>0</v>
      </c>
      <c r="R26" s="65" t="str">
        <f>R20</f>
        <v>0</v>
      </c>
      <c r="S26" s="65" t="str">
        <f>Q26-R26</f>
        <v>0</v>
      </c>
      <c r="T26" s="17" t="str">
        <f>S26/Q26</f>
        <v>0</v>
      </c>
      <c r="U26" s="65" t="str">
        <f>SUM($U22:$U23)-SUM($U24:$U25)</f>
        <v>0</v>
      </c>
      <c r="V26" s="65" t="str">
        <f>SUM(V20:V22)-SUM(V24:V25)</f>
        <v>0</v>
      </c>
      <c r="W26" s="72"/>
      <c r="X26" s="17"/>
      <c r="Y2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