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<sst xmlns="http://schemas.openxmlformats.org/spreadsheetml/2006/main" uniqueCount="63">
  <si>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</si>
  <si>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</si>
  <si>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</si>
  <si>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</si>
  <si>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</si>
  <si>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</si>
  <si>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</si>
  <si>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</si>
  <si>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</si>
  <si>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</si>
  <si>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</si>
  <si>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</si>
  <si>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</si>
  <si>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</si>
  <si>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</si>
  <si>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</si>
  <si>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</si>
  <si>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</si>
  <si>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</si>
  <si>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</si>
  <si>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</si>
  <si>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</si>
  <si>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</si>
  <si>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ザ・カハラ ウエディング</t>
  </si>
  <si>
    <t>会場使用料（ダイヤモンドヘッドガゼボ：プルメリアグローブ／ココヘッドローンのいづれかよりお選びいただけます）／牧師先生／結婚証明書（法的効力はありません）／弾き語りシンガー／ホワイトチェア（20脚）／会場デコレーション(生花にて￥80,000相当分)</t>
  </si>
  <si>
    <t>Other Decoration</t>
  </si>
  <si>
    <t>チェアサッシュ ※デリバリー＆セッティング料含む</t>
  </si>
  <si>
    <t>ヘアメイクアーティスト：Hatsuko Endo</t>
  </si>
  <si>
    <t>ヘアメイク＆着付け（120分）</t>
  </si>
  <si>
    <t>新郎ヘアセット(20分）</t>
  </si>
  <si>
    <t>カハラ出張料</t>
  </si>
  <si>
    <t>ヘアメイク</t>
  </si>
  <si>
    <t>ゲストヘアセットorメイクのみ（30分）</t>
  </si>
  <si>
    <t>フォトグラファー：VISIONARI/Takako,Megumi,Cliff,Ryan,Jason,Yumiko</t>
  </si>
  <si>
    <t xml:space="preserve">Plan（アルバムなし）：フォトグラファーYumiko/メイク、ホテル内、(リムジン)、セレモニー、フォトツアー1ヶ所+レセプション冒頭/350cut～/データ・インターネットスライドショー	</t>
  </si>
  <si>
    <t>VISIONARI：オプション</t>
  </si>
  <si>
    <t>フォトツアー1ヶ所追加（ワイキキ周辺）</t>
  </si>
  <si>
    <t>プロペラUSA</t>
  </si>
  <si>
    <t>カハラ　梅(挙式のみ) DVD納品</t>
  </si>
  <si>
    <t>つきっきりコーディネーター</t>
  </si>
  <si>
    <t>ホテル出発→挙式→フォトツアー2カ所(ワイキキ周辺）→レセプション前半</t>
  </si>
  <si>
    <t>カップル用リムジン</t>
  </si>
  <si>
    <t>フォトツアー1ヶ所（ワイキキ周辺）</t>
  </si>
  <si>
    <t>14名様用ミニバン</t>
  </si>
  <si>
    <t>ホテル⇔会場間（ワイキキ周辺）/2時間</t>
  </si>
  <si>
    <t>Real Weddings オリジナル</t>
  </si>
  <si>
    <t>ブーケ＆ブートニア　</t>
  </si>
  <si>
    <t>ヘッドピース　※ブーケとお揃い</t>
  </si>
  <si>
    <t>チューベローズシングルレイ</t>
  </si>
  <si>
    <t>フラワーシャワー(10名様分)</t>
  </si>
  <si>
    <t>ハウツリーラナイ/サンスーシールーム</t>
  </si>
  <si>
    <t>The Dinner Course</t>
  </si>
  <si>
    <t>8" Round Cake/Mix Berry</t>
  </si>
  <si>
    <t>ドレス&amp;タキシード</t>
  </si>
  <si>
    <t>★リアルウエディングスオリジナル特典★提携6社より選べるご衣裳レンタルプラン①bittersweet38万円分②Lavieen Rose30万円分③innocently35万円分④La Reine38万円分⑤WHITE DOOR35万円分⑥Verdeドレスのみレンタル金額上限なし　※詳細はドレスサロンによって異なります。また、ご予約をご希望の場合、プランナーにお申し付けください。※上記以外のドレスサロンをご希望の場合、こちらの特典を省くことも可能です。お好きなご衣裳をお持込いただいてもお持込料は掛かりません。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</si>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</sst>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9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43724.32456018519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</v>
      </c>
      <c r="F3" s="92">
        <v>637000</v>
      </c>
      <c r="G3" s="92">
        <v>526400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4900</v>
      </c>
      <c r="P3" s="90">
        <v>4211.2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12</v>
      </c>
      <c r="D4" s="91">
        <v>130</v>
      </c>
      <c r="E4" s="91">
        <v>125</v>
      </c>
      <c r="F4" s="92">
        <v>2860</v>
      </c>
      <c r="G4" s="92">
        <v>2250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22</v>
      </c>
      <c r="P4" s="90">
        <v>18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27</v>
      </c>
      <c r="B5" s="95" t="s">
        <v>28</v>
      </c>
      <c r="C5" s="90">
        <v>1</v>
      </c>
      <c r="D5" s="91">
        <v>130</v>
      </c>
      <c r="E5" s="91">
        <v>125</v>
      </c>
      <c r="F5" s="92">
        <v>52000</v>
      </c>
      <c r="G5" s="92">
        <v>25000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400</v>
      </c>
      <c r="P5" s="90">
        <v>200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27</v>
      </c>
      <c r="B6" s="95" t="s">
        <v>29</v>
      </c>
      <c r="C6" s="90">
        <v>1</v>
      </c>
      <c r="D6" s="91">
        <v>130</v>
      </c>
      <c r="E6" s="91">
        <v>125</v>
      </c>
      <c r="F6" s="92">
        <v>10400</v>
      </c>
      <c r="G6" s="92">
        <v>6250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80</v>
      </c>
      <c r="P6" s="90">
        <v>50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27</v>
      </c>
      <c r="B7" s="95" t="s">
        <v>30</v>
      </c>
      <c r="C7" s="90">
        <v>1</v>
      </c>
      <c r="D7" s="91">
        <v>130</v>
      </c>
      <c r="E7" s="91">
        <v>125</v>
      </c>
      <c r="F7" s="92">
        <v>6760</v>
      </c>
      <c r="G7" s="92">
        <v>6500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52</v>
      </c>
      <c r="P7" s="90">
        <v>52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31</v>
      </c>
      <c r="B8" s="95" t="s">
        <v>32</v>
      </c>
      <c r="C8" s="90">
        <v>2</v>
      </c>
      <c r="D8" s="91">
        <v>130</v>
      </c>
      <c r="E8" s="91">
        <v>125</v>
      </c>
      <c r="F8" s="92">
        <v>10400</v>
      </c>
      <c r="G8" s="92">
        <v>6250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80</v>
      </c>
      <c r="P8" s="90">
        <v>50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33</v>
      </c>
      <c r="B9" s="95" t="s">
        <v>34</v>
      </c>
      <c r="C9" s="90">
        <v>1</v>
      </c>
      <c r="D9" s="91">
        <v>130</v>
      </c>
      <c r="E9" s="91">
        <v>125</v>
      </c>
      <c r="F9" s="92">
        <v>195000</v>
      </c>
      <c r="G9" s="92">
        <v>137435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1500</v>
      </c>
      <c r="P9" s="90">
        <v>1099.48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35</v>
      </c>
      <c r="B10" s="95" t="s">
        <v>36</v>
      </c>
      <c r="C10" s="90">
        <v>1</v>
      </c>
      <c r="D10" s="91">
        <v>130</v>
      </c>
      <c r="E10" s="91">
        <v>125</v>
      </c>
      <c r="F10" s="92">
        <v>45500</v>
      </c>
      <c r="G10" s="92">
        <v>26178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350</v>
      </c>
      <c r="P10" s="90">
        <v>209.42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35</v>
      </c>
      <c r="B11" s="95" t="s">
        <v>30</v>
      </c>
      <c r="C11" s="90">
        <v>1</v>
      </c>
      <c r="D11" s="91">
        <v>130</v>
      </c>
      <c r="E11" s="91">
        <v>125</v>
      </c>
      <c r="F11" s="92">
        <v>6500</v>
      </c>
      <c r="G11" s="92">
        <v>6250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50</v>
      </c>
      <c r="P11" s="90">
        <v>50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37</v>
      </c>
      <c r="B12" s="95" t="s">
        <v>38</v>
      </c>
      <c r="C12" s="90">
        <v>1</v>
      </c>
      <c r="D12" s="91">
        <v>130</v>
      </c>
      <c r="E12" s="91">
        <v>125</v>
      </c>
      <c r="F12" s="92">
        <v>127400</v>
      </c>
      <c r="G12" s="92">
        <v>94241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980</v>
      </c>
      <c r="P12" s="90">
        <v>753.9299999999999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39</v>
      </c>
      <c r="B13" s="95" t="s">
        <v>40</v>
      </c>
      <c r="C13" s="90">
        <v>1</v>
      </c>
      <c r="D13" s="91">
        <v>130</v>
      </c>
      <c r="E13" s="91">
        <v>125</v>
      </c>
      <c r="F13" s="92">
        <v>71500</v>
      </c>
      <c r="G13" s="92">
        <v>37500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550</v>
      </c>
      <c r="P13" s="90">
        <v>300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41</v>
      </c>
      <c r="B14" s="95" t="s">
        <v>42</v>
      </c>
      <c r="C14" s="90">
        <v>2</v>
      </c>
      <c r="D14" s="91">
        <v>130</v>
      </c>
      <c r="E14" s="91">
        <v>125</v>
      </c>
      <c r="F14" s="92">
        <v>19500</v>
      </c>
      <c r="G14" s="92">
        <v>10471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150</v>
      </c>
      <c r="P14" s="90">
        <v>83.77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43</v>
      </c>
      <c r="B15" s="95" t="s">
        <v>44</v>
      </c>
      <c r="C15" s="90">
        <v>1</v>
      </c>
      <c r="D15" s="91">
        <v>130</v>
      </c>
      <c r="E15" s="91">
        <v>125</v>
      </c>
      <c r="F15" s="92">
        <v>45500</v>
      </c>
      <c r="G15" s="92">
        <v>27814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350</v>
      </c>
      <c r="P15" s="90">
        <v>222.51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45</v>
      </c>
      <c r="B16" s="95" t="s">
        <v>46</v>
      </c>
      <c r="C16" s="90">
        <v>1</v>
      </c>
      <c r="D16" s="91">
        <v>130</v>
      </c>
      <c r="E16" s="91">
        <v>125</v>
      </c>
      <c r="F16" s="92">
        <v>41600</v>
      </c>
      <c r="G16" s="92">
        <v>37500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320</v>
      </c>
      <c r="P16" s="90">
        <v>300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45</v>
      </c>
      <c r="B17" s="95" t="s">
        <v>47</v>
      </c>
      <c r="C17" s="90">
        <v>1</v>
      </c>
      <c r="D17" s="91">
        <v>130</v>
      </c>
      <c r="E17" s="91">
        <v>125</v>
      </c>
      <c r="F17" s="92">
        <v>11180</v>
      </c>
      <c r="G17" s="92">
        <v>7500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86</v>
      </c>
      <c r="P17" s="90">
        <v>60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0.2</v>
      </c>
      <c r="Y17" s="93">
        <v>0.8</v>
      </c>
    </row>
    <row r="18" spans="1:26" customHeight="1" ht="24">
      <c r="A18" s="95" t="s">
        <v>45</v>
      </c>
      <c r="B18" s="95" t="s">
        <v>48</v>
      </c>
      <c r="C18" s="90">
        <v>9</v>
      </c>
      <c r="D18" s="91">
        <v>130</v>
      </c>
      <c r="E18" s="91">
        <v>125</v>
      </c>
      <c r="F18" s="92">
        <v>2600</v>
      </c>
      <c r="G18" s="92">
        <v>1625</v>
      </c>
      <c r="H18" s="92" t="str">
        <f>F18* C18</f>
        <v>0</v>
      </c>
      <c r="I18" s="92" t="str">
        <f>G18* C18</f>
        <v>0</v>
      </c>
      <c r="J18" s="92" t="str">
        <f>H18- I18</f>
        <v>0</v>
      </c>
      <c r="K18" s="93" t="str">
        <f>J18 / H18</f>
        <v>0</v>
      </c>
      <c r="L18" s="92" t="str">
        <f>J18 * X18</f>
        <v>0</v>
      </c>
      <c r="M18" s="92" t="str">
        <f>J18 * Y18</f>
        <v>0</v>
      </c>
      <c r="N18" s="92">
        <v>0</v>
      </c>
      <c r="O18" s="90">
        <v>20</v>
      </c>
      <c r="P18" s="90">
        <v>13</v>
      </c>
      <c r="Q18" s="90" t="str">
        <f>O18* C18</f>
        <v>0</v>
      </c>
      <c r="R18" s="90" t="str">
        <f>P18* C18</f>
        <v>0</v>
      </c>
      <c r="S18" s="90" t="str">
        <f>Q18- R18</f>
        <v>0</v>
      </c>
      <c r="T18" s="93" t="str">
        <f>S18/ Q18</f>
        <v>0</v>
      </c>
      <c r="U18" s="90" t="str">
        <f>S18* X18</f>
        <v>0</v>
      </c>
      <c r="V18" s="90" t="str">
        <f>S18* Y18</f>
        <v>0</v>
      </c>
      <c r="W18" s="94">
        <v>0</v>
      </c>
      <c r="X18" s="93">
        <v>0.2</v>
      </c>
      <c r="Y18" s="93">
        <v>0.8</v>
      </c>
    </row>
    <row r="19" spans="1:26" customHeight="1" ht="24">
      <c r="A19" s="95" t="s">
        <v>45</v>
      </c>
      <c r="B19" s="95" t="s">
        <v>49</v>
      </c>
      <c r="C19" s="90">
        <v>1</v>
      </c>
      <c r="D19" s="91">
        <v>130</v>
      </c>
      <c r="E19" s="91">
        <v>125</v>
      </c>
      <c r="F19" s="92">
        <v>19500</v>
      </c>
      <c r="G19" s="92">
        <v>7500</v>
      </c>
      <c r="H19" s="92" t="str">
        <f>F19* C19</f>
        <v>0</v>
      </c>
      <c r="I19" s="92" t="str">
        <f>G19* C19</f>
        <v>0</v>
      </c>
      <c r="J19" s="92" t="str">
        <f>H19- I19</f>
        <v>0</v>
      </c>
      <c r="K19" s="93" t="str">
        <f>J19 / H19</f>
        <v>0</v>
      </c>
      <c r="L19" s="92" t="str">
        <f>J19 * X19</f>
        <v>0</v>
      </c>
      <c r="M19" s="92" t="str">
        <f>J19 * Y19</f>
        <v>0</v>
      </c>
      <c r="N19" s="92">
        <v>0</v>
      </c>
      <c r="O19" s="90">
        <v>150</v>
      </c>
      <c r="P19" s="90">
        <v>60</v>
      </c>
      <c r="Q19" s="90" t="str">
        <f>O19* C19</f>
        <v>0</v>
      </c>
      <c r="R19" s="90" t="str">
        <f>P19* C19</f>
        <v>0</v>
      </c>
      <c r="S19" s="90" t="str">
        <f>Q19- R19</f>
        <v>0</v>
      </c>
      <c r="T19" s="93" t="str">
        <f>S19/ Q19</f>
        <v>0</v>
      </c>
      <c r="U19" s="90" t="str">
        <f>S19* X19</f>
        <v>0</v>
      </c>
      <c r="V19" s="90" t="str">
        <f>S19* Y19</f>
        <v>0</v>
      </c>
      <c r="W19" s="94">
        <v>0</v>
      </c>
      <c r="X19" s="93">
        <v>0.2</v>
      </c>
      <c r="Y19" s="93">
        <v>0.8</v>
      </c>
    </row>
    <row r="20" spans="1:26" customHeight="1" ht="24">
      <c r="A20" s="95" t="s">
        <v>50</v>
      </c>
      <c r="B20" s="95" t="s">
        <v>51</v>
      </c>
      <c r="C20" s="90">
        <v>11</v>
      </c>
      <c r="D20" s="91">
        <v>130</v>
      </c>
      <c r="E20" s="91">
        <v>125</v>
      </c>
      <c r="F20" s="92">
        <v>14950</v>
      </c>
      <c r="G20" s="92">
        <v>11875</v>
      </c>
      <c r="H20" s="92" t="str">
        <f>F20* C20</f>
        <v>0</v>
      </c>
      <c r="I20" s="92" t="str">
        <f>G20* C20</f>
        <v>0</v>
      </c>
      <c r="J20" s="92" t="str">
        <f>H20- I20</f>
        <v>0</v>
      </c>
      <c r="K20" s="93" t="str">
        <f>J20 / H20</f>
        <v>0</v>
      </c>
      <c r="L20" s="92" t="str">
        <f>J20 * X20</f>
        <v>0</v>
      </c>
      <c r="M20" s="92" t="str">
        <f>J20 * Y20</f>
        <v>0</v>
      </c>
      <c r="N20" s="92">
        <v>0</v>
      </c>
      <c r="O20" s="90">
        <v>115</v>
      </c>
      <c r="P20" s="90">
        <v>95</v>
      </c>
      <c r="Q20" s="90" t="str">
        <f>O20* C20</f>
        <v>0</v>
      </c>
      <c r="R20" s="90" t="str">
        <f>P20* C20</f>
        <v>0</v>
      </c>
      <c r="S20" s="90" t="str">
        <f>Q20- R20</f>
        <v>0</v>
      </c>
      <c r="T20" s="93" t="str">
        <f>S20/ Q20</f>
        <v>0</v>
      </c>
      <c r="U20" s="90" t="str">
        <f>S20* X20</f>
        <v>0</v>
      </c>
      <c r="V20" s="90" t="str">
        <f>S20* Y20</f>
        <v>0</v>
      </c>
      <c r="W20" s="94">
        <v>0</v>
      </c>
      <c r="X20" s="93">
        <v>0.2</v>
      </c>
      <c r="Y20" s="93">
        <v>0.8</v>
      </c>
    </row>
    <row r="21" spans="1:26" customHeight="1" ht="24">
      <c r="A21" s="95" t="s">
        <v>50</v>
      </c>
      <c r="B21" s="95" t="s">
        <v>52</v>
      </c>
      <c r="C21" s="90">
        <v>1</v>
      </c>
      <c r="D21" s="91">
        <v>130</v>
      </c>
      <c r="E21" s="91">
        <v>125</v>
      </c>
      <c r="F21" s="92">
        <v>24440</v>
      </c>
      <c r="G21" s="92">
        <v>20000</v>
      </c>
      <c r="H21" s="92" t="str">
        <f>F21* C21</f>
        <v>0</v>
      </c>
      <c r="I21" s="92" t="str">
        <f>G21* C21</f>
        <v>0</v>
      </c>
      <c r="J21" s="92" t="str">
        <f>H21- I21</f>
        <v>0</v>
      </c>
      <c r="K21" s="93" t="str">
        <f>J21 / H21</f>
        <v>0</v>
      </c>
      <c r="L21" s="92" t="str">
        <f>J21 * X21</f>
        <v>0</v>
      </c>
      <c r="M21" s="92" t="str">
        <f>J21 * Y21</f>
        <v>0</v>
      </c>
      <c r="N21" s="92">
        <v>0</v>
      </c>
      <c r="O21" s="90">
        <v>188</v>
      </c>
      <c r="P21" s="90">
        <v>160</v>
      </c>
      <c r="Q21" s="90" t="str">
        <f>O21* C21</f>
        <v>0</v>
      </c>
      <c r="R21" s="90" t="str">
        <f>P21* C21</f>
        <v>0</v>
      </c>
      <c r="S21" s="90" t="str">
        <f>Q21- R21</f>
        <v>0</v>
      </c>
      <c r="T21" s="93" t="str">
        <f>S21/ Q21</f>
        <v>0</v>
      </c>
      <c r="U21" s="90" t="str">
        <f>S21* X21</f>
        <v>0</v>
      </c>
      <c r="V21" s="90" t="str">
        <f>S21* Y21</f>
        <v>0</v>
      </c>
      <c r="W21" s="94">
        <v>0</v>
      </c>
      <c r="X21" s="93">
        <v>0.2</v>
      </c>
      <c r="Y21" s="93">
        <v>0.8</v>
      </c>
    </row>
    <row r="22" spans="1:26" customHeight="1" ht="24">
      <c r="A22" s="95" t="s">
        <v>53</v>
      </c>
      <c r="B22" s="95" t="s">
        <v>54</v>
      </c>
      <c r="C22" s="90">
        <v>1</v>
      </c>
      <c r="D22" s="91">
        <v>130</v>
      </c>
      <c r="E22" s="91">
        <v>125</v>
      </c>
      <c r="F22" s="92">
        <v>0</v>
      </c>
      <c r="G22" s="92">
        <v>86400</v>
      </c>
      <c r="H22" s="92" t="str">
        <f>F22* C22</f>
        <v>0</v>
      </c>
      <c r="I22" s="92" t="str">
        <f>G22* C22</f>
        <v>0</v>
      </c>
      <c r="J22" s="92" t="str">
        <f>H22- I22</f>
        <v>0</v>
      </c>
      <c r="K22" s="93" t="str">
        <f>J22 / H22</f>
        <v>0</v>
      </c>
      <c r="L22" s="92" t="str">
        <f>J22 * X22</f>
        <v>0</v>
      </c>
      <c r="M22" s="92" t="str">
        <f>J22 * Y22</f>
        <v>0</v>
      </c>
      <c r="N22" s="92" t="str">
        <f>H22</f>
        <v>0</v>
      </c>
      <c r="O22" s="90">
        <v>0</v>
      </c>
      <c r="P22" s="90">
        <v>691.2</v>
      </c>
      <c r="Q22" s="90" t="str">
        <f>O22* C22</f>
        <v>0</v>
      </c>
      <c r="R22" s="90" t="str">
        <f>P22* C22</f>
        <v>0</v>
      </c>
      <c r="S22" s="90" t="str">
        <f>Q22- R22</f>
        <v>0</v>
      </c>
      <c r="T22" s="93" t="str">
        <f>S22/ Q22</f>
        <v>0</v>
      </c>
      <c r="U22" s="90" t="str">
        <f>S22* X22</f>
        <v>0</v>
      </c>
      <c r="V22" s="90" t="str">
        <f>S22* Y22</f>
        <v>0</v>
      </c>
      <c r="W22" s="94" t="str">
        <f>Q22</f>
        <v>0</v>
      </c>
      <c r="X22" s="93">
        <v>0.2</v>
      </c>
      <c r="Y22" s="93">
        <v>0.8</v>
      </c>
    </row>
    <row r="23" spans="1:26" customHeight="1" ht="24" s="12" customFormat="1">
      <c r="A23" s="70"/>
      <c r="B23" s="19"/>
      <c r="C23" s="20"/>
      <c r="D23" s="21"/>
      <c r="E23" s="21"/>
      <c r="F23" s="4"/>
      <c r="G23" s="4"/>
      <c r="H23" s="4" t="str">
        <f>SUM(H3:H22)</f>
        <v>0</v>
      </c>
      <c r="I23" s="4" t="str">
        <f>SUM(I3:I22)</f>
        <v>0</v>
      </c>
      <c r="J23" s="4" t="str">
        <f>H23-I23</f>
        <v>0</v>
      </c>
      <c r="K23" s="22" t="str">
        <f>J23/H23</f>
        <v>0</v>
      </c>
      <c r="L23" s="4" t="str">
        <f>SUM(L3:L22)</f>
        <v>0</v>
      </c>
      <c r="M23" s="4" t="str">
        <f>SUM(M3:M22)</f>
        <v>0</v>
      </c>
      <c r="N23" s="4" t="str">
        <f>SUM(N3:N22)</f>
        <v>0</v>
      </c>
      <c r="O23" s="5"/>
      <c r="P23" s="5"/>
      <c r="Q23" s="5" t="str">
        <f>SUM(Q3:Q22)</f>
        <v>0</v>
      </c>
      <c r="R23" s="5" t="str">
        <f>SUM(R3:R22)</f>
        <v>0</v>
      </c>
      <c r="S23" s="5" t="str">
        <f>Q23-R23</f>
        <v>0</v>
      </c>
      <c r="T23" s="22" t="str">
        <f>S23/Q23</f>
        <v>0</v>
      </c>
      <c r="U23" s="5" t="str">
        <f>SUM(U3:U22)</f>
        <v>0</v>
      </c>
      <c r="V23" s="5" t="str">
        <f>SUM(V3:V22)</f>
        <v>0</v>
      </c>
      <c r="W23" s="73" t="str">
        <f>SUM(W3:W22)</f>
        <v>0</v>
      </c>
      <c r="X23" s="23"/>
      <c r="Y23" s="23"/>
    </row>
    <row r="24" spans="1:26" customHeight="1" ht="24" s="32" customFormat="1">
      <c r="A24" s="24"/>
      <c r="B24" s="25" t="s">
        <v>55</v>
      </c>
      <c r="C24" s="26">
        <v>0.04712</v>
      </c>
      <c r="D24" s="27"/>
      <c r="E24" s="27"/>
      <c r="F24" s="28"/>
      <c r="G24" s="28"/>
      <c r="H24" s="28" t="str">
        <f>C24*(H23-N23)</f>
        <v>0</v>
      </c>
      <c r="I24" s="28"/>
      <c r="J24" s="28"/>
      <c r="K24" s="29"/>
      <c r="L24" s="28"/>
      <c r="M24" s="28"/>
      <c r="N24" s="28"/>
      <c r="O24" s="30"/>
      <c r="P24" s="30"/>
      <c r="Q24" s="30" t="str">
        <f>C24*(Q23-W23)</f>
        <v>0</v>
      </c>
      <c r="R24" s="30"/>
      <c r="S24" s="30"/>
      <c r="T24" s="29"/>
      <c r="U24" s="30"/>
      <c r="V24" s="30"/>
      <c r="W24" s="74"/>
      <c r="X24" s="31"/>
      <c r="Y24" s="31"/>
    </row>
    <row r="25" spans="1:26" customHeight="1" ht="24">
      <c r="A25" s="33" t="s">
        <v>56</v>
      </c>
      <c r="B25" s="33" t="s">
        <v>57</v>
      </c>
      <c r="C25" s="15">
        <v>0.1</v>
      </c>
      <c r="D25" s="13"/>
      <c r="E25" s="13"/>
      <c r="F25" s="14"/>
      <c r="G25" s="14"/>
      <c r="H25" s="14" t="str">
        <f>C25*H23</f>
        <v>0</v>
      </c>
      <c r="I25" s="14"/>
      <c r="J25" s="14"/>
      <c r="K25" s="15"/>
      <c r="L25" s="14"/>
      <c r="M25" s="4" t="str">
        <f>H25</f>
        <v>0</v>
      </c>
      <c r="N25" s="4"/>
      <c r="O25" s="16"/>
      <c r="P25" s="16"/>
      <c r="Q25" s="16" t="str">
        <f>C25*Q23</f>
        <v>0</v>
      </c>
      <c r="R25" s="16"/>
      <c r="S25" s="16"/>
      <c r="T25" s="15"/>
      <c r="U25" s="16"/>
      <c r="V25" s="16" t="str">
        <f>Q25</f>
        <v>0</v>
      </c>
      <c r="W25" s="72"/>
      <c r="X25" s="17"/>
      <c r="Y25" s="17"/>
    </row>
    <row r="26" spans="1:26" customHeight="1" ht="24" s="12" customFormat="1">
      <c r="A26" s="34"/>
      <c r="B26" s="34" t="s">
        <v>58</v>
      </c>
      <c r="C26" s="35"/>
      <c r="D26" s="36"/>
      <c r="E26" s="36"/>
      <c r="F26" s="37"/>
      <c r="G26" s="37"/>
      <c r="H26" s="37" t="str">
        <f>SUM(H23:H25)</f>
        <v>0</v>
      </c>
      <c r="I26" s="37"/>
      <c r="J26" s="37"/>
      <c r="K26" s="38"/>
      <c r="L26" s="39" t="str">
        <f>L23</f>
        <v>0</v>
      </c>
      <c r="M26" s="39" t="str">
        <f>SUM(M23:M25)</f>
        <v>0</v>
      </c>
      <c r="N26" s="39"/>
      <c r="O26" s="40"/>
      <c r="P26" s="40"/>
      <c r="Q26" s="40" t="str">
        <f>SUM(Q23:Q25)</f>
        <v>0</v>
      </c>
      <c r="R26" s="40"/>
      <c r="S26" s="40"/>
      <c r="T26" s="38"/>
      <c r="U26" s="41" t="str">
        <f>U23</f>
        <v>0</v>
      </c>
      <c r="V26" s="41" t="str">
        <f>SUM(V23:V25)</f>
        <v>0</v>
      </c>
      <c r="W26" s="73"/>
      <c r="X26" s="42"/>
      <c r="Y26" s="42"/>
    </row>
    <row r="27" spans="1:26" customHeight="1" ht="24" s="54" customFormat="1">
      <c r="A27" s="43"/>
      <c r="B27" s="44" t="s">
        <v>59</v>
      </c>
      <c r="C27" s="45">
        <v>0</v>
      </c>
      <c r="D27" s="46"/>
      <c r="E27" s="46"/>
      <c r="F27" s="47"/>
      <c r="G27" s="47"/>
      <c r="H27" s="2" t="str">
        <f>C27*H26</f>
        <v>0</v>
      </c>
      <c r="I27" s="48"/>
      <c r="J27" s="48"/>
      <c r="K27" s="49"/>
      <c r="L27" s="78" t="str">
        <f>H27*X27</f>
        <v>0</v>
      </c>
      <c r="M27" s="78" t="str">
        <f>H27*Y27</f>
        <v>0</v>
      </c>
      <c r="N27" s="2"/>
      <c r="O27" s="50"/>
      <c r="P27" s="50"/>
      <c r="Q27" s="51" t="str">
        <f>C27*Q26</f>
        <v>0</v>
      </c>
      <c r="R27" s="52"/>
      <c r="S27" s="52"/>
      <c r="T27" s="53"/>
      <c r="U27" s="3" t="str">
        <f>Q27*X27</f>
        <v>0</v>
      </c>
      <c r="V27" s="3" t="str">
        <f>Q27*Y27</f>
        <v>0</v>
      </c>
      <c r="W27" s="75"/>
      <c r="X27" s="77">
        <v>0.2</v>
      </c>
      <c r="Y27" s="77">
        <v>0.8</v>
      </c>
    </row>
    <row r="28" spans="1:26" customHeight="1" ht="24" s="32" customFormat="1">
      <c r="A28" s="55"/>
      <c r="B28" s="1" t="s">
        <v>60</v>
      </c>
      <c r="C28" s="56">
        <v>0</v>
      </c>
      <c r="D28" s="57" t="s">
        <v>61</v>
      </c>
      <c r="E28" s="57">
        <v>100</v>
      </c>
      <c r="F28" s="48"/>
      <c r="G28" s="48"/>
      <c r="H28" s="58" t="str">
        <f>C28</f>
        <v>0</v>
      </c>
      <c r="I28" s="47"/>
      <c r="J28" s="47"/>
      <c r="K28" s="45"/>
      <c r="L28" s="78" t="str">
        <f>H28*X27</f>
        <v>0</v>
      </c>
      <c r="M28" s="78" t="str">
        <f>H28*Y27</f>
        <v>0</v>
      </c>
      <c r="N28" s="2"/>
      <c r="O28" s="59"/>
      <c r="P28" s="59"/>
      <c r="Q28" s="79" t="str">
        <f>IF(E28&gt;0, H28/E28, 0)</f>
        <v>0</v>
      </c>
      <c r="R28" s="50"/>
      <c r="S28" s="50"/>
      <c r="T28" s="31"/>
      <c r="U28" s="3" t="str">
        <f>Q28*X27</f>
        <v>0</v>
      </c>
      <c r="V28" s="3" t="str">
        <f>Q28*Y27</f>
        <v>0</v>
      </c>
      <c r="W28" s="74"/>
      <c r="X28" s="31"/>
      <c r="Y28" s="31"/>
    </row>
    <row r="29" spans="1:26" customHeight="1" ht="24">
      <c r="A29" s="60"/>
      <c r="B29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9" s="61"/>
      <c r="D29" s="62"/>
      <c r="E29" s="62"/>
      <c r="F29" s="63"/>
      <c r="G29" s="63"/>
      <c r="H29" s="63" t="str">
        <f>SUM(H23:H25)-SUM(H27:H28)</f>
        <v>0</v>
      </c>
      <c r="I29" s="63" t="str">
        <f>I23</f>
        <v>0</v>
      </c>
      <c r="J29" s="63" t="str">
        <f>H29-I29</f>
        <v>0</v>
      </c>
      <c r="K29" s="64" t="str">
        <f>J29/H29</f>
        <v>0</v>
      </c>
      <c r="L29" s="63" t="str">
        <f>SUM(L25:L26)-SUM(L27:L28)</f>
        <v>0</v>
      </c>
      <c r="M29" s="63" t="str">
        <f>SUM(M23:M25)-SUM(M27:M28)</f>
        <v>0</v>
      </c>
      <c r="N29" s="63"/>
      <c r="O29" s="65"/>
      <c r="P29" s="65"/>
      <c r="Q29" s="65" t="str">
        <f>SUM(Q23:Q25)-SUM(Q27:Q28)</f>
        <v>0</v>
      </c>
      <c r="R29" s="65" t="str">
        <f>R23</f>
        <v>0</v>
      </c>
      <c r="S29" s="65" t="str">
        <f>Q29-R29</f>
        <v>0</v>
      </c>
      <c r="T29" s="17" t="str">
        <f>S29/Q29</f>
        <v>0</v>
      </c>
      <c r="U29" s="65" t="str">
        <f>SUM($U25:$U26)-SUM($U27:$U28)</f>
        <v>0</v>
      </c>
      <c r="V29" s="65" t="str">
        <f>SUM(V23:V25)-SUM(V27:V28)</f>
        <v>0</v>
      </c>
      <c r="W29" s="72"/>
      <c r="X29" s="17"/>
      <c r="Y29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