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<sst xmlns="http://schemas.openxmlformats.org/spreadsheetml/2006/main" uniqueCount="83">
  <si>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</si>
  <si>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</si>
  <si>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</si>
  <si>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</si>
  <si>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</si>
  <si>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</si>
  <si>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</si>
  <si>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</si>
  <si>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</si>
  <si>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</si>
  <si>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</si>
  <si>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</si>
  <si>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</si>
  <si>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</si>
  <si>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</si>
  <si>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</si>
  <si>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</si>
  <si>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</si>
  <si>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</si>
  <si>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</si>
  <si>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</si>
  <si>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</si>
  <si>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</si>
  <si>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ザ・カハラ ウエディング</t>
  </si>
  <si>
    <t>会場使用料（ダイヤモンドヘッドガゼボ）／牧師先生／結婚証明書（法的効力はありません）／弾き語りシンガー／ホワイトチェア（20脚）／会場デコレーション(生花にて￥80,000ガゼボ装花分)</t>
  </si>
  <si>
    <t>Real Weddings オリジナル</t>
  </si>
  <si>
    <t>フラワーバージンロード(白オーキッド）</t>
  </si>
  <si>
    <t>アイル装花
※バージンロード側のみ設置</t>
  </si>
  <si>
    <t>フラワーデリバリー＆セッティング料</t>
  </si>
  <si>
    <t>カハラホテル</t>
  </si>
  <si>
    <t>チバリチェア（ナチュラルカラー）
※片側11脚として</t>
  </si>
  <si>
    <t>チェアサッシュ（オフホワイトのシフォン地）
※バージンロード側のみ設置</t>
  </si>
  <si>
    <t>チェアサッシュセッティング料</t>
  </si>
  <si>
    <t>ヘアメイクアーティスト：Rie</t>
  </si>
  <si>
    <t>つきっきりヘアメイク(7時間）*クイックヘアチェンジ2回付き &amp; リハーサルメイク(120分)
リハーサル：9/28(土) 15:30～</t>
  </si>
  <si>
    <t>新郎ヘアメイク(30分）</t>
  </si>
  <si>
    <t>カハラ出張料(リハーサルメイク)</t>
  </si>
  <si>
    <t>カハラ出張料(当日ヘアメイク)</t>
  </si>
  <si>
    <t>フォトグラファー：VISIONARI/Takako,Megumi,Cliff,Ryan,Jason,Yumiko</t>
  </si>
  <si>
    <t xml:space="preserve">Plan（アルバムなし）：フォトグラファーTakako or Megumi or Cliff or Ryan or Jason or Yumiko/メイク、ホテル内、(リムジン)、セレモニー、 フォトツアー1ヶ所+レセプション冒頭/350cut～/データ・インターネットスライドショー	</t>
  </si>
  <si>
    <t>VISIONARI：オプション</t>
  </si>
  <si>
    <t>フォトツアー1ヶ所追加（ワイキキ周辺）</t>
  </si>
  <si>
    <t>カハラ出張料</t>
  </si>
  <si>
    <t>Le Lotus Design</t>
  </si>
  <si>
    <t>挙式撮影(ダイジェスト撮影・編集1曲分)※誓いの言葉は音声を記録します</t>
  </si>
  <si>
    <t>オプション：メイクアップ＋ホテル内撮影</t>
  </si>
  <si>
    <t>つきっきりコーディネーター</t>
  </si>
  <si>
    <t>ホテル出発→挙式→フォトツアー2カ所(ワイキキ周辺）→レセプション
※現地お打ち合わせ 9/28 17:30～</t>
  </si>
  <si>
    <t>カップル用リムジン</t>
  </si>
  <si>
    <t>フォトツアー2時間</t>
  </si>
  <si>
    <t>ブーケ＆ブートニア</t>
  </si>
  <si>
    <t>ブーケリボン
☆プレゼント☆</t>
  </si>
  <si>
    <t>フラワーシャワー(20名様分)</t>
  </si>
  <si>
    <t>レイ
☆ホワイトオーキッド☆</t>
  </si>
  <si>
    <t>カハラオケカイ</t>
  </si>
  <si>
    <t>【挙式とセットの場合】
カハラオケカイ（ランチ：月・火・水・木・金）個室料／レセプションコーディネーター(開始~終了まで）※最低保証料金は約￥195,000以上となります。</t>
  </si>
  <si>
    <t>カメラ撮影許可料☆プレゼント☆</t>
  </si>
  <si>
    <t>カハラオケカイ（ランチ）</t>
  </si>
  <si>
    <t>REFRESHING TASTES PLATED LUNCHEON
※ドリンク代は含まれておりません。現地でお召し上がり
　頂いた分のお支払いをお願い致します。</t>
  </si>
  <si>
    <t>カハラオケカイ（ランチ・ディナー）</t>
  </si>
  <si>
    <t xml:space="preserve">Children Menu／KEIKI CHILD </t>
  </si>
  <si>
    <t>カハラ</t>
  </si>
  <si>
    <t>オリジナルウェディングケーキ(2段ケーキの場合)　
※目安</t>
  </si>
  <si>
    <t>ケーキフラワー</t>
  </si>
  <si>
    <t>ケーキフラワー
☆プレゼント☆</t>
  </si>
  <si>
    <t>ケーキ台(白)
☆プレゼント☆</t>
  </si>
  <si>
    <t>チェア</t>
  </si>
  <si>
    <t>【カハラオケカイ】
チバリチェア(ナチュラルカラー）</t>
  </si>
  <si>
    <t>セレモニー装花移動＆再セッティング料</t>
  </si>
  <si>
    <t>キャンドル(ゴールド6角ホルダー)
※サイズミックスの5個セット</t>
  </si>
  <si>
    <t>キャンドル(ゴールド24個セット)</t>
  </si>
  <si>
    <t>Other Decoration</t>
  </si>
  <si>
    <t>お皿（ゴールド）</t>
  </si>
  <si>
    <t>リネン</t>
  </si>
  <si>
    <t>配達料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</si>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</sst>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44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44386.1397337963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109.74</v>
      </c>
      <c r="F3" s="92">
        <v>637000</v>
      </c>
      <c r="G3" s="92">
        <v>462137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4900</v>
      </c>
      <c r="P3" s="90">
        <v>4211.2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109.74</v>
      </c>
      <c r="F4" s="92">
        <v>49400</v>
      </c>
      <c r="G4" s="92">
        <v>26338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380</v>
      </c>
      <c r="P4" s="90">
        <v>240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6</v>
      </c>
      <c r="D5" s="91">
        <v>130</v>
      </c>
      <c r="E5" s="91">
        <v>109.74</v>
      </c>
      <c r="F5" s="92">
        <v>10400</v>
      </c>
      <c r="G5" s="92">
        <v>5487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80</v>
      </c>
      <c r="P5" s="90">
        <v>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109.74</v>
      </c>
      <c r="F6" s="92">
        <v>13000</v>
      </c>
      <c r="G6" s="92">
        <v>10974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100</v>
      </c>
      <c r="P6" s="90">
        <v>100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18</v>
      </c>
      <c r="D7" s="91">
        <v>130</v>
      </c>
      <c r="E7" s="91">
        <v>109.74</v>
      </c>
      <c r="F7" s="92">
        <v>1950</v>
      </c>
      <c r="G7" s="92">
        <v>1317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</v>
      </c>
      <c r="P7" s="90">
        <v>12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29</v>
      </c>
      <c r="B8" s="95" t="s">
        <v>31</v>
      </c>
      <c r="C8" s="90">
        <v>6</v>
      </c>
      <c r="D8" s="91">
        <v>100</v>
      </c>
      <c r="E8" s="91">
        <v>109.74</v>
      </c>
      <c r="F8" s="92">
        <v>1170</v>
      </c>
      <c r="G8" s="92">
        <v>1097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11.7</v>
      </c>
      <c r="P8" s="90">
        <v>10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29</v>
      </c>
      <c r="B9" s="95" t="s">
        <v>32</v>
      </c>
      <c r="C9" s="90">
        <v>1</v>
      </c>
      <c r="D9" s="91">
        <v>100</v>
      </c>
      <c r="E9" s="91">
        <v>109.74</v>
      </c>
      <c r="F9" s="92">
        <v>9230</v>
      </c>
      <c r="G9" s="92">
        <v>8779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92.3</v>
      </c>
      <c r="P9" s="90">
        <v>80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34</v>
      </c>
      <c r="C10" s="90">
        <v>1</v>
      </c>
      <c r="D10" s="91">
        <v>130</v>
      </c>
      <c r="E10" s="91">
        <v>109.74</v>
      </c>
      <c r="F10" s="92">
        <v>156000</v>
      </c>
      <c r="G10" s="92">
        <v>95221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1200</v>
      </c>
      <c r="P10" s="90">
        <v>867.7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33</v>
      </c>
      <c r="B11" s="95" t="s">
        <v>35</v>
      </c>
      <c r="C11" s="90">
        <v>1</v>
      </c>
      <c r="D11" s="91">
        <v>130</v>
      </c>
      <c r="E11" s="91">
        <v>109.74</v>
      </c>
      <c r="F11" s="92">
        <v>16900</v>
      </c>
      <c r="G11" s="92">
        <v>7101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130</v>
      </c>
      <c r="P11" s="90">
        <v>64.70999999999999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33</v>
      </c>
      <c r="B12" s="95" t="s">
        <v>36</v>
      </c>
      <c r="C12" s="90">
        <v>1</v>
      </c>
      <c r="D12" s="91">
        <v>130</v>
      </c>
      <c r="E12" s="91">
        <v>109.74</v>
      </c>
      <c r="F12" s="92">
        <v>5200</v>
      </c>
      <c r="G12" s="92">
        <v>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40</v>
      </c>
      <c r="P12" s="90">
        <v>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33</v>
      </c>
      <c r="B13" s="95" t="s">
        <v>37</v>
      </c>
      <c r="C13" s="90">
        <v>1</v>
      </c>
      <c r="D13" s="91">
        <v>130</v>
      </c>
      <c r="E13" s="91">
        <v>109.74</v>
      </c>
      <c r="F13" s="92">
        <v>14950</v>
      </c>
      <c r="G13" s="92">
        <v>6895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115</v>
      </c>
      <c r="P13" s="90">
        <v>62.83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38</v>
      </c>
      <c r="B14" s="95" t="s">
        <v>39</v>
      </c>
      <c r="C14" s="90">
        <v>1</v>
      </c>
      <c r="D14" s="91">
        <v>130</v>
      </c>
      <c r="E14" s="91">
        <v>109.74</v>
      </c>
      <c r="F14" s="92">
        <v>195000</v>
      </c>
      <c r="G14" s="92">
        <v>120657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1500</v>
      </c>
      <c r="P14" s="90">
        <v>1099.48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40</v>
      </c>
      <c r="B15" s="95" t="s">
        <v>41</v>
      </c>
      <c r="C15" s="90">
        <v>1</v>
      </c>
      <c r="D15" s="91">
        <v>130</v>
      </c>
      <c r="E15" s="91">
        <v>109.74</v>
      </c>
      <c r="F15" s="92">
        <v>45500</v>
      </c>
      <c r="G15" s="92">
        <v>28752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350</v>
      </c>
      <c r="P15" s="90">
        <v>262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40</v>
      </c>
      <c r="B16" s="95" t="s">
        <v>42</v>
      </c>
      <c r="C16" s="90">
        <v>1</v>
      </c>
      <c r="D16" s="91">
        <v>130</v>
      </c>
      <c r="E16" s="91">
        <v>109.74</v>
      </c>
      <c r="F16" s="92">
        <v>7280</v>
      </c>
      <c r="G16" s="92">
        <v>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56</v>
      </c>
      <c r="P16" s="90">
        <v>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43</v>
      </c>
      <c r="B17" s="95" t="s">
        <v>44</v>
      </c>
      <c r="C17" s="90">
        <v>1</v>
      </c>
      <c r="D17" s="91">
        <v>130</v>
      </c>
      <c r="E17" s="91">
        <v>109.74</v>
      </c>
      <c r="F17" s="92">
        <v>143000</v>
      </c>
      <c r="G17" s="92">
        <v>87792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1100</v>
      </c>
      <c r="P17" s="90">
        <v>800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43</v>
      </c>
      <c r="B18" s="95" t="s">
        <v>45</v>
      </c>
      <c r="C18" s="90">
        <v>1</v>
      </c>
      <c r="D18" s="91">
        <v>130</v>
      </c>
      <c r="E18" s="91">
        <v>109.74</v>
      </c>
      <c r="F18" s="92">
        <v>84500</v>
      </c>
      <c r="G18" s="92">
        <v>54870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650</v>
      </c>
      <c r="P18" s="90">
        <v>500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46</v>
      </c>
      <c r="B19" s="95" t="s">
        <v>47</v>
      </c>
      <c r="C19" s="90">
        <v>1</v>
      </c>
      <c r="D19" s="91">
        <v>130</v>
      </c>
      <c r="E19" s="91">
        <v>109.74</v>
      </c>
      <c r="F19" s="92">
        <v>71500</v>
      </c>
      <c r="G19" s="92">
        <v>41482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550</v>
      </c>
      <c r="P19" s="90">
        <v>378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48</v>
      </c>
      <c r="B20" s="95" t="s">
        <v>49</v>
      </c>
      <c r="C20" s="90">
        <v>1</v>
      </c>
      <c r="D20" s="91">
        <v>130</v>
      </c>
      <c r="E20" s="91">
        <v>109.74</v>
      </c>
      <c r="F20" s="92">
        <v>35100</v>
      </c>
      <c r="G20" s="92">
        <v>18386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270</v>
      </c>
      <c r="P20" s="90">
        <v>167.54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25</v>
      </c>
      <c r="B21" s="95" t="s">
        <v>50</v>
      </c>
      <c r="C21" s="90">
        <v>1</v>
      </c>
      <c r="D21" s="91">
        <v>130</v>
      </c>
      <c r="E21" s="91">
        <v>109.74</v>
      </c>
      <c r="F21" s="92">
        <v>53300</v>
      </c>
      <c r="G21" s="92">
        <v>30178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410</v>
      </c>
      <c r="P21" s="90">
        <v>275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25</v>
      </c>
      <c r="B22" s="95" t="s">
        <v>51</v>
      </c>
      <c r="C22" s="90">
        <v>1</v>
      </c>
      <c r="D22" s="91">
        <v>130</v>
      </c>
      <c r="E22" s="91">
        <v>109.74</v>
      </c>
      <c r="F22" s="92">
        <v>0</v>
      </c>
      <c r="G22" s="92">
        <v>4390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0</v>
      </c>
      <c r="P22" s="90">
        <v>40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25</v>
      </c>
      <c r="B23" s="95" t="s">
        <v>52</v>
      </c>
      <c r="C23" s="90">
        <v>1</v>
      </c>
      <c r="D23" s="91">
        <v>130</v>
      </c>
      <c r="E23" s="91">
        <v>109.74</v>
      </c>
      <c r="F23" s="92">
        <v>32500</v>
      </c>
      <c r="G23" s="92">
        <v>13169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250</v>
      </c>
      <c r="P23" s="90">
        <v>120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25</v>
      </c>
      <c r="B24" s="95" t="s">
        <v>53</v>
      </c>
      <c r="C24" s="90">
        <v>4</v>
      </c>
      <c r="D24" s="91">
        <v>130</v>
      </c>
      <c r="E24" s="91">
        <v>109.74</v>
      </c>
      <c r="F24" s="92">
        <v>3250</v>
      </c>
      <c r="G24" s="92">
        <v>1427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25</v>
      </c>
      <c r="P24" s="90">
        <v>13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0.2</v>
      </c>
      <c r="Y24" s="93">
        <v>0.8</v>
      </c>
    </row>
    <row r="25" spans="1:26" customHeight="1" ht="24">
      <c r="A25" s="95" t="s">
        <v>54</v>
      </c>
      <c r="B25" s="95" t="s">
        <v>55</v>
      </c>
      <c r="C25" s="90">
        <v>1</v>
      </c>
      <c r="D25" s="91">
        <v>130</v>
      </c>
      <c r="E25" s="91">
        <v>109.74</v>
      </c>
      <c r="F25" s="92">
        <v>97500</v>
      </c>
      <c r="G25" s="92">
        <v>70624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>
        <v>0</v>
      </c>
      <c r="O25" s="90">
        <v>750</v>
      </c>
      <c r="P25" s="90">
        <v>643.5599999999999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>
        <v>0</v>
      </c>
      <c r="X25" s="93">
        <v>0.2</v>
      </c>
      <c r="Y25" s="93">
        <v>0.8</v>
      </c>
    </row>
    <row r="26" spans="1:26" customHeight="1" ht="24">
      <c r="A26" s="95" t="s">
        <v>54</v>
      </c>
      <c r="B26" s="95" t="s">
        <v>56</v>
      </c>
      <c r="C26" s="90">
        <v>1</v>
      </c>
      <c r="D26" s="91">
        <v>130</v>
      </c>
      <c r="E26" s="91">
        <v>109.74</v>
      </c>
      <c r="F26" s="92">
        <v>0</v>
      </c>
      <c r="G26" s="92">
        <v>27435</v>
      </c>
      <c r="H26" s="92" t="str">
        <f>F26* C26</f>
        <v>0</v>
      </c>
      <c r="I26" s="92" t="str">
        <f>G26* C26</f>
        <v>0</v>
      </c>
      <c r="J26" s="92" t="str">
        <f>H26- I26</f>
        <v>0</v>
      </c>
      <c r="K26" s="93" t="str">
        <f>J26 / H26</f>
        <v>0</v>
      </c>
      <c r="L26" s="92" t="str">
        <f>J26 * X26</f>
        <v>0</v>
      </c>
      <c r="M26" s="92" t="str">
        <f>J26 * Y26</f>
        <v>0</v>
      </c>
      <c r="N26" s="92">
        <v>0</v>
      </c>
      <c r="O26" s="90">
        <v>0</v>
      </c>
      <c r="P26" s="90">
        <v>250</v>
      </c>
      <c r="Q26" s="90" t="str">
        <f>O26* C26</f>
        <v>0</v>
      </c>
      <c r="R26" s="90" t="str">
        <f>P26* C26</f>
        <v>0</v>
      </c>
      <c r="S26" s="90" t="str">
        <f>Q26- R26</f>
        <v>0</v>
      </c>
      <c r="T26" s="93" t="str">
        <f>S26/ Q26</f>
        <v>0</v>
      </c>
      <c r="U26" s="90" t="str">
        <f>S26* X26</f>
        <v>0</v>
      </c>
      <c r="V26" s="90" t="str">
        <f>S26* Y26</f>
        <v>0</v>
      </c>
      <c r="W26" s="94">
        <v>0</v>
      </c>
      <c r="X26" s="93">
        <v>0.2</v>
      </c>
      <c r="Y26" s="93">
        <v>0.8</v>
      </c>
    </row>
    <row r="27" spans="1:26" customHeight="1" ht="24">
      <c r="A27" s="95" t="s">
        <v>57</v>
      </c>
      <c r="B27" s="95" t="s">
        <v>58</v>
      </c>
      <c r="C27" s="90">
        <v>17</v>
      </c>
      <c r="D27" s="91">
        <v>130</v>
      </c>
      <c r="E27" s="91">
        <v>109.74</v>
      </c>
      <c r="F27" s="92">
        <v>11700</v>
      </c>
      <c r="G27" s="92">
        <v>8560</v>
      </c>
      <c r="H27" s="92" t="str">
        <f>F27* C27</f>
        <v>0</v>
      </c>
      <c r="I27" s="92" t="str">
        <f>G27* C27</f>
        <v>0</v>
      </c>
      <c r="J27" s="92" t="str">
        <f>H27- I27</f>
        <v>0</v>
      </c>
      <c r="K27" s="93" t="str">
        <f>J27 / H27</f>
        <v>0</v>
      </c>
      <c r="L27" s="92" t="str">
        <f>J27 * X27</f>
        <v>0</v>
      </c>
      <c r="M27" s="92" t="str">
        <f>J27 * Y27</f>
        <v>0</v>
      </c>
      <c r="N27" s="92">
        <v>0</v>
      </c>
      <c r="O27" s="90">
        <v>90</v>
      </c>
      <c r="P27" s="90">
        <v>78</v>
      </c>
      <c r="Q27" s="90" t="str">
        <f>O27* C27</f>
        <v>0</v>
      </c>
      <c r="R27" s="90" t="str">
        <f>P27* C27</f>
        <v>0</v>
      </c>
      <c r="S27" s="90" t="str">
        <f>Q27- R27</f>
        <v>0</v>
      </c>
      <c r="T27" s="93" t="str">
        <f>S27/ Q27</f>
        <v>0</v>
      </c>
      <c r="U27" s="90" t="str">
        <f>S27* X27</f>
        <v>0</v>
      </c>
      <c r="V27" s="90" t="str">
        <f>S27* Y27</f>
        <v>0</v>
      </c>
      <c r="W27" s="94">
        <v>0</v>
      </c>
      <c r="X27" s="93">
        <v>0.2</v>
      </c>
      <c r="Y27" s="93">
        <v>0.8</v>
      </c>
    </row>
    <row r="28" spans="1:26" customHeight="1" ht="24">
      <c r="A28" s="95" t="s">
        <v>59</v>
      </c>
      <c r="B28" s="95" t="s">
        <v>60</v>
      </c>
      <c r="C28" s="90">
        <v>2</v>
      </c>
      <c r="D28" s="91">
        <v>130</v>
      </c>
      <c r="E28" s="91">
        <v>109.74</v>
      </c>
      <c r="F28" s="92">
        <v>4940</v>
      </c>
      <c r="G28" s="92">
        <v>3621</v>
      </c>
      <c r="H28" s="92" t="str">
        <f>F28* C28</f>
        <v>0</v>
      </c>
      <c r="I28" s="92" t="str">
        <f>G28* C28</f>
        <v>0</v>
      </c>
      <c r="J28" s="92" t="str">
        <f>H28- I28</f>
        <v>0</v>
      </c>
      <c r="K28" s="93" t="str">
        <f>J28 / H28</f>
        <v>0</v>
      </c>
      <c r="L28" s="92" t="str">
        <f>J28 * X28</f>
        <v>0</v>
      </c>
      <c r="M28" s="92" t="str">
        <f>J28 * Y28</f>
        <v>0</v>
      </c>
      <c r="N28" s="92">
        <v>0</v>
      </c>
      <c r="O28" s="90">
        <v>38</v>
      </c>
      <c r="P28" s="90">
        <v>33</v>
      </c>
      <c r="Q28" s="90" t="str">
        <f>O28* C28</f>
        <v>0</v>
      </c>
      <c r="R28" s="90" t="str">
        <f>P28* C28</f>
        <v>0</v>
      </c>
      <c r="S28" s="90" t="str">
        <f>Q28- R28</f>
        <v>0</v>
      </c>
      <c r="T28" s="93" t="str">
        <f>S28/ Q28</f>
        <v>0</v>
      </c>
      <c r="U28" s="90" t="str">
        <f>S28* X28</f>
        <v>0</v>
      </c>
      <c r="V28" s="90" t="str">
        <f>S28* Y28</f>
        <v>0</v>
      </c>
      <c r="W28" s="94">
        <v>0</v>
      </c>
      <c r="X28" s="93">
        <v>0.2</v>
      </c>
      <c r="Y28" s="93">
        <v>0.8</v>
      </c>
    </row>
    <row r="29" spans="1:26" customHeight="1" ht="24">
      <c r="A29" s="95" t="s">
        <v>61</v>
      </c>
      <c r="B29" s="95" t="s">
        <v>62</v>
      </c>
      <c r="C29" s="90">
        <v>1</v>
      </c>
      <c r="D29" s="91">
        <v>130</v>
      </c>
      <c r="E29" s="91">
        <v>109.74</v>
      </c>
      <c r="F29" s="92">
        <v>84500</v>
      </c>
      <c r="G29" s="92">
        <v>32922</v>
      </c>
      <c r="H29" s="92" t="str">
        <f>F29* C29</f>
        <v>0</v>
      </c>
      <c r="I29" s="92" t="str">
        <f>G29* C29</f>
        <v>0</v>
      </c>
      <c r="J29" s="92" t="str">
        <f>H29- I29</f>
        <v>0</v>
      </c>
      <c r="K29" s="93" t="str">
        <f>J29 / H29</f>
        <v>0</v>
      </c>
      <c r="L29" s="92" t="str">
        <f>J29 * X29</f>
        <v>0</v>
      </c>
      <c r="M29" s="92" t="str">
        <f>J29 * Y29</f>
        <v>0</v>
      </c>
      <c r="N29" s="92">
        <v>0</v>
      </c>
      <c r="O29" s="90">
        <v>650</v>
      </c>
      <c r="P29" s="90">
        <v>300</v>
      </c>
      <c r="Q29" s="90" t="str">
        <f>O29* C29</f>
        <v>0</v>
      </c>
      <c r="R29" s="90" t="str">
        <f>P29* C29</f>
        <v>0</v>
      </c>
      <c r="S29" s="90" t="str">
        <f>Q29- R29</f>
        <v>0</v>
      </c>
      <c r="T29" s="93" t="str">
        <f>S29/ Q29</f>
        <v>0</v>
      </c>
      <c r="U29" s="90" t="str">
        <f>S29* X29</f>
        <v>0</v>
      </c>
      <c r="V29" s="90" t="str">
        <f>S29* Y29</f>
        <v>0</v>
      </c>
      <c r="W29" s="94">
        <v>0</v>
      </c>
      <c r="X29" s="93">
        <v>0.2</v>
      </c>
      <c r="Y29" s="93">
        <v>0.8</v>
      </c>
    </row>
    <row r="30" spans="1:26" customHeight="1" ht="24">
      <c r="A30" s="95" t="s">
        <v>63</v>
      </c>
      <c r="B30" s="95" t="s">
        <v>64</v>
      </c>
      <c r="C30" s="90">
        <v>1</v>
      </c>
      <c r="D30" s="91">
        <v>130</v>
      </c>
      <c r="E30" s="91">
        <v>109.74</v>
      </c>
      <c r="F30" s="92">
        <v>0</v>
      </c>
      <c r="G30" s="92">
        <v>6584</v>
      </c>
      <c r="H30" s="92" t="str">
        <f>F30* C30</f>
        <v>0</v>
      </c>
      <c r="I30" s="92" t="str">
        <f>G30* C30</f>
        <v>0</v>
      </c>
      <c r="J30" s="92" t="str">
        <f>H30- I30</f>
        <v>0</v>
      </c>
      <c r="K30" s="93" t="str">
        <f>J30 / H30</f>
        <v>0</v>
      </c>
      <c r="L30" s="92" t="str">
        <f>J30 * X30</f>
        <v>0</v>
      </c>
      <c r="M30" s="92" t="str">
        <f>J30 * Y30</f>
        <v>0</v>
      </c>
      <c r="N30" s="92">
        <v>0</v>
      </c>
      <c r="O30" s="90">
        <v>0</v>
      </c>
      <c r="P30" s="90">
        <v>60</v>
      </c>
      <c r="Q30" s="90" t="str">
        <f>O30* C30</f>
        <v>0</v>
      </c>
      <c r="R30" s="90" t="str">
        <f>P30* C30</f>
        <v>0</v>
      </c>
      <c r="S30" s="90" t="str">
        <f>Q30- R30</f>
        <v>0</v>
      </c>
      <c r="T30" s="93" t="str">
        <f>S30/ Q30</f>
        <v>0</v>
      </c>
      <c r="U30" s="90" t="str">
        <f>S30* X30</f>
        <v>0</v>
      </c>
      <c r="V30" s="90" t="str">
        <f>S30* Y30</f>
        <v>0</v>
      </c>
      <c r="W30" s="94">
        <v>0</v>
      </c>
      <c r="X30" s="93">
        <v>0.2</v>
      </c>
      <c r="Y30" s="93">
        <v>0.8</v>
      </c>
    </row>
    <row r="31" spans="1:26" customHeight="1" ht="24">
      <c r="A31" s="95" t="s">
        <v>25</v>
      </c>
      <c r="B31" s="95" t="s">
        <v>65</v>
      </c>
      <c r="C31" s="90">
        <v>1</v>
      </c>
      <c r="D31" s="91">
        <v>130</v>
      </c>
      <c r="E31" s="91">
        <v>109.74</v>
      </c>
      <c r="F31" s="92">
        <v>0</v>
      </c>
      <c r="G31" s="92">
        <v>1097</v>
      </c>
      <c r="H31" s="92" t="str">
        <f>F31* C31</f>
        <v>0</v>
      </c>
      <c r="I31" s="92" t="str">
        <f>G31* C31</f>
        <v>0</v>
      </c>
      <c r="J31" s="92" t="str">
        <f>H31- I31</f>
        <v>0</v>
      </c>
      <c r="K31" s="93" t="str">
        <f>J31 / H31</f>
        <v>0</v>
      </c>
      <c r="L31" s="92" t="str">
        <f>J31 * X31</f>
        <v>0</v>
      </c>
      <c r="M31" s="92" t="str">
        <f>J31 * Y31</f>
        <v>0</v>
      </c>
      <c r="N31" s="92">
        <v>0</v>
      </c>
      <c r="O31" s="90">
        <v>0</v>
      </c>
      <c r="P31" s="90">
        <v>10</v>
      </c>
      <c r="Q31" s="90" t="str">
        <f>O31* C31</f>
        <v>0</v>
      </c>
      <c r="R31" s="90" t="str">
        <f>P31* C31</f>
        <v>0</v>
      </c>
      <c r="S31" s="90" t="str">
        <f>Q31- R31</f>
        <v>0</v>
      </c>
      <c r="T31" s="93" t="str">
        <f>S31/ Q31</f>
        <v>0</v>
      </c>
      <c r="U31" s="90" t="str">
        <f>S31* X31</f>
        <v>0</v>
      </c>
      <c r="V31" s="90" t="str">
        <f>S31* Y31</f>
        <v>0</v>
      </c>
      <c r="W31" s="94">
        <v>0</v>
      </c>
      <c r="X31" s="93">
        <v>0.2</v>
      </c>
      <c r="Y31" s="93">
        <v>0.8</v>
      </c>
    </row>
    <row r="32" spans="1:26" customHeight="1" ht="24">
      <c r="A32" s="95" t="s">
        <v>66</v>
      </c>
      <c r="B32" s="95" t="s">
        <v>67</v>
      </c>
      <c r="C32" s="90">
        <v>19</v>
      </c>
      <c r="D32" s="91">
        <v>130</v>
      </c>
      <c r="E32" s="91">
        <v>109.74</v>
      </c>
      <c r="F32" s="92">
        <v>1950</v>
      </c>
      <c r="G32" s="92">
        <v>1317</v>
      </c>
      <c r="H32" s="92" t="str">
        <f>F32* C32</f>
        <v>0</v>
      </c>
      <c r="I32" s="92" t="str">
        <f>G32* C32</f>
        <v>0</v>
      </c>
      <c r="J32" s="92" t="str">
        <f>H32- I32</f>
        <v>0</v>
      </c>
      <c r="K32" s="93" t="str">
        <f>J32 / H32</f>
        <v>0</v>
      </c>
      <c r="L32" s="92" t="str">
        <f>J32 * X32</f>
        <v>0</v>
      </c>
      <c r="M32" s="92" t="str">
        <f>J32 * Y32</f>
        <v>0</v>
      </c>
      <c r="N32" s="92">
        <v>0</v>
      </c>
      <c r="O32" s="90">
        <v>15</v>
      </c>
      <c r="P32" s="90">
        <v>12</v>
      </c>
      <c r="Q32" s="90" t="str">
        <f>O32* C32</f>
        <v>0</v>
      </c>
      <c r="R32" s="90" t="str">
        <f>P32* C32</f>
        <v>0</v>
      </c>
      <c r="S32" s="90" t="str">
        <f>Q32- R32</f>
        <v>0</v>
      </c>
      <c r="T32" s="93" t="str">
        <f>S32/ Q32</f>
        <v>0</v>
      </c>
      <c r="U32" s="90" t="str">
        <f>S32* X32</f>
        <v>0</v>
      </c>
      <c r="V32" s="90" t="str">
        <f>S32* Y32</f>
        <v>0</v>
      </c>
      <c r="W32" s="94">
        <v>0</v>
      </c>
      <c r="X32" s="93">
        <v>0.2</v>
      </c>
      <c r="Y32" s="93">
        <v>0.8</v>
      </c>
    </row>
    <row r="33" spans="1:26" customHeight="1" ht="24">
      <c r="A33" s="95" t="s">
        <v>25</v>
      </c>
      <c r="B33" s="95" t="s">
        <v>68</v>
      </c>
      <c r="C33" s="90">
        <v>1</v>
      </c>
      <c r="D33" s="91">
        <v>130</v>
      </c>
      <c r="E33" s="91">
        <v>109.74</v>
      </c>
      <c r="F33" s="92">
        <v>6500</v>
      </c>
      <c r="G33" s="92">
        <v>5487</v>
      </c>
      <c r="H33" s="92" t="str">
        <f>F33* C33</f>
        <v>0</v>
      </c>
      <c r="I33" s="92" t="str">
        <f>G33* C33</f>
        <v>0</v>
      </c>
      <c r="J33" s="92" t="str">
        <f>H33- I33</f>
        <v>0</v>
      </c>
      <c r="K33" s="93" t="str">
        <f>J33 / H33</f>
        <v>0</v>
      </c>
      <c r="L33" s="92" t="str">
        <f>J33 * X33</f>
        <v>0</v>
      </c>
      <c r="M33" s="92" t="str">
        <f>J33 * Y33</f>
        <v>0</v>
      </c>
      <c r="N33" s="92">
        <v>0</v>
      </c>
      <c r="O33" s="90">
        <v>50</v>
      </c>
      <c r="P33" s="90">
        <v>50</v>
      </c>
      <c r="Q33" s="90" t="str">
        <f>O33* C33</f>
        <v>0</v>
      </c>
      <c r="R33" s="90" t="str">
        <f>P33* C33</f>
        <v>0</v>
      </c>
      <c r="S33" s="90" t="str">
        <f>Q33- R33</f>
        <v>0</v>
      </c>
      <c r="T33" s="93" t="str">
        <f>S33/ Q33</f>
        <v>0</v>
      </c>
      <c r="U33" s="90" t="str">
        <f>S33* X33</f>
        <v>0</v>
      </c>
      <c r="V33" s="90" t="str">
        <f>S33* Y33</f>
        <v>0</v>
      </c>
      <c r="W33" s="94">
        <v>0</v>
      </c>
      <c r="X33" s="93">
        <v>0.2</v>
      </c>
      <c r="Y33" s="93">
        <v>0.8</v>
      </c>
    </row>
    <row r="34" spans="1:26" customHeight="1" ht="24">
      <c r="A34" s="95" t="s">
        <v>25</v>
      </c>
      <c r="B34" s="95" t="s">
        <v>69</v>
      </c>
      <c r="C34" s="90">
        <v>3</v>
      </c>
      <c r="D34" s="91">
        <v>130</v>
      </c>
      <c r="E34" s="91">
        <v>109.74</v>
      </c>
      <c r="F34" s="92">
        <v>10400</v>
      </c>
      <c r="G34" s="92">
        <v>5852</v>
      </c>
      <c r="H34" s="92" t="str">
        <f>F34* C34</f>
        <v>0</v>
      </c>
      <c r="I34" s="92" t="str">
        <f>G34* C34</f>
        <v>0</v>
      </c>
      <c r="J34" s="92" t="str">
        <f>H34- I34</f>
        <v>0</v>
      </c>
      <c r="K34" s="93" t="str">
        <f>J34 / H34</f>
        <v>0</v>
      </c>
      <c r="L34" s="92" t="str">
        <f>J34 * X34</f>
        <v>0</v>
      </c>
      <c r="M34" s="92" t="str">
        <f>J34 * Y34</f>
        <v>0</v>
      </c>
      <c r="N34" s="92">
        <v>0</v>
      </c>
      <c r="O34" s="90">
        <v>80</v>
      </c>
      <c r="P34" s="90">
        <v>53.33</v>
      </c>
      <c r="Q34" s="90" t="str">
        <f>O34* C34</f>
        <v>0</v>
      </c>
      <c r="R34" s="90" t="str">
        <f>P34* C34</f>
        <v>0</v>
      </c>
      <c r="S34" s="90" t="str">
        <f>Q34- R34</f>
        <v>0</v>
      </c>
      <c r="T34" s="93" t="str">
        <f>S34/ Q34</f>
        <v>0</v>
      </c>
      <c r="U34" s="90" t="str">
        <f>S34* X34</f>
        <v>0</v>
      </c>
      <c r="V34" s="90" t="str">
        <f>S34* Y34</f>
        <v>0</v>
      </c>
      <c r="W34" s="94">
        <v>0</v>
      </c>
      <c r="X34" s="93">
        <v>0.2</v>
      </c>
      <c r="Y34" s="93">
        <v>0.8</v>
      </c>
    </row>
    <row r="35" spans="1:26" customHeight="1" ht="24">
      <c r="A35" s="95" t="s">
        <v>25</v>
      </c>
      <c r="B35" s="95" t="s">
        <v>70</v>
      </c>
      <c r="C35" s="90">
        <v>1</v>
      </c>
      <c r="D35" s="91">
        <v>130</v>
      </c>
      <c r="E35" s="91">
        <v>109.74</v>
      </c>
      <c r="F35" s="92">
        <v>10400</v>
      </c>
      <c r="G35" s="92">
        <v>5487</v>
      </c>
      <c r="H35" s="92" t="str">
        <f>F35* C35</f>
        <v>0</v>
      </c>
      <c r="I35" s="92" t="str">
        <f>G35* C35</f>
        <v>0</v>
      </c>
      <c r="J35" s="92" t="str">
        <f>H35- I35</f>
        <v>0</v>
      </c>
      <c r="K35" s="93" t="str">
        <f>J35 / H35</f>
        <v>0</v>
      </c>
      <c r="L35" s="92" t="str">
        <f>J35 * X35</f>
        <v>0</v>
      </c>
      <c r="M35" s="92" t="str">
        <f>J35 * Y35</f>
        <v>0</v>
      </c>
      <c r="N35" s="92">
        <v>0</v>
      </c>
      <c r="O35" s="90">
        <v>80</v>
      </c>
      <c r="P35" s="90">
        <v>50</v>
      </c>
      <c r="Q35" s="90" t="str">
        <f>O35* C35</f>
        <v>0</v>
      </c>
      <c r="R35" s="90" t="str">
        <f>P35* C35</f>
        <v>0</v>
      </c>
      <c r="S35" s="90" t="str">
        <f>Q35- R35</f>
        <v>0</v>
      </c>
      <c r="T35" s="93" t="str">
        <f>S35/ Q35</f>
        <v>0</v>
      </c>
      <c r="U35" s="90" t="str">
        <f>S35* X35</f>
        <v>0</v>
      </c>
      <c r="V35" s="90" t="str">
        <f>S35* Y35</f>
        <v>0</v>
      </c>
      <c r="W35" s="94">
        <v>0</v>
      </c>
      <c r="X35" s="93">
        <v>0.2</v>
      </c>
      <c r="Y35" s="93">
        <v>0.8</v>
      </c>
    </row>
    <row r="36" spans="1:26" customHeight="1" ht="24">
      <c r="A36" s="95" t="s">
        <v>71</v>
      </c>
      <c r="B36" s="95" t="s">
        <v>72</v>
      </c>
      <c r="C36" s="90">
        <v>19</v>
      </c>
      <c r="D36" s="91">
        <v>100</v>
      </c>
      <c r="E36" s="91">
        <v>109.74</v>
      </c>
      <c r="F36" s="92">
        <v>1300</v>
      </c>
      <c r="G36" s="92">
        <v>768</v>
      </c>
      <c r="H36" s="92" t="str">
        <f>F36* C36</f>
        <v>0</v>
      </c>
      <c r="I36" s="92" t="str">
        <f>G36* C36</f>
        <v>0</v>
      </c>
      <c r="J36" s="92" t="str">
        <f>H36- I36</f>
        <v>0</v>
      </c>
      <c r="K36" s="93" t="str">
        <f>J36 / H36</f>
        <v>0</v>
      </c>
      <c r="L36" s="92" t="str">
        <f>J36 * X36</f>
        <v>0</v>
      </c>
      <c r="M36" s="92" t="str">
        <f>J36 * Y36</f>
        <v>0</v>
      </c>
      <c r="N36" s="92">
        <v>0</v>
      </c>
      <c r="O36" s="90">
        <v>13</v>
      </c>
      <c r="P36" s="90">
        <v>7</v>
      </c>
      <c r="Q36" s="90" t="str">
        <f>O36* C36</f>
        <v>0</v>
      </c>
      <c r="R36" s="90" t="str">
        <f>P36* C36</f>
        <v>0</v>
      </c>
      <c r="S36" s="90" t="str">
        <f>Q36- R36</f>
        <v>0</v>
      </c>
      <c r="T36" s="93" t="str">
        <f>S36/ Q36</f>
        <v>0</v>
      </c>
      <c r="U36" s="90" t="str">
        <f>S36* X36</f>
        <v>0</v>
      </c>
      <c r="V36" s="90" t="str">
        <f>S36* Y36</f>
        <v>0</v>
      </c>
      <c r="W36" s="94">
        <v>0</v>
      </c>
      <c r="X36" s="93">
        <v>0.2</v>
      </c>
      <c r="Y36" s="93">
        <v>0.8</v>
      </c>
    </row>
    <row r="37" spans="1:26" customHeight="1" ht="24">
      <c r="A37" s="95" t="s">
        <v>73</v>
      </c>
      <c r="B37" s="95" t="s">
        <v>74</v>
      </c>
      <c r="C37" s="90">
        <v>1</v>
      </c>
      <c r="D37" s="91">
        <v>100</v>
      </c>
      <c r="E37" s="91">
        <v>109.74</v>
      </c>
      <c r="F37" s="92">
        <v>9750</v>
      </c>
      <c r="G37" s="92">
        <v>6584</v>
      </c>
      <c r="H37" s="92" t="str">
        <f>F37* C37</f>
        <v>0</v>
      </c>
      <c r="I37" s="92" t="str">
        <f>G37* C37</f>
        <v>0</v>
      </c>
      <c r="J37" s="92" t="str">
        <f>H37- I37</f>
        <v>0</v>
      </c>
      <c r="K37" s="93" t="str">
        <f>J37 / H37</f>
        <v>0</v>
      </c>
      <c r="L37" s="92" t="str">
        <f>J37 * X37</f>
        <v>0</v>
      </c>
      <c r="M37" s="92" t="str">
        <f>J37 * Y37</f>
        <v>0</v>
      </c>
      <c r="N37" s="92">
        <v>0</v>
      </c>
      <c r="O37" s="90">
        <v>97.5</v>
      </c>
      <c r="P37" s="90">
        <v>60</v>
      </c>
      <c r="Q37" s="90" t="str">
        <f>O37* C37</f>
        <v>0</v>
      </c>
      <c r="R37" s="90" t="str">
        <f>P37* C37</f>
        <v>0</v>
      </c>
      <c r="S37" s="90" t="str">
        <f>Q37- R37</f>
        <v>0</v>
      </c>
      <c r="T37" s="93" t="str">
        <f>S37/ Q37</f>
        <v>0</v>
      </c>
      <c r="U37" s="90" t="str">
        <f>S37* X37</f>
        <v>0</v>
      </c>
      <c r="V37" s="90" t="str">
        <f>S37* Y37</f>
        <v>0</v>
      </c>
      <c r="W37" s="94">
        <v>0</v>
      </c>
      <c r="X37" s="93">
        <v>0.2</v>
      </c>
      <c r="Y37" s="93">
        <v>0.8</v>
      </c>
    </row>
    <row r="38" spans="1:26" customHeight="1" ht="24" s="12" customFormat="1">
      <c r="A38" s="70"/>
      <c r="B38" s="19"/>
      <c r="C38" s="20"/>
      <c r="D38" s="21"/>
      <c r="E38" s="21"/>
      <c r="F38" s="4"/>
      <c r="G38" s="4"/>
      <c r="H38" s="4" t="str">
        <f>SUM(H3:H37)</f>
        <v>0</v>
      </c>
      <c r="I38" s="4" t="str">
        <f>SUM(I3:I37)</f>
        <v>0</v>
      </c>
      <c r="J38" s="4" t="str">
        <f>H38-I38</f>
        <v>0</v>
      </c>
      <c r="K38" s="22" t="str">
        <f>J38/H38</f>
        <v>0</v>
      </c>
      <c r="L38" s="4" t="str">
        <f>SUM(L3:L37)</f>
        <v>0</v>
      </c>
      <c r="M38" s="4" t="str">
        <f>SUM(M3:M37)</f>
        <v>0</v>
      </c>
      <c r="N38" s="4" t="str">
        <f>SUM(N3:N37)</f>
        <v>0</v>
      </c>
      <c r="O38" s="5"/>
      <c r="P38" s="5"/>
      <c r="Q38" s="5" t="str">
        <f>SUM(Q3:Q37)</f>
        <v>0</v>
      </c>
      <c r="R38" s="5" t="str">
        <f>SUM(R3:R37)</f>
        <v>0</v>
      </c>
      <c r="S38" s="5" t="str">
        <f>Q38-R38</f>
        <v>0</v>
      </c>
      <c r="T38" s="22" t="str">
        <f>S38/Q38</f>
        <v>0</v>
      </c>
      <c r="U38" s="5" t="str">
        <f>SUM(U3:U37)</f>
        <v>0</v>
      </c>
      <c r="V38" s="5" t="str">
        <f>SUM(V3:V37)</f>
        <v>0</v>
      </c>
      <c r="W38" s="73" t="str">
        <f>SUM(W3:W37)</f>
        <v>0</v>
      </c>
      <c r="X38" s="23"/>
      <c r="Y38" s="23"/>
    </row>
    <row r="39" spans="1:26" customHeight="1" ht="24" s="32" customFormat="1">
      <c r="A39" s="24"/>
      <c r="B39" s="25" t="s">
        <v>75</v>
      </c>
      <c r="C39" s="26">
        <v>0.04712</v>
      </c>
      <c r="D39" s="27"/>
      <c r="E39" s="27"/>
      <c r="F39" s="28"/>
      <c r="G39" s="28"/>
      <c r="H39" s="28" t="str">
        <f>C39*(H38-N38)</f>
        <v>0</v>
      </c>
      <c r="I39" s="28"/>
      <c r="J39" s="28"/>
      <c r="K39" s="29"/>
      <c r="L39" s="28"/>
      <c r="M39" s="28"/>
      <c r="N39" s="28"/>
      <c r="O39" s="30"/>
      <c r="P39" s="30"/>
      <c r="Q39" s="30" t="str">
        <f>C39*(Q38-W38)</f>
        <v>0</v>
      </c>
      <c r="R39" s="30"/>
      <c r="S39" s="30"/>
      <c r="T39" s="29"/>
      <c r="U39" s="30"/>
      <c r="V39" s="30"/>
      <c r="W39" s="74"/>
      <c r="X39" s="31"/>
      <c r="Y39" s="31"/>
    </row>
    <row r="40" spans="1:26" customHeight="1" ht="24">
      <c r="A40" s="33" t="s">
        <v>76</v>
      </c>
      <c r="B40" s="33" t="s">
        <v>77</v>
      </c>
      <c r="C40" s="15">
        <v>0.1</v>
      </c>
      <c r="D40" s="13"/>
      <c r="E40" s="13"/>
      <c r="F40" s="14"/>
      <c r="G40" s="14"/>
      <c r="H40" s="14" t="str">
        <f>C40*H38</f>
        <v>0</v>
      </c>
      <c r="I40" s="14"/>
      <c r="J40" s="14"/>
      <c r="K40" s="15"/>
      <c r="L40" s="14"/>
      <c r="M40" s="4" t="str">
        <f>H40</f>
        <v>0</v>
      </c>
      <c r="N40" s="4"/>
      <c r="O40" s="16"/>
      <c r="P40" s="16"/>
      <c r="Q40" s="16" t="str">
        <f>C40*Q38</f>
        <v>0</v>
      </c>
      <c r="R40" s="16"/>
      <c r="S40" s="16"/>
      <c r="T40" s="15"/>
      <c r="U40" s="16"/>
      <c r="V40" s="16" t="str">
        <f>Q40</f>
        <v>0</v>
      </c>
      <c r="W40" s="72"/>
      <c r="X40" s="17"/>
      <c r="Y40" s="17"/>
    </row>
    <row r="41" spans="1:26" customHeight="1" ht="24" s="12" customFormat="1">
      <c r="A41" s="34"/>
      <c r="B41" s="34" t="s">
        <v>78</v>
      </c>
      <c r="C41" s="35"/>
      <c r="D41" s="36"/>
      <c r="E41" s="36"/>
      <c r="F41" s="37"/>
      <c r="G41" s="37"/>
      <c r="H41" s="37" t="str">
        <f>SUM(H38:H40)</f>
        <v>0</v>
      </c>
      <c r="I41" s="37"/>
      <c r="J41" s="37"/>
      <c r="K41" s="38"/>
      <c r="L41" s="39" t="str">
        <f>L38</f>
        <v>0</v>
      </c>
      <c r="M41" s="39" t="str">
        <f>SUM(M38:M40)</f>
        <v>0</v>
      </c>
      <c r="N41" s="39"/>
      <c r="O41" s="40"/>
      <c r="P41" s="40"/>
      <c r="Q41" s="40" t="str">
        <f>SUM(Q38:Q40)</f>
        <v>0</v>
      </c>
      <c r="R41" s="40"/>
      <c r="S41" s="40"/>
      <c r="T41" s="38"/>
      <c r="U41" s="41" t="str">
        <f>U38</f>
        <v>0</v>
      </c>
      <c r="V41" s="41" t="str">
        <f>SUM(V38:V40)</f>
        <v>0</v>
      </c>
      <c r="W41" s="73"/>
      <c r="X41" s="42"/>
      <c r="Y41" s="42"/>
    </row>
    <row r="42" spans="1:26" customHeight="1" ht="24" s="54" customFormat="1">
      <c r="A42" s="43"/>
      <c r="B42" s="44" t="s">
        <v>79</v>
      </c>
      <c r="C42" s="45">
        <v>0</v>
      </c>
      <c r="D42" s="46"/>
      <c r="E42" s="46"/>
      <c r="F42" s="47"/>
      <c r="G42" s="47"/>
      <c r="H42" s="2" t="str">
        <f>C42*H41</f>
        <v>0</v>
      </c>
      <c r="I42" s="48"/>
      <c r="J42" s="48"/>
      <c r="K42" s="49"/>
      <c r="L42" s="78" t="str">
        <f>H42*X42</f>
        <v>0</v>
      </c>
      <c r="M42" s="78" t="str">
        <f>H42*Y42</f>
        <v>0</v>
      </c>
      <c r="N42" s="2"/>
      <c r="O42" s="50"/>
      <c r="P42" s="50"/>
      <c r="Q42" s="51" t="str">
        <f>C42*Q41</f>
        <v>0</v>
      </c>
      <c r="R42" s="52"/>
      <c r="S42" s="52"/>
      <c r="T42" s="53"/>
      <c r="U42" s="3" t="str">
        <f>Q42*X42</f>
        <v>0</v>
      </c>
      <c r="V42" s="3" t="str">
        <f>Q42*Y42</f>
        <v>0</v>
      </c>
      <c r="W42" s="75"/>
      <c r="X42" s="77">
        <v>0.2</v>
      </c>
      <c r="Y42" s="77">
        <v>0.8</v>
      </c>
    </row>
    <row r="43" spans="1:26" customHeight="1" ht="24" s="32" customFormat="1">
      <c r="A43" s="55"/>
      <c r="B43" s="1" t="s">
        <v>80</v>
      </c>
      <c r="C43" s="56">
        <v>50000</v>
      </c>
      <c r="D43" s="57" t="s">
        <v>81</v>
      </c>
      <c r="E43" s="57">
        <v>100</v>
      </c>
      <c r="F43" s="48"/>
      <c r="G43" s="48"/>
      <c r="H43" s="58" t="str">
        <f>C43</f>
        <v>0</v>
      </c>
      <c r="I43" s="47"/>
      <c r="J43" s="47"/>
      <c r="K43" s="45"/>
      <c r="L43" s="78" t="str">
        <f>H43*X42</f>
        <v>0</v>
      </c>
      <c r="M43" s="78" t="str">
        <f>H43*Y42</f>
        <v>0</v>
      </c>
      <c r="N43" s="2"/>
      <c r="O43" s="59"/>
      <c r="P43" s="59"/>
      <c r="Q43" s="79" t="str">
        <f>IF(E43&gt;0, H43/E43, 0)</f>
        <v>0</v>
      </c>
      <c r="R43" s="50"/>
      <c r="S43" s="50"/>
      <c r="T43" s="31"/>
      <c r="U43" s="3" t="str">
        <f>Q43*X42</f>
        <v>0</v>
      </c>
      <c r="V43" s="3" t="str">
        <f>Q43*Y42</f>
        <v>0</v>
      </c>
      <c r="W43" s="74"/>
      <c r="X43" s="31"/>
      <c r="Y43" s="31"/>
    </row>
    <row r="44" spans="1:26" customHeight="1" ht="24">
      <c r="A44" s="60"/>
      <c r="B44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44" s="61"/>
      <c r="D44" s="62"/>
      <c r="E44" s="62"/>
      <c r="F44" s="63"/>
      <c r="G44" s="63"/>
      <c r="H44" s="63" t="str">
        <f>SUM(H38:H40)-SUM(H42:H43)</f>
        <v>0</v>
      </c>
      <c r="I44" s="63" t="str">
        <f>I38</f>
        <v>0</v>
      </c>
      <c r="J44" s="63" t="str">
        <f>H44-I44</f>
        <v>0</v>
      </c>
      <c r="K44" s="64" t="str">
        <f>J44/H44</f>
        <v>0</v>
      </c>
      <c r="L44" s="63" t="str">
        <f>SUM(L40:L41)-SUM(L42:L43)</f>
        <v>0</v>
      </c>
      <c r="M44" s="63" t="str">
        <f>SUM(M38:M40)-SUM(M42:M43)</f>
        <v>0</v>
      </c>
      <c r="N44" s="63"/>
      <c r="O44" s="65"/>
      <c r="P44" s="65"/>
      <c r="Q44" s="65" t="str">
        <f>SUM(Q38:Q40)-SUM(Q42:Q43)</f>
        <v>0</v>
      </c>
      <c r="R44" s="65" t="str">
        <f>R38</f>
        <v>0</v>
      </c>
      <c r="S44" s="65" t="str">
        <f>Q44-R44</f>
        <v>0</v>
      </c>
      <c r="T44" s="17" t="str">
        <f>S44/Q44</f>
        <v>0</v>
      </c>
      <c r="U44" s="65" t="str">
        <f>SUM($U40:$U41)-SUM($U42:$U43)</f>
        <v>0</v>
      </c>
      <c r="V44" s="65" t="str">
        <f>SUM(V38:V40)-SUM(V42:V43)</f>
        <v>0</v>
      </c>
      <c r="W44" s="72"/>
      <c r="X44" s="17"/>
      <c r="Y4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