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<sst xmlns="http://schemas.openxmlformats.org/spreadsheetml/2006/main" uniqueCount="61">
  <si>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</si>
  <si>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</si>
  <si>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</si>
  <si>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</si>
  <si>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</si>
  <si>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</si>
  <si>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</si>
  <si>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</si>
  <si>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</si>
  <si>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</si>
  <si>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</si>
  <si>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</si>
  <si>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</si>
  <si>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</si>
  <si>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</si>
  <si>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</si>
  <si>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</si>
  <si>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</si>
  <si>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</si>
  <si>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</si>
  <si>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</si>
  <si>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</si>
  <si>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</si>
  <si>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モアナルアガーデンウエディング</t>
  </si>
  <si>
    <t>モアナルアガーデン・マカイマウンド使用料(2時間)/ハワイアンスタイル司式者カフ/音楽奏者 1 名(ウクレレシンガー)/介添人(ガーデン到着～ガーデン出発まで)/ 会場セットアップ料/結婚証明書(モアナルアガーデンオリジナル)/リングピロー/ホワイトバージンロード/会場装花(アートフラワー)/列席者チェア(チバリチェア・ダークブラン・列席人数に応じ 20 脚まで)/マイレレイ(2本)/式次第/ガーデン入場料(40名様分まで)/リムジン送迎（ホテル⇔教会間・3時間）※ご列席者20名様以上の場合はガーデン内のみのゲストアテンダーが必ず必要となります。</t>
  </si>
  <si>
    <t>モアナルアガーデン</t>
  </si>
  <si>
    <t>チェアサッシュ(ゲストチェア装飾)【ホワイト】</t>
  </si>
  <si>
    <t>ナチュラル生花デコレーション　※プリンスロットフラパ＆マカイマウンドの場合</t>
  </si>
  <si>
    <t>シャンパントースト　新郎新婦様分　※参加者全員分のお申込が必要となります。</t>
  </si>
  <si>
    <t>シャンパントースト　ゲスト用　※新郎新婦様分も含めて参加者全員分のお申込が必要となります。</t>
  </si>
  <si>
    <t>ヘアメイクアーティスト：Real Weddingsオリジナル</t>
  </si>
  <si>
    <t>ヘアメイク＆着付け（120分）</t>
  </si>
  <si>
    <t>フォトグラファー：VISIONARI/Takako, Megumi, Cliff, Ryan, Jason</t>
  </si>
  <si>
    <t xml:space="preserve">Plan（アルバムなし）：フォトグラファーTakako or Megumi or Cliff or Ryan or Jason/メイク、ホテル内、(リムジン)、セレモニー、フォトツアー1ヶ所+レセプション冒頭/350cut～/DVD(データ)・インターネットスライドショー	</t>
  </si>
  <si>
    <t>つきっきりコーディネーター</t>
  </si>
  <si>
    <t>ホテル出発→挙式→レセプション</t>
  </si>
  <si>
    <t>14名様用ミニバン</t>
  </si>
  <si>
    <t>ホテル⇔会場間（ワイキキ周辺）/往復</t>
  </si>
  <si>
    <t>Real Weddings オリジナル</t>
  </si>
  <si>
    <t>ブーケ＆ブートニア　</t>
  </si>
  <si>
    <t>ヘッドピース　</t>
  </si>
  <si>
    <t>レイ　
ホワイト＆パープル</t>
  </si>
  <si>
    <t>フラワーシャワー(10名様分)</t>
  </si>
  <si>
    <t>ミッシェルズ</t>
  </si>
  <si>
    <t>Orchid Menu</t>
  </si>
  <si>
    <t>Michel's Dinner Salad</t>
  </si>
  <si>
    <t>ウクレレ&amp;フラ</t>
  </si>
  <si>
    <t>パーティ/2時間</t>
  </si>
  <si>
    <t>ウェディングケーキアップチャージ
2段/ベリーのサンド</t>
  </si>
  <si>
    <t>テーブルデコレーション　
247,000→227,500円
グリーンガーランド/ブルー、パープル、白のお花追加</t>
  </si>
  <si>
    <t>Paper Items</t>
  </si>
  <si>
    <t>席札&amp;メニュー表(セットタイプ)　※10枚以上のご注文が必要です
メニュー表：P10・M24使用
席札：長方形ヒトデ</t>
  </si>
  <si>
    <t>配達料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</si>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</sst>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9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43367.31695601852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125</v>
      </c>
      <c r="F3" s="92">
        <v>478400</v>
      </c>
      <c r="G3" s="92">
        <v>382395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3680</v>
      </c>
      <c r="P3" s="90">
        <v>3059.16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18</v>
      </c>
      <c r="D4" s="91">
        <v>130</v>
      </c>
      <c r="E4" s="91">
        <v>125</v>
      </c>
      <c r="F4" s="92">
        <v>910</v>
      </c>
      <c r="G4" s="92">
        <v>655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7</v>
      </c>
      <c r="P4" s="90">
        <v>5.24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25</v>
      </c>
      <c r="B5" s="95" t="s">
        <v>27</v>
      </c>
      <c r="C5" s="90">
        <v>1</v>
      </c>
      <c r="D5" s="91">
        <v>130</v>
      </c>
      <c r="E5" s="91">
        <v>125</v>
      </c>
      <c r="F5" s="92">
        <v>102700</v>
      </c>
      <c r="G5" s="92">
        <v>78534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790</v>
      </c>
      <c r="P5" s="90">
        <v>628.27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25</v>
      </c>
      <c r="B6" s="95" t="s">
        <v>28</v>
      </c>
      <c r="C6" s="90">
        <v>1</v>
      </c>
      <c r="D6" s="91">
        <v>130</v>
      </c>
      <c r="E6" s="91">
        <v>125</v>
      </c>
      <c r="F6" s="92">
        <v>5200</v>
      </c>
      <c r="G6" s="92">
        <v>4000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40</v>
      </c>
      <c r="P6" s="90">
        <v>32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25</v>
      </c>
      <c r="B7" s="95" t="s">
        <v>29</v>
      </c>
      <c r="C7" s="90">
        <v>15</v>
      </c>
      <c r="D7" s="91">
        <v>130</v>
      </c>
      <c r="E7" s="91">
        <v>125</v>
      </c>
      <c r="F7" s="92">
        <v>1300</v>
      </c>
      <c r="G7" s="92">
        <v>1000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10</v>
      </c>
      <c r="P7" s="90">
        <v>8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30</v>
      </c>
      <c r="B8" s="95" t="s">
        <v>31</v>
      </c>
      <c r="C8" s="90">
        <v>1</v>
      </c>
      <c r="D8" s="91">
        <v>130</v>
      </c>
      <c r="E8" s="91">
        <v>125</v>
      </c>
      <c r="F8" s="92">
        <v>52000</v>
      </c>
      <c r="G8" s="92">
        <v>24938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400</v>
      </c>
      <c r="P8" s="90">
        <v>199.5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32</v>
      </c>
      <c r="B9" s="95" t="s">
        <v>33</v>
      </c>
      <c r="C9" s="90">
        <v>1</v>
      </c>
      <c r="D9" s="91">
        <v>130</v>
      </c>
      <c r="E9" s="91">
        <v>125</v>
      </c>
      <c r="F9" s="92">
        <v>195000</v>
      </c>
      <c r="G9" s="92">
        <v>150000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1500</v>
      </c>
      <c r="P9" s="90">
        <v>1200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34</v>
      </c>
      <c r="B10" s="95" t="s">
        <v>35</v>
      </c>
      <c r="C10" s="90">
        <v>1</v>
      </c>
      <c r="D10" s="91">
        <v>130</v>
      </c>
      <c r="E10" s="91">
        <v>125</v>
      </c>
      <c r="F10" s="92">
        <v>83200</v>
      </c>
      <c r="G10" s="92">
        <v>55000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640</v>
      </c>
      <c r="P10" s="90">
        <v>440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>
      <c r="A11" s="95" t="s">
        <v>36</v>
      </c>
      <c r="B11" s="95" t="s">
        <v>37</v>
      </c>
      <c r="C11" s="90">
        <v>1</v>
      </c>
      <c r="D11" s="91">
        <v>130</v>
      </c>
      <c r="E11" s="91">
        <v>125</v>
      </c>
      <c r="F11" s="92">
        <v>45500</v>
      </c>
      <c r="G11" s="92">
        <v>27814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350</v>
      </c>
      <c r="P11" s="90">
        <v>222.51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>
      <c r="A12" s="95" t="s">
        <v>38</v>
      </c>
      <c r="B12" s="95" t="s">
        <v>39</v>
      </c>
      <c r="C12" s="90">
        <v>1</v>
      </c>
      <c r="D12" s="91">
        <v>130</v>
      </c>
      <c r="E12" s="91">
        <v>125</v>
      </c>
      <c r="F12" s="92">
        <v>42900</v>
      </c>
      <c r="G12" s="92">
        <v>37500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>
        <v>0</v>
      </c>
      <c r="O12" s="90">
        <v>330</v>
      </c>
      <c r="P12" s="90">
        <v>300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>
        <v>0</v>
      </c>
      <c r="X12" s="93">
        <v>0.2</v>
      </c>
      <c r="Y12" s="93">
        <v>0.8</v>
      </c>
    </row>
    <row r="13" spans="1:26" customHeight="1" ht="24">
      <c r="A13" s="95" t="s">
        <v>38</v>
      </c>
      <c r="B13" s="95" t="s">
        <v>40</v>
      </c>
      <c r="C13" s="90">
        <v>1</v>
      </c>
      <c r="D13" s="91">
        <v>130</v>
      </c>
      <c r="E13" s="91">
        <v>125</v>
      </c>
      <c r="F13" s="92">
        <v>10400</v>
      </c>
      <c r="G13" s="92">
        <v>7500</v>
      </c>
      <c r="H13" s="92" t="str">
        <f>F13* C13</f>
        <v>0</v>
      </c>
      <c r="I13" s="92" t="str">
        <f>G13* C13</f>
        <v>0</v>
      </c>
      <c r="J13" s="92" t="str">
        <f>H13- I13</f>
        <v>0</v>
      </c>
      <c r="K13" s="93" t="str">
        <f>J13 / H13</f>
        <v>0</v>
      </c>
      <c r="L13" s="92" t="str">
        <f>J13 * X13</f>
        <v>0</v>
      </c>
      <c r="M13" s="92" t="str">
        <f>J13 * Y13</f>
        <v>0</v>
      </c>
      <c r="N13" s="92">
        <v>0</v>
      </c>
      <c r="O13" s="90">
        <v>80</v>
      </c>
      <c r="P13" s="90">
        <v>60</v>
      </c>
      <c r="Q13" s="90" t="str">
        <f>O13* C13</f>
        <v>0</v>
      </c>
      <c r="R13" s="90" t="str">
        <f>P13* C13</f>
        <v>0</v>
      </c>
      <c r="S13" s="90" t="str">
        <f>Q13- R13</f>
        <v>0</v>
      </c>
      <c r="T13" s="93" t="str">
        <f>S13/ Q13</f>
        <v>0</v>
      </c>
      <c r="U13" s="90" t="str">
        <f>S13* X13</f>
        <v>0</v>
      </c>
      <c r="V13" s="90" t="str">
        <f>S13* Y13</f>
        <v>0</v>
      </c>
      <c r="W13" s="94">
        <v>0</v>
      </c>
      <c r="X13" s="93">
        <v>0.2</v>
      </c>
      <c r="Y13" s="93">
        <v>0.8</v>
      </c>
    </row>
    <row r="14" spans="1:26" customHeight="1" ht="24">
      <c r="A14" s="95" t="s">
        <v>38</v>
      </c>
      <c r="B14" s="95" t="s">
        <v>41</v>
      </c>
      <c r="C14" s="90">
        <v>3</v>
      </c>
      <c r="D14" s="91">
        <v>130</v>
      </c>
      <c r="E14" s="91">
        <v>125</v>
      </c>
      <c r="F14" s="92">
        <v>3510</v>
      </c>
      <c r="G14" s="92">
        <v>2500</v>
      </c>
      <c r="H14" s="92" t="str">
        <f>F14* C14</f>
        <v>0</v>
      </c>
      <c r="I14" s="92" t="str">
        <f>G14* C14</f>
        <v>0</v>
      </c>
      <c r="J14" s="92" t="str">
        <f>H14- I14</f>
        <v>0</v>
      </c>
      <c r="K14" s="93" t="str">
        <f>J14 / H14</f>
        <v>0</v>
      </c>
      <c r="L14" s="92" t="str">
        <f>J14 * X14</f>
        <v>0</v>
      </c>
      <c r="M14" s="92" t="str">
        <f>J14 * Y14</f>
        <v>0</v>
      </c>
      <c r="N14" s="92">
        <v>0</v>
      </c>
      <c r="O14" s="90">
        <v>27</v>
      </c>
      <c r="P14" s="90">
        <v>20</v>
      </c>
      <c r="Q14" s="90" t="str">
        <f>O14* C14</f>
        <v>0</v>
      </c>
      <c r="R14" s="90" t="str">
        <f>P14* C14</f>
        <v>0</v>
      </c>
      <c r="S14" s="90" t="str">
        <f>Q14- R14</f>
        <v>0</v>
      </c>
      <c r="T14" s="93" t="str">
        <f>S14/ Q14</f>
        <v>0</v>
      </c>
      <c r="U14" s="90" t="str">
        <f>S14* X14</f>
        <v>0</v>
      </c>
      <c r="V14" s="90" t="str">
        <f>S14* Y14</f>
        <v>0</v>
      </c>
      <c r="W14" s="94">
        <v>0</v>
      </c>
      <c r="X14" s="93">
        <v>0.2</v>
      </c>
      <c r="Y14" s="93">
        <v>0.8</v>
      </c>
    </row>
    <row r="15" spans="1:26" customHeight="1" ht="24">
      <c r="A15" s="95" t="s">
        <v>38</v>
      </c>
      <c r="B15" s="95" t="s">
        <v>42</v>
      </c>
      <c r="C15" s="90">
        <v>1</v>
      </c>
      <c r="D15" s="91">
        <v>130</v>
      </c>
      <c r="E15" s="91">
        <v>125</v>
      </c>
      <c r="F15" s="92">
        <v>19500</v>
      </c>
      <c r="G15" s="92">
        <v>7500</v>
      </c>
      <c r="H15" s="92" t="str">
        <f>F15* C15</f>
        <v>0</v>
      </c>
      <c r="I15" s="92" t="str">
        <f>G15* C15</f>
        <v>0</v>
      </c>
      <c r="J15" s="92" t="str">
        <f>H15- I15</f>
        <v>0</v>
      </c>
      <c r="K15" s="93" t="str">
        <f>J15 / H15</f>
        <v>0</v>
      </c>
      <c r="L15" s="92" t="str">
        <f>J15 * X15</f>
        <v>0</v>
      </c>
      <c r="M15" s="92" t="str">
        <f>J15 * Y15</f>
        <v>0</v>
      </c>
      <c r="N15" s="92">
        <v>0</v>
      </c>
      <c r="O15" s="90">
        <v>150</v>
      </c>
      <c r="P15" s="90">
        <v>60</v>
      </c>
      <c r="Q15" s="90" t="str">
        <f>O15* C15</f>
        <v>0</v>
      </c>
      <c r="R15" s="90" t="str">
        <f>P15* C15</f>
        <v>0</v>
      </c>
      <c r="S15" s="90" t="str">
        <f>Q15- R15</f>
        <v>0</v>
      </c>
      <c r="T15" s="93" t="str">
        <f>S15/ Q15</f>
        <v>0</v>
      </c>
      <c r="U15" s="90" t="str">
        <f>S15* X15</f>
        <v>0</v>
      </c>
      <c r="V15" s="90" t="str">
        <f>S15* Y15</f>
        <v>0</v>
      </c>
      <c r="W15" s="94">
        <v>0</v>
      </c>
      <c r="X15" s="93">
        <v>0.2</v>
      </c>
      <c r="Y15" s="93">
        <v>0.8</v>
      </c>
    </row>
    <row r="16" spans="1:26" customHeight="1" ht="24">
      <c r="A16" s="95" t="s">
        <v>43</v>
      </c>
      <c r="B16" s="95" t="s">
        <v>44</v>
      </c>
      <c r="C16" s="90">
        <v>17</v>
      </c>
      <c r="D16" s="91">
        <v>130</v>
      </c>
      <c r="E16" s="91">
        <v>125</v>
      </c>
      <c r="F16" s="92">
        <v>17940</v>
      </c>
      <c r="G16" s="92">
        <v>14875</v>
      </c>
      <c r="H16" s="92" t="str">
        <f>F16* C16</f>
        <v>0</v>
      </c>
      <c r="I16" s="92" t="str">
        <f>G16* C16</f>
        <v>0</v>
      </c>
      <c r="J16" s="92" t="str">
        <f>H16- I16</f>
        <v>0</v>
      </c>
      <c r="K16" s="93" t="str">
        <f>J16 / H16</f>
        <v>0</v>
      </c>
      <c r="L16" s="92" t="str">
        <f>J16 * X16</f>
        <v>0</v>
      </c>
      <c r="M16" s="92" t="str">
        <f>J16 * Y16</f>
        <v>0</v>
      </c>
      <c r="N16" s="92">
        <v>0</v>
      </c>
      <c r="O16" s="90">
        <v>138</v>
      </c>
      <c r="P16" s="90">
        <v>119</v>
      </c>
      <c r="Q16" s="90" t="str">
        <f>O16* C16</f>
        <v>0</v>
      </c>
      <c r="R16" s="90" t="str">
        <f>P16* C16</f>
        <v>0</v>
      </c>
      <c r="S16" s="90" t="str">
        <f>Q16- R16</f>
        <v>0</v>
      </c>
      <c r="T16" s="93" t="str">
        <f>S16/ Q16</f>
        <v>0</v>
      </c>
      <c r="U16" s="90" t="str">
        <f>S16* X16</f>
        <v>0</v>
      </c>
      <c r="V16" s="90" t="str">
        <f>S16* Y16</f>
        <v>0</v>
      </c>
      <c r="W16" s="94">
        <v>0</v>
      </c>
      <c r="X16" s="93">
        <v>0.2</v>
      </c>
      <c r="Y16" s="93">
        <v>0.8</v>
      </c>
    </row>
    <row r="17" spans="1:26" customHeight="1" ht="24">
      <c r="A17" s="95" t="s">
        <v>43</v>
      </c>
      <c r="B17" s="95" t="s">
        <v>45</v>
      </c>
      <c r="C17" s="90">
        <v>17</v>
      </c>
      <c r="D17" s="91">
        <v>130</v>
      </c>
      <c r="E17" s="91">
        <v>125</v>
      </c>
      <c r="F17" s="92">
        <v>2340</v>
      </c>
      <c r="G17" s="92">
        <v>1875</v>
      </c>
      <c r="H17" s="92" t="str">
        <f>F17* C17</f>
        <v>0</v>
      </c>
      <c r="I17" s="92" t="str">
        <f>G17* C17</f>
        <v>0</v>
      </c>
      <c r="J17" s="92" t="str">
        <f>H17- I17</f>
        <v>0</v>
      </c>
      <c r="K17" s="93" t="str">
        <f>J17 / H17</f>
        <v>0</v>
      </c>
      <c r="L17" s="92" t="str">
        <f>J17 * X17</f>
        <v>0</v>
      </c>
      <c r="M17" s="92" t="str">
        <f>J17 * Y17</f>
        <v>0</v>
      </c>
      <c r="N17" s="92">
        <v>0</v>
      </c>
      <c r="O17" s="90">
        <v>18</v>
      </c>
      <c r="P17" s="90">
        <v>15</v>
      </c>
      <c r="Q17" s="90" t="str">
        <f>O17* C17</f>
        <v>0</v>
      </c>
      <c r="R17" s="90" t="str">
        <f>P17* C17</f>
        <v>0</v>
      </c>
      <c r="S17" s="90" t="str">
        <f>Q17- R17</f>
        <v>0</v>
      </c>
      <c r="T17" s="93" t="str">
        <f>S17/ Q17</f>
        <v>0</v>
      </c>
      <c r="U17" s="90" t="str">
        <f>S17* X17</f>
        <v>0</v>
      </c>
      <c r="V17" s="90" t="str">
        <f>S17* Y17</f>
        <v>0</v>
      </c>
      <c r="W17" s="94">
        <v>0</v>
      </c>
      <c r="X17" s="93">
        <v>0.2</v>
      </c>
      <c r="Y17" s="93">
        <v>0.8</v>
      </c>
    </row>
    <row r="18" spans="1:26" customHeight="1" ht="24">
      <c r="A18" s="95" t="s">
        <v>46</v>
      </c>
      <c r="B18" s="95" t="s">
        <v>47</v>
      </c>
      <c r="C18" s="90">
        <v>1</v>
      </c>
      <c r="D18" s="91">
        <v>130</v>
      </c>
      <c r="E18" s="91">
        <v>125</v>
      </c>
      <c r="F18" s="92">
        <v>52000</v>
      </c>
      <c r="G18" s="92">
        <v>37500</v>
      </c>
      <c r="H18" s="92" t="str">
        <f>F18* C18</f>
        <v>0</v>
      </c>
      <c r="I18" s="92" t="str">
        <f>G18* C18</f>
        <v>0</v>
      </c>
      <c r="J18" s="92" t="str">
        <f>H18- I18</f>
        <v>0</v>
      </c>
      <c r="K18" s="93" t="str">
        <f>J18 / H18</f>
        <v>0</v>
      </c>
      <c r="L18" s="92" t="str">
        <f>J18 * X18</f>
        <v>0</v>
      </c>
      <c r="M18" s="92" t="str">
        <f>J18 * Y18</f>
        <v>0</v>
      </c>
      <c r="N18" s="92">
        <v>0</v>
      </c>
      <c r="O18" s="90">
        <v>400</v>
      </c>
      <c r="P18" s="90">
        <v>300</v>
      </c>
      <c r="Q18" s="90" t="str">
        <f>O18* C18</f>
        <v>0</v>
      </c>
      <c r="R18" s="90" t="str">
        <f>P18* C18</f>
        <v>0</v>
      </c>
      <c r="S18" s="90" t="str">
        <f>Q18- R18</f>
        <v>0</v>
      </c>
      <c r="T18" s="93" t="str">
        <f>S18/ Q18</f>
        <v>0</v>
      </c>
      <c r="U18" s="90" t="str">
        <f>S18* X18</f>
        <v>0</v>
      </c>
      <c r="V18" s="90" t="str">
        <f>S18* Y18</f>
        <v>0</v>
      </c>
      <c r="W18" s="94">
        <v>0</v>
      </c>
      <c r="X18" s="93">
        <v>0.2</v>
      </c>
      <c r="Y18" s="93">
        <v>0.8</v>
      </c>
    </row>
    <row r="19" spans="1:26" customHeight="1" ht="24">
      <c r="A19" s="95" t="s">
        <v>43</v>
      </c>
      <c r="B19" s="95" t="s">
        <v>48</v>
      </c>
      <c r="C19" s="90">
        <v>1</v>
      </c>
      <c r="D19" s="91">
        <v>130</v>
      </c>
      <c r="E19" s="91">
        <v>125</v>
      </c>
      <c r="F19" s="92">
        <v>19890</v>
      </c>
      <c r="G19" s="92">
        <v>15000</v>
      </c>
      <c r="H19" s="92" t="str">
        <f>F19* C19</f>
        <v>0</v>
      </c>
      <c r="I19" s="92" t="str">
        <f>G19* C19</f>
        <v>0</v>
      </c>
      <c r="J19" s="92" t="str">
        <f>H19- I19</f>
        <v>0</v>
      </c>
      <c r="K19" s="93" t="str">
        <f>J19 / H19</f>
        <v>0</v>
      </c>
      <c r="L19" s="92" t="str">
        <f>J19 * X19</f>
        <v>0</v>
      </c>
      <c r="M19" s="92" t="str">
        <f>J19 * Y19</f>
        <v>0</v>
      </c>
      <c r="N19" s="92">
        <v>0</v>
      </c>
      <c r="O19" s="90">
        <v>153</v>
      </c>
      <c r="P19" s="90">
        <v>120</v>
      </c>
      <c r="Q19" s="90" t="str">
        <f>O19* C19</f>
        <v>0</v>
      </c>
      <c r="R19" s="90" t="str">
        <f>P19* C19</f>
        <v>0</v>
      </c>
      <c r="S19" s="90" t="str">
        <f>Q19- R19</f>
        <v>0</v>
      </c>
      <c r="T19" s="93" t="str">
        <f>S19/ Q19</f>
        <v>0</v>
      </c>
      <c r="U19" s="90" t="str">
        <f>S19* X19</f>
        <v>0</v>
      </c>
      <c r="V19" s="90" t="str">
        <f>S19* Y19</f>
        <v>0</v>
      </c>
      <c r="W19" s="94">
        <v>0</v>
      </c>
      <c r="X19" s="93">
        <v>0.2</v>
      </c>
      <c r="Y19" s="93">
        <v>0.8</v>
      </c>
    </row>
    <row r="20" spans="1:26" customHeight="1" ht="24">
      <c r="A20" s="95" t="s">
        <v>38</v>
      </c>
      <c r="B20" s="95" t="s">
        <v>49</v>
      </c>
      <c r="C20" s="90">
        <v>1</v>
      </c>
      <c r="D20" s="91">
        <v>130</v>
      </c>
      <c r="E20" s="91">
        <v>125</v>
      </c>
      <c r="F20" s="92">
        <v>227500</v>
      </c>
      <c r="G20" s="92">
        <v>140000</v>
      </c>
      <c r="H20" s="92" t="str">
        <f>F20* C20</f>
        <v>0</v>
      </c>
      <c r="I20" s="92" t="str">
        <f>G20* C20</f>
        <v>0</v>
      </c>
      <c r="J20" s="92" t="str">
        <f>H20- I20</f>
        <v>0</v>
      </c>
      <c r="K20" s="93" t="str">
        <f>J20 / H20</f>
        <v>0</v>
      </c>
      <c r="L20" s="92" t="str">
        <f>J20 * X20</f>
        <v>0</v>
      </c>
      <c r="M20" s="92" t="str">
        <f>J20 * Y20</f>
        <v>0</v>
      </c>
      <c r="N20" s="92">
        <v>0</v>
      </c>
      <c r="O20" s="90">
        <v>1750</v>
      </c>
      <c r="P20" s="90">
        <v>1120</v>
      </c>
      <c r="Q20" s="90" t="str">
        <f>O20* C20</f>
        <v>0</v>
      </c>
      <c r="R20" s="90" t="str">
        <f>P20* C20</f>
        <v>0</v>
      </c>
      <c r="S20" s="90" t="str">
        <f>Q20- R20</f>
        <v>0</v>
      </c>
      <c r="T20" s="93" t="str">
        <f>S20/ Q20</f>
        <v>0</v>
      </c>
      <c r="U20" s="90" t="str">
        <f>S20* X20</f>
        <v>0</v>
      </c>
      <c r="V20" s="90" t="str">
        <f>S20* Y20</f>
        <v>0</v>
      </c>
      <c r="W20" s="94">
        <v>0</v>
      </c>
      <c r="X20" s="93">
        <v>0.2</v>
      </c>
      <c r="Y20" s="93">
        <v>0.8</v>
      </c>
    </row>
    <row r="21" spans="1:26" customHeight="1" ht="24">
      <c r="A21" s="95" t="s">
        <v>50</v>
      </c>
      <c r="B21" s="95" t="s">
        <v>51</v>
      </c>
      <c r="C21" s="90">
        <v>17</v>
      </c>
      <c r="D21" s="91">
        <v>130</v>
      </c>
      <c r="E21" s="91">
        <v>125</v>
      </c>
      <c r="F21" s="92">
        <v>1950</v>
      </c>
      <c r="G21" s="92">
        <v>1701</v>
      </c>
      <c r="H21" s="92" t="str">
        <f>F21* C21</f>
        <v>0</v>
      </c>
      <c r="I21" s="92" t="str">
        <f>G21* C21</f>
        <v>0</v>
      </c>
      <c r="J21" s="92" t="str">
        <f>H21- I21</f>
        <v>0</v>
      </c>
      <c r="K21" s="93" t="str">
        <f>J21 / H21</f>
        <v>0</v>
      </c>
      <c r="L21" s="92" t="str">
        <f>J21 * X21</f>
        <v>0</v>
      </c>
      <c r="M21" s="92" t="str">
        <f>J21 * Y21</f>
        <v>0</v>
      </c>
      <c r="N21" s="92">
        <v>0</v>
      </c>
      <c r="O21" s="90">
        <v>15</v>
      </c>
      <c r="P21" s="90">
        <v>13.61</v>
      </c>
      <c r="Q21" s="90" t="str">
        <f>O21* C21</f>
        <v>0</v>
      </c>
      <c r="R21" s="90" t="str">
        <f>P21* C21</f>
        <v>0</v>
      </c>
      <c r="S21" s="90" t="str">
        <f>Q21- R21</f>
        <v>0</v>
      </c>
      <c r="T21" s="93" t="str">
        <f>S21/ Q21</f>
        <v>0</v>
      </c>
      <c r="U21" s="90" t="str">
        <f>S21* X21</f>
        <v>0</v>
      </c>
      <c r="V21" s="90" t="str">
        <f>S21* Y21</f>
        <v>0</v>
      </c>
      <c r="W21" s="94">
        <v>0</v>
      </c>
      <c r="X21" s="93">
        <v>0.2</v>
      </c>
      <c r="Y21" s="93">
        <v>0.8</v>
      </c>
    </row>
    <row r="22" spans="1:26" customHeight="1" ht="24">
      <c r="A22" s="95" t="s">
        <v>50</v>
      </c>
      <c r="B22" s="95" t="s">
        <v>52</v>
      </c>
      <c r="C22" s="90">
        <v>1</v>
      </c>
      <c r="D22" s="91">
        <v>130</v>
      </c>
      <c r="E22" s="91">
        <v>125</v>
      </c>
      <c r="F22" s="92">
        <v>2210</v>
      </c>
      <c r="G22" s="92">
        <v>1964</v>
      </c>
      <c r="H22" s="92" t="str">
        <f>F22* C22</f>
        <v>0</v>
      </c>
      <c r="I22" s="92" t="str">
        <f>G22* C22</f>
        <v>0</v>
      </c>
      <c r="J22" s="92" t="str">
        <f>H22- I22</f>
        <v>0</v>
      </c>
      <c r="K22" s="93" t="str">
        <f>J22 / H22</f>
        <v>0</v>
      </c>
      <c r="L22" s="92" t="str">
        <f>J22 * X22</f>
        <v>0</v>
      </c>
      <c r="M22" s="92" t="str">
        <f>J22 * Y22</f>
        <v>0</v>
      </c>
      <c r="N22" s="92">
        <v>0</v>
      </c>
      <c r="O22" s="90">
        <v>17</v>
      </c>
      <c r="P22" s="90">
        <v>15.71</v>
      </c>
      <c r="Q22" s="90" t="str">
        <f>O22* C22</f>
        <v>0</v>
      </c>
      <c r="R22" s="90" t="str">
        <f>P22* C22</f>
        <v>0</v>
      </c>
      <c r="S22" s="90" t="str">
        <f>Q22- R22</f>
        <v>0</v>
      </c>
      <c r="T22" s="93" t="str">
        <f>S22/ Q22</f>
        <v>0</v>
      </c>
      <c r="U22" s="90" t="str">
        <f>S22* X22</f>
        <v>0</v>
      </c>
      <c r="V22" s="90" t="str">
        <f>S22* Y22</f>
        <v>0</v>
      </c>
      <c r="W22" s="94">
        <v>0</v>
      </c>
      <c r="X22" s="93">
        <v>0.2</v>
      </c>
      <c r="Y22" s="93">
        <v>0.8</v>
      </c>
    </row>
    <row r="23" spans="1:26" customHeight="1" ht="24" s="12" customFormat="1">
      <c r="A23" s="70"/>
      <c r="B23" s="19"/>
      <c r="C23" s="20"/>
      <c r="D23" s="21"/>
      <c r="E23" s="21"/>
      <c r="F23" s="4"/>
      <c r="G23" s="4"/>
      <c r="H23" s="4" t="str">
        <f>SUM(H3:H22)</f>
        <v>0</v>
      </c>
      <c r="I23" s="4" t="str">
        <f>SUM(I3:I22)</f>
        <v>0</v>
      </c>
      <c r="J23" s="4" t="str">
        <f>H23-I23</f>
        <v>0</v>
      </c>
      <c r="K23" s="22" t="str">
        <f>J23/H23</f>
        <v>0</v>
      </c>
      <c r="L23" s="4" t="str">
        <f>SUM(L3:L22)</f>
        <v>0</v>
      </c>
      <c r="M23" s="4" t="str">
        <f>SUM(M3:M22)</f>
        <v>0</v>
      </c>
      <c r="N23" s="4" t="str">
        <f>SUM(N3:N22)</f>
        <v>0</v>
      </c>
      <c r="O23" s="5"/>
      <c r="P23" s="5"/>
      <c r="Q23" s="5" t="str">
        <f>SUM(Q3:Q22)</f>
        <v>0</v>
      </c>
      <c r="R23" s="5" t="str">
        <f>SUM(R3:R22)</f>
        <v>0</v>
      </c>
      <c r="S23" s="5" t="str">
        <f>Q23-R23</f>
        <v>0</v>
      </c>
      <c r="T23" s="22" t="str">
        <f>S23/Q23</f>
        <v>0</v>
      </c>
      <c r="U23" s="5" t="str">
        <f>SUM(U3:U22)</f>
        <v>0</v>
      </c>
      <c r="V23" s="5" t="str">
        <f>SUM(V3:V22)</f>
        <v>0</v>
      </c>
      <c r="W23" s="73" t="str">
        <f>SUM(W3:W22)</f>
        <v>0</v>
      </c>
      <c r="X23" s="23"/>
      <c r="Y23" s="23"/>
    </row>
    <row r="24" spans="1:26" customHeight="1" ht="24" s="32" customFormat="1">
      <c r="A24" s="24"/>
      <c r="B24" s="25" t="s">
        <v>53</v>
      </c>
      <c r="C24" s="26">
        <v>0.04712</v>
      </c>
      <c r="D24" s="27"/>
      <c r="E24" s="27"/>
      <c r="F24" s="28"/>
      <c r="G24" s="28"/>
      <c r="H24" s="28" t="str">
        <f>C24*(H23-N23)</f>
        <v>0</v>
      </c>
      <c r="I24" s="28"/>
      <c r="J24" s="28"/>
      <c r="K24" s="29"/>
      <c r="L24" s="28"/>
      <c r="M24" s="28"/>
      <c r="N24" s="28"/>
      <c r="O24" s="30"/>
      <c r="P24" s="30"/>
      <c r="Q24" s="30" t="str">
        <f>C24*(Q23-W23)</f>
        <v>0</v>
      </c>
      <c r="R24" s="30"/>
      <c r="S24" s="30"/>
      <c r="T24" s="29"/>
      <c r="U24" s="30"/>
      <c r="V24" s="30"/>
      <c r="W24" s="74"/>
      <c r="X24" s="31"/>
      <c r="Y24" s="31"/>
    </row>
    <row r="25" spans="1:26" customHeight="1" ht="24">
      <c r="A25" s="33" t="s">
        <v>54</v>
      </c>
      <c r="B25" s="33" t="s">
        <v>55</v>
      </c>
      <c r="C25" s="15">
        <v>0.1</v>
      </c>
      <c r="D25" s="13"/>
      <c r="E25" s="13"/>
      <c r="F25" s="14"/>
      <c r="G25" s="14"/>
      <c r="H25" s="14" t="str">
        <f>C25*H23</f>
        <v>0</v>
      </c>
      <c r="I25" s="14"/>
      <c r="J25" s="14"/>
      <c r="K25" s="15"/>
      <c r="L25" s="14"/>
      <c r="M25" s="4" t="str">
        <f>H25</f>
        <v>0</v>
      </c>
      <c r="N25" s="4"/>
      <c r="O25" s="16"/>
      <c r="P25" s="16"/>
      <c r="Q25" s="16" t="str">
        <f>C25*Q23</f>
        <v>0</v>
      </c>
      <c r="R25" s="16"/>
      <c r="S25" s="16"/>
      <c r="T25" s="15"/>
      <c r="U25" s="16"/>
      <c r="V25" s="16" t="str">
        <f>Q25</f>
        <v>0</v>
      </c>
      <c r="W25" s="72"/>
      <c r="X25" s="17"/>
      <c r="Y25" s="17"/>
    </row>
    <row r="26" spans="1:26" customHeight="1" ht="24" s="12" customFormat="1">
      <c r="A26" s="34"/>
      <c r="B26" s="34" t="s">
        <v>56</v>
      </c>
      <c r="C26" s="35"/>
      <c r="D26" s="36"/>
      <c r="E26" s="36"/>
      <c r="F26" s="37"/>
      <c r="G26" s="37"/>
      <c r="H26" s="37" t="str">
        <f>SUM(H23:H25)</f>
        <v>0</v>
      </c>
      <c r="I26" s="37"/>
      <c r="J26" s="37"/>
      <c r="K26" s="38"/>
      <c r="L26" s="39" t="str">
        <f>L23</f>
        <v>0</v>
      </c>
      <c r="M26" s="39" t="str">
        <f>SUM(M23:M25)</f>
        <v>0</v>
      </c>
      <c r="N26" s="39"/>
      <c r="O26" s="40"/>
      <c r="P26" s="40"/>
      <c r="Q26" s="40" t="str">
        <f>SUM(Q23:Q25)</f>
        <v>0</v>
      </c>
      <c r="R26" s="40"/>
      <c r="S26" s="40"/>
      <c r="T26" s="38"/>
      <c r="U26" s="41" t="str">
        <f>U23</f>
        <v>0</v>
      </c>
      <c r="V26" s="41" t="str">
        <f>SUM(V23:V25)</f>
        <v>0</v>
      </c>
      <c r="W26" s="73"/>
      <c r="X26" s="42"/>
      <c r="Y26" s="42"/>
    </row>
    <row r="27" spans="1:26" customHeight="1" ht="24" s="54" customFormat="1">
      <c r="A27" s="43"/>
      <c r="B27" s="44" t="s">
        <v>57</v>
      </c>
      <c r="C27" s="45">
        <v>0.05</v>
      </c>
      <c r="D27" s="46"/>
      <c r="E27" s="46"/>
      <c r="F27" s="47"/>
      <c r="G27" s="47"/>
      <c r="H27" s="2" t="str">
        <f>C27*H26</f>
        <v>0</v>
      </c>
      <c r="I27" s="48"/>
      <c r="J27" s="48"/>
      <c r="K27" s="49"/>
      <c r="L27" s="78" t="str">
        <f>H27*X27</f>
        <v>0</v>
      </c>
      <c r="M27" s="78" t="str">
        <f>H27*Y27</f>
        <v>0</v>
      </c>
      <c r="N27" s="2"/>
      <c r="O27" s="50"/>
      <c r="P27" s="50"/>
      <c r="Q27" s="51" t="str">
        <f>C27*Q26</f>
        <v>0</v>
      </c>
      <c r="R27" s="52"/>
      <c r="S27" s="52"/>
      <c r="T27" s="53"/>
      <c r="U27" s="3" t="str">
        <f>Q27*X27</f>
        <v>0</v>
      </c>
      <c r="V27" s="3" t="str">
        <f>Q27*Y27</f>
        <v>0</v>
      </c>
      <c r="W27" s="75"/>
      <c r="X27" s="77">
        <v>0.2</v>
      </c>
      <c r="Y27" s="77">
        <v>0.8</v>
      </c>
    </row>
    <row r="28" spans="1:26" customHeight="1" ht="24" s="32" customFormat="1">
      <c r="A28" s="55"/>
      <c r="B28" s="1" t="s">
        <v>58</v>
      </c>
      <c r="C28" s="56">
        <v>0</v>
      </c>
      <c r="D28" s="57" t="s">
        <v>59</v>
      </c>
      <c r="E28" s="57">
        <v>100</v>
      </c>
      <c r="F28" s="48"/>
      <c r="G28" s="48"/>
      <c r="H28" s="58" t="str">
        <f>C28</f>
        <v>0</v>
      </c>
      <c r="I28" s="47"/>
      <c r="J28" s="47"/>
      <c r="K28" s="45"/>
      <c r="L28" s="78" t="str">
        <f>H28*X27</f>
        <v>0</v>
      </c>
      <c r="M28" s="78" t="str">
        <f>H28*Y27</f>
        <v>0</v>
      </c>
      <c r="N28" s="2"/>
      <c r="O28" s="59"/>
      <c r="P28" s="59"/>
      <c r="Q28" s="79" t="str">
        <f>IF(E28&gt;0, H28/E28, 0)</f>
        <v>0</v>
      </c>
      <c r="R28" s="50"/>
      <c r="S28" s="50"/>
      <c r="T28" s="31"/>
      <c r="U28" s="3" t="str">
        <f>Q28*X27</f>
        <v>0</v>
      </c>
      <c r="V28" s="3" t="str">
        <f>Q28*Y27</f>
        <v>0</v>
      </c>
      <c r="W28" s="74"/>
      <c r="X28" s="31"/>
      <c r="Y28" s="31"/>
    </row>
    <row r="29" spans="1:26" customHeight="1" ht="24">
      <c r="A29" s="60"/>
      <c r="B29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29" s="61"/>
      <c r="D29" s="62"/>
      <c r="E29" s="62"/>
      <c r="F29" s="63"/>
      <c r="G29" s="63"/>
      <c r="H29" s="63" t="str">
        <f>SUM(H23:H25)-SUM(H27:H28)</f>
        <v>0</v>
      </c>
      <c r="I29" s="63" t="str">
        <f>I23</f>
        <v>0</v>
      </c>
      <c r="J29" s="63" t="str">
        <f>H29-I29</f>
        <v>0</v>
      </c>
      <c r="K29" s="64" t="str">
        <f>J29/H29</f>
        <v>0</v>
      </c>
      <c r="L29" s="63" t="str">
        <f>SUM(L25:L26)-SUM(L27:L28)</f>
        <v>0</v>
      </c>
      <c r="M29" s="63" t="str">
        <f>SUM(M23:M25)-SUM(M27:M28)</f>
        <v>0</v>
      </c>
      <c r="N29" s="63"/>
      <c r="O29" s="65"/>
      <c r="P29" s="65"/>
      <c r="Q29" s="65" t="str">
        <f>SUM(Q23:Q25)-SUM(Q27:Q28)</f>
        <v>0</v>
      </c>
      <c r="R29" s="65" t="str">
        <f>R23</f>
        <v>0</v>
      </c>
      <c r="S29" s="65" t="str">
        <f>Q29-R29</f>
        <v>0</v>
      </c>
      <c r="T29" s="17" t="str">
        <f>S29/Q29</f>
        <v>0</v>
      </c>
      <c r="U29" s="65" t="str">
        <f>SUM($U25:$U26)-SUM($U27:$U28)</f>
        <v>0</v>
      </c>
      <c r="V29" s="65" t="str">
        <f>SUM(V23:V25)-SUM(V27:V28)</f>
        <v>0</v>
      </c>
      <c r="W29" s="72"/>
      <c r="X29" s="17"/>
      <c r="Y2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