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<sst xmlns="http://schemas.openxmlformats.org/spreadsheetml/2006/main" uniqueCount="68">
  <si>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</si>
  <si>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</si>
  <si>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</si>
  <si>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</si>
  <si>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</si>
  <si>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</si>
  <si>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</si>
  <si>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</si>
  <si>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</si>
  <si>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</si>
  <si>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</si>
  <si>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</si>
  <si>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</si>
  <si>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</si>
  <si>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</si>
  <si>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</si>
  <si>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</si>
  <si>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</si>
  <si>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</si>
  <si>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</si>
  <si>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</si>
  <si>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</si>
  <si>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</si>
  <si>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</si>
  <si>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</si>
  <si>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Other</t>
  </si>
  <si>
    <t>【カフレアによる挙式】
ビーチ使用許可料/ミュージシャン（ウクレレ音楽）/証明書/オーキッドレイ2本/カウンセリング（45分）
84,500円→94,500円</t>
  </si>
  <si>
    <t>ヘアメイクアーティスト：Bilino</t>
  </si>
  <si>
    <t>つきっきりヘアメイク(7時間）*クイックヘアチェンジ(15分)2回付き
※Naoko指名料：八島様からのプレゼント</t>
  </si>
  <si>
    <t>延長30分※18時半迄</t>
  </si>
  <si>
    <t>フォトグラファー：Lester Miyashiro</t>
  </si>
  <si>
    <t>お支度→ホテル館内→リムジン→挙式→フォトツアー2ヶ所(ワイキキ周辺）/撮影データ</t>
  </si>
  <si>
    <t>カフレアの挙式〜レセプション前半（19時迄）</t>
  </si>
  <si>
    <t>NST PICTURES</t>
  </si>
  <si>
    <t>Feature Film・All day(メイク～パーティー終了まで)/HD・2カメ撮影/ショートフィルムドキュメンタリータッチ(約10分)/SNS用30秒動画/お二人へのインタビュー撮影及びゲストからのお祝いメッセージ撮影あり</t>
  </si>
  <si>
    <t>つきっきりコーディネーター</t>
  </si>
  <si>
    <t>ホテル出発→教会→フォトツアー1カ所(ワイキキ周辺）→レセプション</t>
  </si>
  <si>
    <t>ゲスト様のご誘導→レセプション準備→レセプション</t>
  </si>
  <si>
    <t>カップル用リムジン</t>
  </si>
  <si>
    <t>フォトツアー1ヶ所（ワイキキ周辺）</t>
  </si>
  <si>
    <t>Real Weddings オリジナル</t>
  </si>
  <si>
    <t>ブーケ＆ブートニア　</t>
  </si>
  <si>
    <t>フラワーシャワー(10名様分)
※カワイアハオ教会用</t>
  </si>
  <si>
    <t>マイリーレイ
※カフレアの挙式にて使用</t>
  </si>
  <si>
    <t>ピカケのレイ
※5連でお作りいたします　
※カフレアの挙式にて使用</t>
  </si>
  <si>
    <t>【レセプションのみの場合】
カハラオケカイ（ディナー：月・火・水・木・金）個室料／レセプションコーディネーター(開始~終了まで）※最低保証料金は約￥214,500以上となります。</t>
  </si>
  <si>
    <t>カハラオケカイ</t>
  </si>
  <si>
    <t>カメラ撮影許可料</t>
  </si>
  <si>
    <t>カハラオケカイ（ランチ・ディナー）</t>
  </si>
  <si>
    <t>Display of Gourmet Fresh Market Vegetables (約45名様分)</t>
  </si>
  <si>
    <t>Seafood Tower(約25名様分)</t>
  </si>
  <si>
    <t>Bruschetta Bar(約25名様分)</t>
  </si>
  <si>
    <t>Assorted Sushi Platter(約25名様分)</t>
  </si>
  <si>
    <t>Seasonal Tropical Fruit(約20名様分)</t>
  </si>
  <si>
    <t>Chinese Style Roast Pork(約20名様分)　※シェフ(2時間)のご料金が別途掛かります</t>
  </si>
  <si>
    <t>Prime Rib of Beef(約30名様分)　※シェフ(2時間)のご料金が別途掛かります</t>
  </si>
  <si>
    <t>シェフ(2時間)</t>
  </si>
  <si>
    <t>チェア</t>
  </si>
  <si>
    <t>チバリチェア（ナチュラル）</t>
  </si>
  <si>
    <t>テーブルデコレーション　
234,000円→221,000円
円卓3つ分のデコレーション
・ピンク×ホワイトフラワー、キャンドル、花びらのアレンジ
・ランナーとチェアリボン：ティファニーブルー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</si>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</sst>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43400.46383101852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113.41</v>
      </c>
      <c r="F3" s="92">
        <v>169000</v>
      </c>
      <c r="G3" s="92">
        <v>130926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113.41</v>
      </c>
      <c r="F4" s="92">
        <v>94500</v>
      </c>
      <c r="G4" s="92">
        <v>67740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726.92</v>
      </c>
      <c r="P4" s="90">
        <v>597.3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113.41</v>
      </c>
      <c r="F5" s="92">
        <v>156000</v>
      </c>
      <c r="G5" s="92">
        <v>100941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1200</v>
      </c>
      <c r="P5" s="90">
        <v>890.05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4</v>
      </c>
      <c r="D6" s="91">
        <v>130</v>
      </c>
      <c r="E6" s="91">
        <v>113.41</v>
      </c>
      <c r="F6" s="92">
        <v>13000</v>
      </c>
      <c r="G6" s="92">
        <v>8313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100</v>
      </c>
      <c r="P6" s="90">
        <v>73.3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113.41</v>
      </c>
      <c r="F7" s="92">
        <v>221000</v>
      </c>
      <c r="G7" s="92">
        <v>132690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1170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113.41</v>
      </c>
      <c r="F8" s="92">
        <v>54600</v>
      </c>
      <c r="G8" s="92">
        <v>34023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420</v>
      </c>
      <c r="P8" s="90">
        <v>300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113.41</v>
      </c>
      <c r="F9" s="92">
        <v>273000</v>
      </c>
      <c r="G9" s="92">
        <v>166256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2100</v>
      </c>
      <c r="P9" s="90">
        <v>1465.97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113.41</v>
      </c>
      <c r="F10" s="92">
        <v>84500</v>
      </c>
      <c r="G10" s="92">
        <v>54437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480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113.41</v>
      </c>
      <c r="F11" s="92">
        <v>65000</v>
      </c>
      <c r="G11" s="92">
        <v>34023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300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2</v>
      </c>
      <c r="D12" s="91">
        <v>130</v>
      </c>
      <c r="E12" s="91">
        <v>113.41</v>
      </c>
      <c r="F12" s="92">
        <v>19500</v>
      </c>
      <c r="G12" s="92">
        <v>9500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113.41</v>
      </c>
      <c r="F13" s="92">
        <v>39000</v>
      </c>
      <c r="G13" s="92">
        <v>22682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300</v>
      </c>
      <c r="P13" s="90">
        <v>200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113.41</v>
      </c>
      <c r="F14" s="92">
        <v>19500</v>
      </c>
      <c r="G14" s="92">
        <v>6805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43</v>
      </c>
      <c r="C15" s="90">
        <v>1</v>
      </c>
      <c r="D15" s="91">
        <v>130</v>
      </c>
      <c r="E15" s="91">
        <v>113.41</v>
      </c>
      <c r="F15" s="92">
        <v>7800</v>
      </c>
      <c r="G15" s="92">
        <v>5670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60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44</v>
      </c>
      <c r="C16" s="90">
        <v>5</v>
      </c>
      <c r="D16" s="91">
        <v>130</v>
      </c>
      <c r="E16" s="91">
        <v>113.41</v>
      </c>
      <c r="F16" s="92">
        <v>1560</v>
      </c>
      <c r="G16" s="92">
        <v>1021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12</v>
      </c>
      <c r="P16" s="90">
        <v>9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45</v>
      </c>
      <c r="C17" s="90">
        <v>1</v>
      </c>
      <c r="D17" s="91">
        <v>130</v>
      </c>
      <c r="E17" s="91">
        <v>113.41</v>
      </c>
      <c r="F17" s="92">
        <v>214500</v>
      </c>
      <c r="G17" s="92">
        <v>162052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 t="str">
        <f>H17</f>
        <v>0</v>
      </c>
      <c r="O17" s="90">
        <v>1650</v>
      </c>
      <c r="P17" s="90">
        <v>1428.9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 t="str">
        <f>Q17</f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113.41</v>
      </c>
      <c r="F18" s="92">
        <v>32500</v>
      </c>
      <c r="G18" s="92">
        <v>28352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 t="str">
        <f>H18</f>
        <v>0</v>
      </c>
      <c r="O18" s="90">
        <v>250</v>
      </c>
      <c r="P18" s="90">
        <v>250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 t="str">
        <f>Q18</f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49</v>
      </c>
      <c r="C19" s="90">
        <v>1</v>
      </c>
      <c r="D19" s="91">
        <v>130</v>
      </c>
      <c r="E19" s="91">
        <v>113.41</v>
      </c>
      <c r="F19" s="92">
        <v>37700</v>
      </c>
      <c r="G19" s="92">
        <v>27022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 t="str">
        <f>H19</f>
        <v>0</v>
      </c>
      <c r="O19" s="90">
        <v>290</v>
      </c>
      <c r="P19" s="90">
        <v>238.27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 t="str">
        <f>Q19</f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50</v>
      </c>
      <c r="C20" s="90">
        <v>1</v>
      </c>
      <c r="D20" s="91">
        <v>130</v>
      </c>
      <c r="E20" s="91">
        <v>113.41</v>
      </c>
      <c r="F20" s="92">
        <v>169000</v>
      </c>
      <c r="G20" s="92">
        <v>118315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 t="str">
        <f>H20</f>
        <v>0</v>
      </c>
      <c r="O20" s="90">
        <v>1300</v>
      </c>
      <c r="P20" s="90">
        <v>1043.25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 t="str">
        <f>Q20</f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51</v>
      </c>
      <c r="C21" s="90">
        <v>1</v>
      </c>
      <c r="D21" s="91">
        <v>130</v>
      </c>
      <c r="E21" s="91">
        <v>113.41</v>
      </c>
      <c r="F21" s="92">
        <v>57200</v>
      </c>
      <c r="G21" s="92">
        <v>41629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 t="str">
        <f>H21</f>
        <v>0</v>
      </c>
      <c r="O21" s="90">
        <v>440</v>
      </c>
      <c r="P21" s="90">
        <v>367.07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 t="str">
        <f>Q21</f>
        <v>0</v>
      </c>
      <c r="X21" s="93">
        <v>0.2</v>
      </c>
      <c r="Y21" s="93">
        <v>0.8</v>
      </c>
    </row>
    <row r="22" spans="1:26" customHeight="1" ht="24">
      <c r="A22" s="95" t="s">
        <v>48</v>
      </c>
      <c r="B22" s="95" t="s">
        <v>52</v>
      </c>
      <c r="C22" s="90">
        <v>1</v>
      </c>
      <c r="D22" s="91">
        <v>130</v>
      </c>
      <c r="E22" s="91">
        <v>113.41</v>
      </c>
      <c r="F22" s="92">
        <v>57200</v>
      </c>
      <c r="G22" s="92">
        <v>41629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 t="str">
        <f>H22</f>
        <v>0</v>
      </c>
      <c r="O22" s="90">
        <v>440</v>
      </c>
      <c r="P22" s="90">
        <v>367.07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 t="str">
        <f>Q22</f>
        <v>0</v>
      </c>
      <c r="X22" s="93">
        <v>0.2</v>
      </c>
      <c r="Y22" s="93">
        <v>0.8</v>
      </c>
    </row>
    <row r="23" spans="1:26" customHeight="1" ht="24">
      <c r="A23" s="95" t="s">
        <v>48</v>
      </c>
      <c r="B23" s="95" t="s">
        <v>53</v>
      </c>
      <c r="C23" s="90">
        <v>1</v>
      </c>
      <c r="D23" s="91">
        <v>130</v>
      </c>
      <c r="E23" s="91">
        <v>113.41</v>
      </c>
      <c r="F23" s="92">
        <v>29900</v>
      </c>
      <c r="G23" s="92">
        <v>21179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 t="str">
        <f>H23</f>
        <v>0</v>
      </c>
      <c r="O23" s="90">
        <v>230</v>
      </c>
      <c r="P23" s="90">
        <v>186.75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 t="str">
        <f>Q23</f>
        <v>0</v>
      </c>
      <c r="X23" s="93">
        <v>0.2</v>
      </c>
      <c r="Y23" s="93">
        <v>0.8</v>
      </c>
    </row>
    <row r="24" spans="1:26" customHeight="1" ht="24">
      <c r="A24" s="95" t="s">
        <v>48</v>
      </c>
      <c r="B24" s="95" t="s">
        <v>54</v>
      </c>
      <c r="C24" s="90">
        <v>1</v>
      </c>
      <c r="D24" s="91">
        <v>130</v>
      </c>
      <c r="E24" s="91">
        <v>113.41</v>
      </c>
      <c r="F24" s="92">
        <v>57200</v>
      </c>
      <c r="G24" s="92">
        <v>40899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 t="str">
        <f>H24</f>
        <v>0</v>
      </c>
      <c r="O24" s="90">
        <v>440</v>
      </c>
      <c r="P24" s="90">
        <v>360.63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 t="str">
        <f>Q24</f>
        <v>0</v>
      </c>
      <c r="X24" s="93">
        <v>0.2</v>
      </c>
      <c r="Y24" s="93">
        <v>0.8</v>
      </c>
    </row>
    <row r="25" spans="1:26" customHeight="1" ht="24">
      <c r="A25" s="95" t="s">
        <v>48</v>
      </c>
      <c r="B25" s="95" t="s">
        <v>55</v>
      </c>
      <c r="C25" s="90">
        <v>1</v>
      </c>
      <c r="D25" s="91">
        <v>130</v>
      </c>
      <c r="E25" s="91">
        <v>113.41</v>
      </c>
      <c r="F25" s="92">
        <v>113100</v>
      </c>
      <c r="G25" s="92">
        <v>81943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 t="str">
        <f>H25</f>
        <v>0</v>
      </c>
      <c r="O25" s="90">
        <v>870</v>
      </c>
      <c r="P25" s="90">
        <v>722.54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 t="str">
        <f>Q25</f>
        <v>0</v>
      </c>
      <c r="X25" s="93">
        <v>0.2</v>
      </c>
      <c r="Y25" s="93">
        <v>0.8</v>
      </c>
    </row>
    <row r="26" spans="1:26" customHeight="1" ht="24">
      <c r="A26" s="95" t="s">
        <v>48</v>
      </c>
      <c r="B26" s="95" t="s">
        <v>56</v>
      </c>
      <c r="C26" s="90">
        <v>1</v>
      </c>
      <c r="D26" s="91">
        <v>130</v>
      </c>
      <c r="E26" s="91">
        <v>113.41</v>
      </c>
      <c r="F26" s="92">
        <v>39000</v>
      </c>
      <c r="G26" s="92">
        <v>29213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 t="str">
        <f>H26</f>
        <v>0</v>
      </c>
      <c r="O26" s="90">
        <v>300</v>
      </c>
      <c r="P26" s="90">
        <v>257.59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 t="str">
        <f>Q26</f>
        <v>0</v>
      </c>
      <c r="X26" s="93">
        <v>0.2</v>
      </c>
      <c r="Y26" s="93">
        <v>0.8</v>
      </c>
    </row>
    <row r="27" spans="1:26" customHeight="1" ht="24">
      <c r="A27" s="95" t="s">
        <v>57</v>
      </c>
      <c r="B27" s="95" t="s">
        <v>58</v>
      </c>
      <c r="C27" s="90">
        <v>28</v>
      </c>
      <c r="D27" s="91">
        <v>130</v>
      </c>
      <c r="E27" s="91">
        <v>113.41</v>
      </c>
      <c r="F27" s="92">
        <v>2340</v>
      </c>
      <c r="G27" s="92">
        <v>1474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 t="str">
        <f>H27</f>
        <v>0</v>
      </c>
      <c r="O27" s="90">
        <v>18</v>
      </c>
      <c r="P27" s="90">
        <v>13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 t="str">
        <f>Q27</f>
        <v>0</v>
      </c>
      <c r="X27" s="93">
        <v>0.2</v>
      </c>
      <c r="Y27" s="93">
        <v>0.8</v>
      </c>
    </row>
    <row r="28" spans="1:26" customHeight="1" ht="24">
      <c r="A28" s="95" t="s">
        <v>40</v>
      </c>
      <c r="B28" s="95" t="s">
        <v>59</v>
      </c>
      <c r="C28" s="90">
        <v>1</v>
      </c>
      <c r="D28" s="91">
        <v>130</v>
      </c>
      <c r="E28" s="91">
        <v>113.41</v>
      </c>
      <c r="F28" s="92">
        <v>221000</v>
      </c>
      <c r="G28" s="92">
        <v>126225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1700</v>
      </c>
      <c r="P28" s="90">
        <v>1113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 s="12" customFormat="1">
      <c r="A29" s="70"/>
      <c r="B29" s="19"/>
      <c r="C29" s="20"/>
      <c r="D29" s="21"/>
      <c r="E29" s="21"/>
      <c r="F29" s="4"/>
      <c r="G29" s="4"/>
      <c r="H29" s="4" t="str">
        <f>SUM(H3:H28)</f>
        <v>0</v>
      </c>
      <c r="I29" s="4" t="str">
        <f>SUM(I3:I28)</f>
        <v>0</v>
      </c>
      <c r="J29" s="4" t="str">
        <f>H29-I29</f>
        <v>0</v>
      </c>
      <c r="K29" s="22" t="str">
        <f>J29/H29</f>
        <v>0</v>
      </c>
      <c r="L29" s="4" t="str">
        <f>SUM(L3:L28)</f>
        <v>0</v>
      </c>
      <c r="M29" s="4" t="str">
        <f>SUM(M3:M28)</f>
        <v>0</v>
      </c>
      <c r="N29" s="4" t="str">
        <f>SUM(N3:N28)</f>
        <v>0</v>
      </c>
      <c r="O29" s="5"/>
      <c r="P29" s="5"/>
      <c r="Q29" s="5" t="str">
        <f>SUM(Q3:Q28)</f>
        <v>0</v>
      </c>
      <c r="R29" s="5" t="str">
        <f>SUM(R3:R28)</f>
        <v>0</v>
      </c>
      <c r="S29" s="5" t="str">
        <f>Q29-R29</f>
        <v>0</v>
      </c>
      <c r="T29" s="22" t="str">
        <f>S29/Q29</f>
        <v>0</v>
      </c>
      <c r="U29" s="5" t="str">
        <f>SUM(U3:U28)</f>
        <v>0</v>
      </c>
      <c r="V29" s="5" t="str">
        <f>SUM(V3:V28)</f>
        <v>0</v>
      </c>
      <c r="W29" s="73" t="str">
        <f>SUM(W3:W28)</f>
        <v>0</v>
      </c>
      <c r="X29" s="23"/>
      <c r="Y29" s="23"/>
    </row>
    <row r="30" spans="1:26" customHeight="1" ht="24" s="32" customFormat="1">
      <c r="A30" s="24"/>
      <c r="B30" s="25" t="s">
        <v>60</v>
      </c>
      <c r="C30" s="26">
        <v>0.04712</v>
      </c>
      <c r="D30" s="27"/>
      <c r="E30" s="27"/>
      <c r="F30" s="28"/>
      <c r="G30" s="28"/>
      <c r="H30" s="28" t="str">
        <f>C30*(H29-N29)</f>
        <v>0</v>
      </c>
      <c r="I30" s="28"/>
      <c r="J30" s="28"/>
      <c r="K30" s="29"/>
      <c r="L30" s="28"/>
      <c r="M30" s="28"/>
      <c r="N30" s="28"/>
      <c r="O30" s="30"/>
      <c r="P30" s="30"/>
      <c r="Q30" s="30" t="str">
        <f>C30*(Q29-W29)</f>
        <v>0</v>
      </c>
      <c r="R30" s="30"/>
      <c r="S30" s="30"/>
      <c r="T30" s="29"/>
      <c r="U30" s="30"/>
      <c r="V30" s="30"/>
      <c r="W30" s="74"/>
      <c r="X30" s="31"/>
      <c r="Y30" s="31"/>
    </row>
    <row r="31" spans="1:26" customHeight="1" ht="24">
      <c r="A31" s="33" t="s">
        <v>61</v>
      </c>
      <c r="B31" s="33" t="s">
        <v>62</v>
      </c>
      <c r="C31" s="15">
        <v>0.1</v>
      </c>
      <c r="D31" s="13"/>
      <c r="E31" s="13"/>
      <c r="F31" s="14"/>
      <c r="G31" s="14"/>
      <c r="H31" s="14" t="str">
        <f>C31*H29</f>
        <v>0</v>
      </c>
      <c r="I31" s="14"/>
      <c r="J31" s="14"/>
      <c r="K31" s="15"/>
      <c r="L31" s="14"/>
      <c r="M31" s="4" t="str">
        <f>H31</f>
        <v>0</v>
      </c>
      <c r="N31" s="4"/>
      <c r="O31" s="16"/>
      <c r="P31" s="16"/>
      <c r="Q31" s="16" t="str">
        <f>C31*Q29</f>
        <v>0</v>
      </c>
      <c r="R31" s="16"/>
      <c r="S31" s="16"/>
      <c r="T31" s="15"/>
      <c r="U31" s="16"/>
      <c r="V31" s="16" t="str">
        <f>Q31</f>
        <v>0</v>
      </c>
      <c r="W31" s="72"/>
      <c r="X31" s="17"/>
      <c r="Y31" s="17"/>
    </row>
    <row r="32" spans="1:26" customHeight="1" ht="24" s="12" customFormat="1">
      <c r="A32" s="34"/>
      <c r="B32" s="34" t="s">
        <v>63</v>
      </c>
      <c r="C32" s="35"/>
      <c r="D32" s="36"/>
      <c r="E32" s="36"/>
      <c r="F32" s="37"/>
      <c r="G32" s="37"/>
      <c r="H32" s="37" t="str">
        <f>SUM(H29:H31)</f>
        <v>0</v>
      </c>
      <c r="I32" s="37"/>
      <c r="J32" s="37"/>
      <c r="K32" s="38"/>
      <c r="L32" s="39" t="str">
        <f>L29</f>
        <v>0</v>
      </c>
      <c r="M32" s="39" t="str">
        <f>SUM(M29:M31)</f>
        <v>0</v>
      </c>
      <c r="N32" s="39"/>
      <c r="O32" s="40"/>
      <c r="P32" s="40"/>
      <c r="Q32" s="40" t="str">
        <f>SUM(Q29:Q31)</f>
        <v>0</v>
      </c>
      <c r="R32" s="40"/>
      <c r="S32" s="40"/>
      <c r="T32" s="38"/>
      <c r="U32" s="41" t="str">
        <f>U29</f>
        <v>0</v>
      </c>
      <c r="V32" s="41" t="str">
        <f>SUM(V29:V31)</f>
        <v>0</v>
      </c>
      <c r="W32" s="73"/>
      <c r="X32" s="42"/>
      <c r="Y32" s="42"/>
    </row>
    <row r="33" spans="1:26" customHeight="1" ht="24" s="54" customFormat="1">
      <c r="A33" s="43"/>
      <c r="B33" s="44" t="s">
        <v>64</v>
      </c>
      <c r="C33" s="45">
        <v>0.05</v>
      </c>
      <c r="D33" s="46"/>
      <c r="E33" s="46"/>
      <c r="F33" s="47"/>
      <c r="G33" s="47"/>
      <c r="H33" s="2" t="str">
        <f>C33*H32</f>
        <v>0</v>
      </c>
      <c r="I33" s="48"/>
      <c r="J33" s="48"/>
      <c r="K33" s="49"/>
      <c r="L33" s="78" t="str">
        <f>H33*X33</f>
        <v>0</v>
      </c>
      <c r="M33" s="78" t="str">
        <f>H33*Y33</f>
        <v>0</v>
      </c>
      <c r="N33" s="2"/>
      <c r="O33" s="50"/>
      <c r="P33" s="50"/>
      <c r="Q33" s="51" t="str">
        <f>C33*Q32</f>
        <v>0</v>
      </c>
      <c r="R33" s="52"/>
      <c r="S33" s="52"/>
      <c r="T33" s="53"/>
      <c r="U33" s="3" t="str">
        <f>Q33*X33</f>
        <v>0</v>
      </c>
      <c r="V33" s="3" t="str">
        <f>Q33*Y33</f>
        <v>0</v>
      </c>
      <c r="W33" s="75"/>
      <c r="X33" s="77">
        <v>0.2</v>
      </c>
      <c r="Y33" s="77">
        <v>0.8</v>
      </c>
    </row>
    <row r="34" spans="1:26" customHeight="1" ht="24" s="32" customFormat="1">
      <c r="A34" s="55"/>
      <c r="B34" s="1" t="s">
        <v>65</v>
      </c>
      <c r="C34" s="56">
        <v>0</v>
      </c>
      <c r="D34" s="57" t="s">
        <v>66</v>
      </c>
      <c r="E34" s="57">
        <v>100</v>
      </c>
      <c r="F34" s="48"/>
      <c r="G34" s="48"/>
      <c r="H34" s="58" t="str">
        <f>C34</f>
        <v>0</v>
      </c>
      <c r="I34" s="47"/>
      <c r="J34" s="47"/>
      <c r="K34" s="45"/>
      <c r="L34" s="78" t="str">
        <f>H34*X33</f>
        <v>0</v>
      </c>
      <c r="M34" s="78" t="str">
        <f>H34*Y33</f>
        <v>0</v>
      </c>
      <c r="N34" s="2"/>
      <c r="O34" s="59"/>
      <c r="P34" s="59"/>
      <c r="Q34" s="79" t="str">
        <f>IF(E34&gt;0, H34/E34, 0)</f>
        <v>0</v>
      </c>
      <c r="R34" s="50"/>
      <c r="S34" s="50"/>
      <c r="T34" s="31"/>
      <c r="U34" s="3" t="str">
        <f>Q34*X33</f>
        <v>0</v>
      </c>
      <c r="V34" s="3" t="str">
        <f>Q34*Y33</f>
        <v>0</v>
      </c>
      <c r="W34" s="74"/>
      <c r="X34" s="31"/>
      <c r="Y34" s="31"/>
    </row>
    <row r="35" spans="1:26" customHeight="1" ht="24">
      <c r="A35" s="60"/>
      <c r="B3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5" s="61"/>
      <c r="D35" s="62"/>
      <c r="E35" s="62"/>
      <c r="F35" s="63"/>
      <c r="G35" s="63"/>
      <c r="H35" s="63" t="str">
        <f>SUM(H29:H31)-SUM(H33:H34)</f>
        <v>0</v>
      </c>
      <c r="I35" s="63" t="str">
        <f>I29</f>
        <v>0</v>
      </c>
      <c r="J35" s="63" t="str">
        <f>H35-I35</f>
        <v>0</v>
      </c>
      <c r="K35" s="64" t="str">
        <f>J35/H35</f>
        <v>0</v>
      </c>
      <c r="L35" s="63" t="str">
        <f>SUM(L31:L32)-SUM(L33:L34)</f>
        <v>0</v>
      </c>
      <c r="M35" s="63" t="str">
        <f>SUM(M29:M31)-SUM(M33:M34)</f>
        <v>0</v>
      </c>
      <c r="N35" s="63"/>
      <c r="O35" s="65"/>
      <c r="P35" s="65"/>
      <c r="Q35" s="65" t="str">
        <f>SUM(Q29:Q31)-SUM(Q33:Q34)</f>
        <v>0</v>
      </c>
      <c r="R35" s="65" t="str">
        <f>R29</f>
        <v>0</v>
      </c>
      <c r="S35" s="65" t="str">
        <f>Q35-R35</f>
        <v>0</v>
      </c>
      <c r="T35" s="17" t="str">
        <f>S35/Q35</f>
        <v>0</v>
      </c>
      <c r="U35" s="65" t="str">
        <f>SUM($U31:$U32)-SUM($U33:$U34)</f>
        <v>0</v>
      </c>
      <c r="V35" s="65" t="str">
        <f>SUM(V29:V31)-SUM(V33:V34)</f>
        <v>0</v>
      </c>
      <c r="W35" s="72"/>
      <c r="X35" s="17"/>
      <c r="Y3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