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<sst xmlns="http://schemas.openxmlformats.org/spreadsheetml/2006/main" uniqueCount="100">
  <si>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</si>
  <si>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</si>
  <si>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</si>
  <si>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</si>
  <si>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</si>
  <si>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</si>
  <si>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</si>
  <si>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</si>
  <si>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</si>
  <si>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</si>
  <si>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</si>
  <si>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</si>
  <si>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</si>
  <si>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</si>
  <si>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</si>
  <si>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</si>
  <si>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</si>
  <si>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</si>
  <si>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</si>
  <si>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</si>
  <si>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</si>
  <si>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</si>
  <si>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</si>
  <si>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</si>
  <si>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教会使用料（2時間挙式）／牧師への謝礼／オルガン奏者／シンガー／教会のお世話係／結婚証明書（法的効力はありません）／リムジン送迎（ホテル⇔教会間）</t>
  </si>
  <si>
    <t>Other</t>
  </si>
  <si>
    <t>お水（ペットボトル）</t>
  </si>
  <si>
    <t>フォトグラファー：Taka</t>
  </si>
  <si>
    <t>お支度→ホテル館内→2時間挙式→フォトツアー2ヶ所(ワイマナロビーチ・ダウンタウン)/撮影データ</t>
  </si>
  <si>
    <t>レセプション30分（ワイキキ周辺）</t>
  </si>
  <si>
    <t>レセプション1時間(ワイキキ周辺)</t>
  </si>
  <si>
    <t>【二人目フォトグラファー】レセプション撮影（4時間）
☆プレゼント☆</t>
  </si>
  <si>
    <t>UIプロダクション</t>
  </si>
  <si>
    <t>シルバープラン（会場到着→2時間挙式→お庭→6組までのインタビュー/未編集セレモニー）USB</t>
  </si>
  <si>
    <t>フッテージ料金</t>
  </si>
  <si>
    <t>つきっきりコーディネーター</t>
  </si>
  <si>
    <t>☆メインコーディネーター
ホテル出発→フォトツアー→挙式→レセプション</t>
  </si>
  <si>
    <t>ゲスト様のご誘導
挙式→レセプション終了まで</t>
  </si>
  <si>
    <t>レセプション準備〜レセプション前半</t>
  </si>
  <si>
    <t>レセプション準備〜レセプション</t>
  </si>
  <si>
    <t>カップル用リムジン</t>
  </si>
  <si>
    <t>フォトツアー1ヶ所（ダウンタウン）</t>
  </si>
  <si>
    <t>フォトツアー1ヶ所（ワイマナロビーチ）</t>
  </si>
  <si>
    <t>40名様用トロリーチャーター</t>
  </si>
  <si>
    <t>ワイキキ→教会→カフェジュリア→ワイキキ
150,800×3
68,900×3
※待機料含む</t>
  </si>
  <si>
    <t>カフェジュリア</t>
  </si>
  <si>
    <t>会場使用料</t>
  </si>
  <si>
    <t>Course Menu
Bread and butter
Clam Chowder
Spring Mix Salad with House Dressing
Appetizer # 1: Smoked salmon Canape　
Appetizer # 2:Pan fried scallops with dill sauce
Half lobster with lemon butter sauce
Petit bacon wrapped filet mignon with demi glaze french sauce,au gratin potatoes
Dessert
Hot coffee or Hot tea</t>
  </si>
  <si>
    <t>Course Menu(エビアレルギー）
Bread and butter
Clam Chowder
Spring Mix Salad with House Dressing
Appetizer # 1: Smoke salmon Canape　
Appetizer # 2:Pan fried scallops with dill sauce
Garlic Ahi
Petit bacon wrapped filet mignon with demi glaze french sauce,au gratin potatoes
Dessert
Hot coffee or Hot tea</t>
  </si>
  <si>
    <t>Course Menu（魚アレルギー）
Bread and butter
Clam Chowder
Spring Mix Salad with House Dressing
Appetizer # 1: Bruschetta　
Appetizer # 2:Pan fried scallops with dill sauce
Half lobster with lemon butter sauce
Petit bacon wrapped filet mignon with demi glaze french sauce,au gratin potatoes
Dessert
Hot coffee or Hot tea</t>
  </si>
  <si>
    <t>Course Menu（貝アレルギー）
Bread and butter
Vichyssoise
Spring Mix Salad with House Dressing
Appetizer # 1: Smoked salmon Canape　
Appetizer # 2: Calamari with ramulade sauce
Half lobster with lemon butter sauce
Petit bacon wrapped filet mignon with demi glaze french sauce,au gratin potatoes
Dessert
Hot coffee or Hot tea</t>
  </si>
  <si>
    <t>Keiki Menu
ENTRÉE (1 platter)
Clam chowder,house salad 
Fried chicken,Pizza
Dessert</t>
  </si>
  <si>
    <t>Drink corkage fee</t>
  </si>
  <si>
    <t>AV機器</t>
  </si>
  <si>
    <t>スクリーン</t>
  </si>
  <si>
    <t>テント</t>
  </si>
  <si>
    <t>クリアキャノピーフレームテント</t>
  </si>
  <si>
    <t>Accel Rentals</t>
  </si>
  <si>
    <t>ドレープ＆シャンデリア
ライティング
104,000円→364,000円</t>
  </si>
  <si>
    <t>ランタン＆ライティング</t>
  </si>
  <si>
    <t>ライティング料金　
364,000円→110,500円</t>
  </si>
  <si>
    <t>木に吊るすライト
1本のみ、幹以外（木全体にライトをつけます）
紙ランタンは15個オーダー、バランスを見てつけます</t>
  </si>
  <si>
    <t>配達＆セッティング料　
ドレープ・シャンデリア・ライティング・グラス・プレート</t>
  </si>
  <si>
    <t>クリスマスツリー下の砂</t>
  </si>
  <si>
    <t>クリスマスツリー　
ホワイトクリスマスツリーにライト×3</t>
  </si>
  <si>
    <t>テーブルウェア</t>
  </si>
  <si>
    <t>Piper シャンパングラス</t>
  </si>
  <si>
    <t>Piper 赤ワイングラス</t>
  </si>
  <si>
    <t>Piper 白ワイングラス</t>
  </si>
  <si>
    <t>ウォーターグラス</t>
  </si>
  <si>
    <t>サラダプレート</t>
  </si>
  <si>
    <t>ディナープレート➀</t>
  </si>
  <si>
    <t>ディナープレート②</t>
  </si>
  <si>
    <t>Real Weddings オリジナル</t>
  </si>
  <si>
    <t>ヘッドテーブル
・サークルアーチ /アーチにグリーンの装飾、ライト巻きつけ
・足下にシリンダーとキャンドル
・テーブル/グリーン・お花&amp;キャンドル</t>
  </si>
  <si>
    <t>ロングテーブル
ゴールドのランタン/キャンドルホルダー (キャンドル入り) 15カ所
シリンダー5個のセット(筒状キャンドルとフローティングのミックス) 14セット
ミニキャンドル (6フィートにつき10個) 計70個
グリーンのアレンジとお花のアレンジ 各32個</t>
  </si>
  <si>
    <t>ラウンドテーブル
グリーンのリース  、中央にミニキャンドル 12個</t>
  </si>
  <si>
    <t>エントランス装飾</t>
  </si>
  <si>
    <t>エントランス/植込み部分のキャンドル　</t>
  </si>
  <si>
    <t>エントランスからトロリーまでのライト</t>
  </si>
  <si>
    <t>セッティング料（フラワー）</t>
  </si>
  <si>
    <t>We Heart Cake Company</t>
  </si>
  <si>
    <t>【CakeM】オリジナルウェディングケーキ
2Fake + parts of real cake
4”x6”x8” Fondant Fake Gold Cake</t>
  </si>
  <si>
    <t>ケーキフラワー</t>
  </si>
  <si>
    <t>ケーキ台フラワー</t>
  </si>
  <si>
    <t>キャンディビュッフェ</t>
  </si>
  <si>
    <t>【CakeM】キャンディビュッフェ
※105個（7種類×15）
221,000円→93,600円</t>
  </si>
  <si>
    <t>プレートレンタル　</t>
  </si>
  <si>
    <t>DJ</t>
  </si>
  <si>
    <t>3時間</t>
  </si>
  <si>
    <t>Other Decoration</t>
  </si>
  <si>
    <t>多目的ルーム
鏡、綿棒、ウェットティッシュの設置
お子様用マットの設置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</si>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</sst>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60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43381.59034722222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436800</v>
      </c>
      <c r="G3" s="92">
        <v>419895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3360</v>
      </c>
      <c r="P3" s="90">
        <v>3359.16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40</v>
      </c>
      <c r="D4" s="91">
        <v>130</v>
      </c>
      <c r="E4" s="91">
        <v>125</v>
      </c>
      <c r="F4" s="92">
        <v>130</v>
      </c>
      <c r="G4" s="92">
        <v>125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</v>
      </c>
      <c r="P4" s="90">
        <v>1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247000</v>
      </c>
      <c r="G5" s="92">
        <v>145934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1900</v>
      </c>
      <c r="P5" s="90">
        <v>1167.47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125</v>
      </c>
      <c r="F6" s="92">
        <v>32500</v>
      </c>
      <c r="G6" s="92">
        <v>15576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250</v>
      </c>
      <c r="P6" s="90">
        <v>124.61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27</v>
      </c>
      <c r="B7" s="95" t="s">
        <v>30</v>
      </c>
      <c r="C7" s="90">
        <v>3</v>
      </c>
      <c r="D7" s="91">
        <v>130</v>
      </c>
      <c r="E7" s="91">
        <v>125</v>
      </c>
      <c r="F7" s="92">
        <v>39000</v>
      </c>
      <c r="G7" s="92">
        <v>19634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300</v>
      </c>
      <c r="P7" s="90">
        <v>157.07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27</v>
      </c>
      <c r="B8" s="95" t="s">
        <v>31</v>
      </c>
      <c r="C8" s="90">
        <v>1</v>
      </c>
      <c r="D8" s="91">
        <v>130</v>
      </c>
      <c r="E8" s="91">
        <v>125</v>
      </c>
      <c r="F8" s="92">
        <v>0</v>
      </c>
      <c r="G8" s="92">
        <v>81250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0</v>
      </c>
      <c r="P8" s="90">
        <v>650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125</v>
      </c>
      <c r="F9" s="92">
        <v>146900</v>
      </c>
      <c r="G9" s="92">
        <v>102500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1130</v>
      </c>
      <c r="P9" s="90">
        <v>820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32</v>
      </c>
      <c r="B10" s="95" t="s">
        <v>34</v>
      </c>
      <c r="C10" s="90">
        <v>1</v>
      </c>
      <c r="D10" s="91">
        <v>130</v>
      </c>
      <c r="E10" s="91">
        <v>125</v>
      </c>
      <c r="F10" s="92">
        <v>78000</v>
      </c>
      <c r="G10" s="92">
        <v>125000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600</v>
      </c>
      <c r="P10" s="90">
        <v>1000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1</v>
      </c>
      <c r="D11" s="91">
        <v>130</v>
      </c>
      <c r="E11" s="91">
        <v>125</v>
      </c>
      <c r="F11" s="92">
        <v>91000</v>
      </c>
      <c r="G11" s="92">
        <v>67500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700</v>
      </c>
      <c r="P11" s="90">
        <v>540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35</v>
      </c>
      <c r="B12" s="95" t="s">
        <v>37</v>
      </c>
      <c r="C12" s="90">
        <v>2</v>
      </c>
      <c r="D12" s="91">
        <v>130</v>
      </c>
      <c r="E12" s="91">
        <v>125</v>
      </c>
      <c r="F12" s="92">
        <v>58500</v>
      </c>
      <c r="G12" s="92">
        <v>45000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450</v>
      </c>
      <c r="P12" s="90">
        <v>360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35</v>
      </c>
      <c r="B13" s="95" t="s">
        <v>38</v>
      </c>
      <c r="C13" s="90">
        <v>1</v>
      </c>
      <c r="D13" s="91">
        <v>130</v>
      </c>
      <c r="E13" s="91">
        <v>125</v>
      </c>
      <c r="F13" s="92">
        <v>32500</v>
      </c>
      <c r="G13" s="92">
        <v>20000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250</v>
      </c>
      <c r="P13" s="90">
        <v>160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35</v>
      </c>
      <c r="B14" s="95" t="s">
        <v>39</v>
      </c>
      <c r="C14" s="90">
        <v>2</v>
      </c>
      <c r="D14" s="91">
        <v>130</v>
      </c>
      <c r="E14" s="91">
        <v>125</v>
      </c>
      <c r="F14" s="92">
        <v>49400</v>
      </c>
      <c r="G14" s="92">
        <v>37500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380</v>
      </c>
      <c r="P14" s="90">
        <v>300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35</v>
      </c>
      <c r="B15" s="95" t="s">
        <v>39</v>
      </c>
      <c r="C15" s="90">
        <v>1</v>
      </c>
      <c r="D15" s="91">
        <v>130</v>
      </c>
      <c r="E15" s="91">
        <v>125</v>
      </c>
      <c r="F15" s="92">
        <v>0</v>
      </c>
      <c r="G15" s="92">
        <v>37500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0</v>
      </c>
      <c r="P15" s="90">
        <v>300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40</v>
      </c>
      <c r="B16" s="95" t="s">
        <v>41</v>
      </c>
      <c r="C16" s="90">
        <v>1</v>
      </c>
      <c r="D16" s="91">
        <v>130</v>
      </c>
      <c r="E16" s="91">
        <v>125</v>
      </c>
      <c r="F16" s="92">
        <v>19500</v>
      </c>
      <c r="G16" s="92">
        <v>10471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150</v>
      </c>
      <c r="P16" s="90">
        <v>83.77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40</v>
      </c>
      <c r="B17" s="95" t="s">
        <v>42</v>
      </c>
      <c r="C17" s="90">
        <v>1</v>
      </c>
      <c r="D17" s="91">
        <v>130</v>
      </c>
      <c r="E17" s="91">
        <v>125</v>
      </c>
      <c r="F17" s="92">
        <v>35100</v>
      </c>
      <c r="G17" s="92">
        <v>20942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270</v>
      </c>
      <c r="P17" s="90">
        <v>167.54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43</v>
      </c>
      <c r="B18" s="95" t="s">
        <v>44</v>
      </c>
      <c r="C18" s="90">
        <v>3</v>
      </c>
      <c r="D18" s="91">
        <v>130</v>
      </c>
      <c r="E18" s="91">
        <v>125</v>
      </c>
      <c r="F18" s="92">
        <v>219700</v>
      </c>
      <c r="G18" s="92">
        <v>140800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1690</v>
      </c>
      <c r="P18" s="90">
        <v>1126.4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45</v>
      </c>
      <c r="B19" s="95" t="s">
        <v>46</v>
      </c>
      <c r="C19" s="90">
        <v>1</v>
      </c>
      <c r="D19" s="91">
        <v>130</v>
      </c>
      <c r="E19" s="91">
        <v>125</v>
      </c>
      <c r="F19" s="92">
        <v>208000</v>
      </c>
      <c r="G19" s="92">
        <v>375000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1600</v>
      </c>
      <c r="P19" s="90">
        <v>3000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45</v>
      </c>
      <c r="B20" s="95" t="s">
        <v>47</v>
      </c>
      <c r="C20" s="90">
        <v>80</v>
      </c>
      <c r="D20" s="91">
        <v>130</v>
      </c>
      <c r="E20" s="91">
        <v>125</v>
      </c>
      <c r="F20" s="92">
        <v>23400</v>
      </c>
      <c r="G20" s="92">
        <v>18838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180</v>
      </c>
      <c r="P20" s="90">
        <v>150.7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45</v>
      </c>
      <c r="B21" s="95" t="s">
        <v>48</v>
      </c>
      <c r="C21" s="90">
        <v>3</v>
      </c>
      <c r="D21" s="91">
        <v>130</v>
      </c>
      <c r="E21" s="91">
        <v>125</v>
      </c>
      <c r="F21" s="92">
        <v>23400</v>
      </c>
      <c r="G21" s="92">
        <v>18838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180</v>
      </c>
      <c r="P21" s="90">
        <v>150.7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45</v>
      </c>
      <c r="B22" s="95" t="s">
        <v>49</v>
      </c>
      <c r="C22" s="90">
        <v>1</v>
      </c>
      <c r="D22" s="91">
        <v>130</v>
      </c>
      <c r="E22" s="91">
        <v>125</v>
      </c>
      <c r="F22" s="92">
        <v>23400</v>
      </c>
      <c r="G22" s="92">
        <v>18838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180</v>
      </c>
      <c r="P22" s="90">
        <v>150.7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45</v>
      </c>
      <c r="B23" s="95" t="s">
        <v>50</v>
      </c>
      <c r="C23" s="90">
        <v>1</v>
      </c>
      <c r="D23" s="91">
        <v>130</v>
      </c>
      <c r="E23" s="91">
        <v>125</v>
      </c>
      <c r="F23" s="92">
        <v>23400</v>
      </c>
      <c r="G23" s="92">
        <v>18838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180</v>
      </c>
      <c r="P23" s="90">
        <v>150.7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45</v>
      </c>
      <c r="B24" s="95" t="s">
        <v>51</v>
      </c>
      <c r="C24" s="90">
        <v>12</v>
      </c>
      <c r="D24" s="91">
        <v>130</v>
      </c>
      <c r="E24" s="91">
        <v>125</v>
      </c>
      <c r="F24" s="92">
        <v>8450</v>
      </c>
      <c r="G24" s="92">
        <v>6125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65</v>
      </c>
      <c r="P24" s="90">
        <v>49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45</v>
      </c>
      <c r="B25" s="95" t="s">
        <v>52</v>
      </c>
      <c r="C25" s="90">
        <v>85</v>
      </c>
      <c r="D25" s="91">
        <v>113</v>
      </c>
      <c r="E25" s="91">
        <v>125</v>
      </c>
      <c r="F25" s="92">
        <v>949</v>
      </c>
      <c r="G25" s="92">
        <v>1050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8.4</v>
      </c>
      <c r="P25" s="90">
        <v>8.4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0.2</v>
      </c>
      <c r="Y25" s="93">
        <v>0.8</v>
      </c>
    </row>
    <row r="26" spans="1:26" customHeight="1" ht="24">
      <c r="A26" s="95" t="s">
        <v>53</v>
      </c>
      <c r="B26" s="95" t="s">
        <v>54</v>
      </c>
      <c r="C26" s="90">
        <v>1</v>
      </c>
      <c r="D26" s="91">
        <v>130</v>
      </c>
      <c r="E26" s="91">
        <v>125</v>
      </c>
      <c r="F26" s="92">
        <v>65000</v>
      </c>
      <c r="G26" s="92">
        <v>0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500</v>
      </c>
      <c r="P26" s="90">
        <v>0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0.2</v>
      </c>
      <c r="Y26" s="93">
        <v>0.8</v>
      </c>
    </row>
    <row r="27" spans="1:26" customHeight="1" ht="24">
      <c r="A27" s="95" t="s">
        <v>55</v>
      </c>
      <c r="B27" s="95" t="s">
        <v>56</v>
      </c>
      <c r="C27" s="90">
        <v>1</v>
      </c>
      <c r="D27" s="91">
        <v>130</v>
      </c>
      <c r="E27" s="91">
        <v>125</v>
      </c>
      <c r="F27" s="92">
        <v>247000</v>
      </c>
      <c r="G27" s="92">
        <v>62500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>
        <v>0</v>
      </c>
      <c r="O27" s="90">
        <v>1900</v>
      </c>
      <c r="P27" s="90">
        <v>500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>
        <v>0</v>
      </c>
      <c r="X27" s="93">
        <v>0.2</v>
      </c>
      <c r="Y27" s="93">
        <v>0.8</v>
      </c>
    </row>
    <row r="28" spans="1:26" customHeight="1" ht="24">
      <c r="A28" s="95" t="s">
        <v>57</v>
      </c>
      <c r="B28" s="95" t="s">
        <v>58</v>
      </c>
      <c r="C28" s="90">
        <v>1</v>
      </c>
      <c r="D28" s="91">
        <v>130</v>
      </c>
      <c r="E28" s="91">
        <v>125</v>
      </c>
      <c r="F28" s="92">
        <v>364000</v>
      </c>
      <c r="G28" s="92">
        <v>259288</v>
      </c>
      <c r="H28" s="92" t="str">
        <f>F28* C28</f>
        <v>0</v>
      </c>
      <c r="I28" s="92" t="str">
        <f>G28* C28</f>
        <v>0</v>
      </c>
      <c r="J28" s="92" t="str">
        <f>H28- I28</f>
        <v>0</v>
      </c>
      <c r="K28" s="93" t="str">
        <f>J28 / H28</f>
        <v>0</v>
      </c>
      <c r="L28" s="92" t="str">
        <f>J28 * X28</f>
        <v>0</v>
      </c>
      <c r="M28" s="92" t="str">
        <f>J28 * Y28</f>
        <v>0</v>
      </c>
      <c r="N28" s="92">
        <v>0</v>
      </c>
      <c r="O28" s="90">
        <v>2800</v>
      </c>
      <c r="P28" s="90">
        <v>2074.3</v>
      </c>
      <c r="Q28" s="90" t="str">
        <f>O28* C28</f>
        <v>0</v>
      </c>
      <c r="R28" s="90" t="str">
        <f>P28* C28</f>
        <v>0</v>
      </c>
      <c r="S28" s="90" t="str">
        <f>Q28- R28</f>
        <v>0</v>
      </c>
      <c r="T28" s="93" t="str">
        <f>S28/ Q28</f>
        <v>0</v>
      </c>
      <c r="U28" s="90" t="str">
        <f>S28* X28</f>
        <v>0</v>
      </c>
      <c r="V28" s="90" t="str">
        <f>S28* Y28</f>
        <v>0</v>
      </c>
      <c r="W28" s="94">
        <v>0</v>
      </c>
      <c r="X28" s="93">
        <v>0.2</v>
      </c>
      <c r="Y28" s="93">
        <v>0.8</v>
      </c>
    </row>
    <row r="29" spans="1:26" customHeight="1" ht="24">
      <c r="A29" s="95" t="s">
        <v>59</v>
      </c>
      <c r="B29" s="95" t="s">
        <v>60</v>
      </c>
      <c r="C29" s="90">
        <v>1</v>
      </c>
      <c r="D29" s="91">
        <v>130</v>
      </c>
      <c r="E29" s="91">
        <v>125</v>
      </c>
      <c r="F29" s="92">
        <v>110500</v>
      </c>
      <c r="G29" s="92">
        <v>52500</v>
      </c>
      <c r="H29" s="92" t="str">
        <f>F29* C29</f>
        <v>0</v>
      </c>
      <c r="I29" s="92" t="str">
        <f>G29* C29</f>
        <v>0</v>
      </c>
      <c r="J29" s="92" t="str">
        <f>H29- I29</f>
        <v>0</v>
      </c>
      <c r="K29" s="93" t="str">
        <f>J29 / H29</f>
        <v>0</v>
      </c>
      <c r="L29" s="92" t="str">
        <f>J29 * X29</f>
        <v>0</v>
      </c>
      <c r="M29" s="92" t="str">
        <f>J29 * Y29</f>
        <v>0</v>
      </c>
      <c r="N29" s="92">
        <v>0</v>
      </c>
      <c r="O29" s="90">
        <v>850</v>
      </c>
      <c r="P29" s="90">
        <v>420</v>
      </c>
      <c r="Q29" s="90" t="str">
        <f>O29* C29</f>
        <v>0</v>
      </c>
      <c r="R29" s="90" t="str">
        <f>P29* C29</f>
        <v>0</v>
      </c>
      <c r="S29" s="90" t="str">
        <f>Q29- R29</f>
        <v>0</v>
      </c>
      <c r="T29" s="93" t="str">
        <f>S29/ Q29</f>
        <v>0</v>
      </c>
      <c r="U29" s="90" t="str">
        <f>S29* X29</f>
        <v>0</v>
      </c>
      <c r="V29" s="90" t="str">
        <f>S29* Y29</f>
        <v>0</v>
      </c>
      <c r="W29" s="94">
        <v>0</v>
      </c>
      <c r="X29" s="93">
        <v>0.2</v>
      </c>
      <c r="Y29" s="93">
        <v>0.8</v>
      </c>
    </row>
    <row r="30" spans="1:26" customHeight="1" ht="24">
      <c r="A30" s="95" t="s">
        <v>59</v>
      </c>
      <c r="B30" s="95" t="s">
        <v>61</v>
      </c>
      <c r="C30" s="90">
        <v>15</v>
      </c>
      <c r="D30" s="91">
        <v>130</v>
      </c>
      <c r="E30" s="91">
        <v>125</v>
      </c>
      <c r="F30" s="92">
        <v>2860</v>
      </c>
      <c r="G30" s="92">
        <v>1700</v>
      </c>
      <c r="H30" s="92" t="str">
        <f>F30* C30</f>
        <v>0</v>
      </c>
      <c r="I30" s="92" t="str">
        <f>G30* C30</f>
        <v>0</v>
      </c>
      <c r="J30" s="92" t="str">
        <f>H30- I30</f>
        <v>0</v>
      </c>
      <c r="K30" s="93" t="str">
        <f>J30 / H30</f>
        <v>0</v>
      </c>
      <c r="L30" s="92" t="str">
        <f>J30 * X30</f>
        <v>0</v>
      </c>
      <c r="M30" s="92" t="str">
        <f>J30 * Y30</f>
        <v>0</v>
      </c>
      <c r="N30" s="92">
        <v>0</v>
      </c>
      <c r="O30" s="90">
        <v>22</v>
      </c>
      <c r="P30" s="90">
        <v>13.6</v>
      </c>
      <c r="Q30" s="90" t="str">
        <f>O30* C30</f>
        <v>0</v>
      </c>
      <c r="R30" s="90" t="str">
        <f>P30* C30</f>
        <v>0</v>
      </c>
      <c r="S30" s="90" t="str">
        <f>Q30- R30</f>
        <v>0</v>
      </c>
      <c r="T30" s="93" t="str">
        <f>S30/ Q30</f>
        <v>0</v>
      </c>
      <c r="U30" s="90" t="str">
        <f>S30* X30</f>
        <v>0</v>
      </c>
      <c r="V30" s="90" t="str">
        <f>S30* Y30</f>
        <v>0</v>
      </c>
      <c r="W30" s="94">
        <v>0</v>
      </c>
      <c r="X30" s="93">
        <v>0.2</v>
      </c>
      <c r="Y30" s="93">
        <v>0.8</v>
      </c>
    </row>
    <row r="31" spans="1:26" customHeight="1" ht="24">
      <c r="A31" s="95" t="s">
        <v>59</v>
      </c>
      <c r="B31" s="95" t="s">
        <v>62</v>
      </c>
      <c r="C31" s="90">
        <v>1</v>
      </c>
      <c r="D31" s="91">
        <v>130</v>
      </c>
      <c r="E31" s="91">
        <v>125</v>
      </c>
      <c r="F31" s="92">
        <v>104000</v>
      </c>
      <c r="G31" s="92">
        <v>187500</v>
      </c>
      <c r="H31" s="92" t="str">
        <f>F31* C31</f>
        <v>0</v>
      </c>
      <c r="I31" s="92" t="str">
        <f>G31* C31</f>
        <v>0</v>
      </c>
      <c r="J31" s="92" t="str">
        <f>H31- I31</f>
        <v>0</v>
      </c>
      <c r="K31" s="93" t="str">
        <f>J31 / H31</f>
        <v>0</v>
      </c>
      <c r="L31" s="92" t="str">
        <f>J31 * X31</f>
        <v>0</v>
      </c>
      <c r="M31" s="92" t="str">
        <f>J31 * Y31</f>
        <v>0</v>
      </c>
      <c r="N31" s="92">
        <v>0</v>
      </c>
      <c r="O31" s="90">
        <v>800</v>
      </c>
      <c r="P31" s="90">
        <v>1500</v>
      </c>
      <c r="Q31" s="90" t="str">
        <f>O31* C31</f>
        <v>0</v>
      </c>
      <c r="R31" s="90" t="str">
        <f>P31* C31</f>
        <v>0</v>
      </c>
      <c r="S31" s="90" t="str">
        <f>Q31- R31</f>
        <v>0</v>
      </c>
      <c r="T31" s="93" t="str">
        <f>S31/ Q31</f>
        <v>0</v>
      </c>
      <c r="U31" s="90" t="str">
        <f>S31* X31</f>
        <v>0</v>
      </c>
      <c r="V31" s="90" t="str">
        <f>S31* Y31</f>
        <v>0</v>
      </c>
      <c r="W31" s="94">
        <v>0</v>
      </c>
      <c r="X31" s="93">
        <v>0.2</v>
      </c>
      <c r="Y31" s="93">
        <v>0.8</v>
      </c>
    </row>
    <row r="32" spans="1:26" customHeight="1" ht="24">
      <c r="A32" s="95" t="s">
        <v>57</v>
      </c>
      <c r="B32" s="95" t="s">
        <v>63</v>
      </c>
      <c r="C32" s="90">
        <v>1</v>
      </c>
      <c r="D32" s="91">
        <v>130</v>
      </c>
      <c r="E32" s="91">
        <v>125</v>
      </c>
      <c r="F32" s="92">
        <v>39000</v>
      </c>
      <c r="G32" s="92">
        <v>32725</v>
      </c>
      <c r="H32" s="92" t="str">
        <f>F32* C32</f>
        <v>0</v>
      </c>
      <c r="I32" s="92" t="str">
        <f>G32* C32</f>
        <v>0</v>
      </c>
      <c r="J32" s="92" t="str">
        <f>H32- I32</f>
        <v>0</v>
      </c>
      <c r="K32" s="93" t="str">
        <f>J32 / H32</f>
        <v>0</v>
      </c>
      <c r="L32" s="92" t="str">
        <f>J32 * X32</f>
        <v>0</v>
      </c>
      <c r="M32" s="92" t="str">
        <f>J32 * Y32</f>
        <v>0</v>
      </c>
      <c r="N32" s="92">
        <v>0</v>
      </c>
      <c r="O32" s="90">
        <v>300</v>
      </c>
      <c r="P32" s="90">
        <v>261.8</v>
      </c>
      <c r="Q32" s="90" t="str">
        <f>O32* C32</f>
        <v>0</v>
      </c>
      <c r="R32" s="90" t="str">
        <f>P32* C32</f>
        <v>0</v>
      </c>
      <c r="S32" s="90" t="str">
        <f>Q32- R32</f>
        <v>0</v>
      </c>
      <c r="T32" s="93" t="str">
        <f>S32/ Q32</f>
        <v>0</v>
      </c>
      <c r="U32" s="90" t="str">
        <f>S32* X32</f>
        <v>0</v>
      </c>
      <c r="V32" s="90" t="str">
        <f>S32* Y32</f>
        <v>0</v>
      </c>
      <c r="W32" s="94">
        <v>0</v>
      </c>
      <c r="X32" s="93">
        <v>0.2</v>
      </c>
      <c r="Y32" s="93">
        <v>0.8</v>
      </c>
    </row>
    <row r="33" spans="1:26" customHeight="1" ht="24">
      <c r="A33" s="95" t="s">
        <v>57</v>
      </c>
      <c r="B33" s="95" t="s">
        <v>64</v>
      </c>
      <c r="C33" s="90">
        <v>3</v>
      </c>
      <c r="D33" s="91">
        <v>130</v>
      </c>
      <c r="E33" s="91">
        <v>125</v>
      </c>
      <c r="F33" s="92">
        <v>58500</v>
      </c>
      <c r="G33" s="92">
        <v>10000</v>
      </c>
      <c r="H33" s="92" t="str">
        <f>F33* C33</f>
        <v>0</v>
      </c>
      <c r="I33" s="92" t="str">
        <f>G33* C33</f>
        <v>0</v>
      </c>
      <c r="J33" s="92" t="str">
        <f>H33- I33</f>
        <v>0</v>
      </c>
      <c r="K33" s="93" t="str">
        <f>J33 / H33</f>
        <v>0</v>
      </c>
      <c r="L33" s="92" t="str">
        <f>J33 * X33</f>
        <v>0</v>
      </c>
      <c r="M33" s="92" t="str">
        <f>J33 * Y33</f>
        <v>0</v>
      </c>
      <c r="N33" s="92">
        <v>0</v>
      </c>
      <c r="O33" s="90">
        <v>450</v>
      </c>
      <c r="P33" s="90">
        <v>80</v>
      </c>
      <c r="Q33" s="90" t="str">
        <f>O33* C33</f>
        <v>0</v>
      </c>
      <c r="R33" s="90" t="str">
        <f>P33* C33</f>
        <v>0</v>
      </c>
      <c r="S33" s="90" t="str">
        <f>Q33- R33</f>
        <v>0</v>
      </c>
      <c r="T33" s="93" t="str">
        <f>S33/ Q33</f>
        <v>0</v>
      </c>
      <c r="U33" s="90" t="str">
        <f>S33* X33</f>
        <v>0</v>
      </c>
      <c r="V33" s="90" t="str">
        <f>S33* Y33</f>
        <v>0</v>
      </c>
      <c r="W33" s="94">
        <v>0</v>
      </c>
      <c r="X33" s="93">
        <v>0.2</v>
      </c>
      <c r="Y33" s="93">
        <v>0.8</v>
      </c>
    </row>
    <row r="34" spans="1:26" customHeight="1" ht="24">
      <c r="A34" s="95" t="s">
        <v>65</v>
      </c>
      <c r="B34" s="95" t="s">
        <v>66</v>
      </c>
      <c r="C34" s="90">
        <v>88</v>
      </c>
      <c r="D34" s="91">
        <v>130</v>
      </c>
      <c r="E34" s="91">
        <v>125</v>
      </c>
      <c r="F34" s="92">
        <v>325</v>
      </c>
      <c r="G34" s="92">
        <v>100</v>
      </c>
      <c r="H34" s="92" t="str">
        <f>F34* C34</f>
        <v>0</v>
      </c>
      <c r="I34" s="92" t="str">
        <f>G34* C34</f>
        <v>0</v>
      </c>
      <c r="J34" s="92" t="str">
        <f>H34- I34</f>
        <v>0</v>
      </c>
      <c r="K34" s="93" t="str">
        <f>J34 / H34</f>
        <v>0</v>
      </c>
      <c r="L34" s="92" t="str">
        <f>J34 * X34</f>
        <v>0</v>
      </c>
      <c r="M34" s="92" t="str">
        <f>J34 * Y34</f>
        <v>0</v>
      </c>
      <c r="N34" s="92">
        <v>0</v>
      </c>
      <c r="O34" s="90">
        <v>2.5</v>
      </c>
      <c r="P34" s="90">
        <v>0.8</v>
      </c>
      <c r="Q34" s="90" t="str">
        <f>O34* C34</f>
        <v>0</v>
      </c>
      <c r="R34" s="90" t="str">
        <f>P34* C34</f>
        <v>0</v>
      </c>
      <c r="S34" s="90" t="str">
        <f>Q34- R34</f>
        <v>0</v>
      </c>
      <c r="T34" s="93" t="str">
        <f>S34/ Q34</f>
        <v>0</v>
      </c>
      <c r="U34" s="90" t="str">
        <f>S34* X34</f>
        <v>0</v>
      </c>
      <c r="V34" s="90" t="str">
        <f>S34* Y34</f>
        <v>0</v>
      </c>
      <c r="W34" s="94">
        <v>0</v>
      </c>
      <c r="X34" s="93">
        <v>0.2</v>
      </c>
      <c r="Y34" s="93">
        <v>0.8</v>
      </c>
    </row>
    <row r="35" spans="1:26" customHeight="1" ht="24">
      <c r="A35" s="95" t="s">
        <v>65</v>
      </c>
      <c r="B35" s="95" t="s">
        <v>67</v>
      </c>
      <c r="C35" s="90">
        <v>88</v>
      </c>
      <c r="D35" s="91">
        <v>130</v>
      </c>
      <c r="E35" s="91">
        <v>125</v>
      </c>
      <c r="F35" s="92">
        <v>325</v>
      </c>
      <c r="G35" s="92">
        <v>100</v>
      </c>
      <c r="H35" s="92" t="str">
        <f>F35* C35</f>
        <v>0</v>
      </c>
      <c r="I35" s="92" t="str">
        <f>G35* C35</f>
        <v>0</v>
      </c>
      <c r="J35" s="92" t="str">
        <f>H35- I35</f>
        <v>0</v>
      </c>
      <c r="K35" s="93" t="str">
        <f>J35 / H35</f>
        <v>0</v>
      </c>
      <c r="L35" s="92" t="str">
        <f>J35 * X35</f>
        <v>0</v>
      </c>
      <c r="M35" s="92" t="str">
        <f>J35 * Y35</f>
        <v>0</v>
      </c>
      <c r="N35" s="92">
        <v>0</v>
      </c>
      <c r="O35" s="90">
        <v>2.5</v>
      </c>
      <c r="P35" s="90">
        <v>0.8</v>
      </c>
      <c r="Q35" s="90" t="str">
        <f>O35* C35</f>
        <v>0</v>
      </c>
      <c r="R35" s="90" t="str">
        <f>P35* C35</f>
        <v>0</v>
      </c>
      <c r="S35" s="90" t="str">
        <f>Q35- R35</f>
        <v>0</v>
      </c>
      <c r="T35" s="93" t="str">
        <f>S35/ Q35</f>
        <v>0</v>
      </c>
      <c r="U35" s="90" t="str">
        <f>S35* X35</f>
        <v>0</v>
      </c>
      <c r="V35" s="90" t="str">
        <f>S35* Y35</f>
        <v>0</v>
      </c>
      <c r="W35" s="94">
        <v>0</v>
      </c>
      <c r="X35" s="93">
        <v>0.2</v>
      </c>
      <c r="Y35" s="93">
        <v>0.8</v>
      </c>
    </row>
    <row r="36" spans="1:26" customHeight="1" ht="24">
      <c r="A36" s="95" t="s">
        <v>65</v>
      </c>
      <c r="B36" s="95" t="s">
        <v>68</v>
      </c>
      <c r="C36" s="90">
        <v>88</v>
      </c>
      <c r="D36" s="91">
        <v>130</v>
      </c>
      <c r="E36" s="91">
        <v>125</v>
      </c>
      <c r="F36" s="92">
        <v>325</v>
      </c>
      <c r="G36" s="92">
        <v>100</v>
      </c>
      <c r="H36" s="92" t="str">
        <f>F36* C36</f>
        <v>0</v>
      </c>
      <c r="I36" s="92" t="str">
        <f>G36* C36</f>
        <v>0</v>
      </c>
      <c r="J36" s="92" t="str">
        <f>H36- I36</f>
        <v>0</v>
      </c>
      <c r="K36" s="93" t="str">
        <f>J36 / H36</f>
        <v>0</v>
      </c>
      <c r="L36" s="92" t="str">
        <f>J36 * X36</f>
        <v>0</v>
      </c>
      <c r="M36" s="92" t="str">
        <f>J36 * Y36</f>
        <v>0</v>
      </c>
      <c r="N36" s="92">
        <v>0</v>
      </c>
      <c r="O36" s="90">
        <v>2.5</v>
      </c>
      <c r="P36" s="90">
        <v>0.8</v>
      </c>
      <c r="Q36" s="90" t="str">
        <f>O36* C36</f>
        <v>0</v>
      </c>
      <c r="R36" s="90" t="str">
        <f>P36* C36</f>
        <v>0</v>
      </c>
      <c r="S36" s="90" t="str">
        <f>Q36- R36</f>
        <v>0</v>
      </c>
      <c r="T36" s="93" t="str">
        <f>S36/ Q36</f>
        <v>0</v>
      </c>
      <c r="U36" s="90" t="str">
        <f>S36* X36</f>
        <v>0</v>
      </c>
      <c r="V36" s="90" t="str">
        <f>S36* Y36</f>
        <v>0</v>
      </c>
      <c r="W36" s="94">
        <v>0</v>
      </c>
      <c r="X36" s="93">
        <v>0.2</v>
      </c>
      <c r="Y36" s="93">
        <v>0.8</v>
      </c>
    </row>
    <row r="37" spans="1:26" customHeight="1" ht="24">
      <c r="A37" s="95" t="s">
        <v>65</v>
      </c>
      <c r="B37" s="95" t="s">
        <v>69</v>
      </c>
      <c r="C37" s="90">
        <v>97</v>
      </c>
      <c r="D37" s="91">
        <v>130</v>
      </c>
      <c r="E37" s="91">
        <v>125</v>
      </c>
      <c r="F37" s="92">
        <v>390</v>
      </c>
      <c r="G37" s="92">
        <v>262</v>
      </c>
      <c r="H37" s="92" t="str">
        <f>F37* C37</f>
        <v>0</v>
      </c>
      <c r="I37" s="92" t="str">
        <f>G37* C37</f>
        <v>0</v>
      </c>
      <c r="J37" s="92" t="str">
        <f>H37- I37</f>
        <v>0</v>
      </c>
      <c r="K37" s="93" t="str">
        <f>J37 / H37</f>
        <v>0</v>
      </c>
      <c r="L37" s="92" t="str">
        <f>J37 * X37</f>
        <v>0</v>
      </c>
      <c r="M37" s="92" t="str">
        <f>J37 * Y37</f>
        <v>0</v>
      </c>
      <c r="N37" s="92">
        <v>0</v>
      </c>
      <c r="O37" s="90">
        <v>3</v>
      </c>
      <c r="P37" s="90">
        <v>2.1</v>
      </c>
      <c r="Q37" s="90" t="str">
        <f>O37* C37</f>
        <v>0</v>
      </c>
      <c r="R37" s="90" t="str">
        <f>P37* C37</f>
        <v>0</v>
      </c>
      <c r="S37" s="90" t="str">
        <f>Q37- R37</f>
        <v>0</v>
      </c>
      <c r="T37" s="93" t="str">
        <f>S37/ Q37</f>
        <v>0</v>
      </c>
      <c r="U37" s="90" t="str">
        <f>S37* X37</f>
        <v>0</v>
      </c>
      <c r="V37" s="90" t="str">
        <f>S37* Y37</f>
        <v>0</v>
      </c>
      <c r="W37" s="94">
        <v>0</v>
      </c>
      <c r="X37" s="93">
        <v>0.2</v>
      </c>
      <c r="Y37" s="93">
        <v>0.8</v>
      </c>
    </row>
    <row r="38" spans="1:26" customHeight="1" ht="24">
      <c r="A38" s="95" t="s">
        <v>65</v>
      </c>
      <c r="B38" s="95" t="s">
        <v>70</v>
      </c>
      <c r="C38" s="90">
        <v>85</v>
      </c>
      <c r="D38" s="91">
        <v>130</v>
      </c>
      <c r="E38" s="91">
        <v>125</v>
      </c>
      <c r="F38" s="92">
        <v>325</v>
      </c>
      <c r="G38" s="92">
        <v>190</v>
      </c>
      <c r="H38" s="92" t="str">
        <f>F38* C38</f>
        <v>0</v>
      </c>
      <c r="I38" s="92" t="str">
        <f>G38* C38</f>
        <v>0</v>
      </c>
      <c r="J38" s="92" t="str">
        <f>H38- I38</f>
        <v>0</v>
      </c>
      <c r="K38" s="93" t="str">
        <f>J38 / H38</f>
        <v>0</v>
      </c>
      <c r="L38" s="92" t="str">
        <f>J38 * X38</f>
        <v>0</v>
      </c>
      <c r="M38" s="92" t="str">
        <f>J38 * Y38</f>
        <v>0</v>
      </c>
      <c r="N38" s="92">
        <v>0</v>
      </c>
      <c r="O38" s="90">
        <v>2.5</v>
      </c>
      <c r="P38" s="90">
        <v>1.52</v>
      </c>
      <c r="Q38" s="90" t="str">
        <f>O38* C38</f>
        <v>0</v>
      </c>
      <c r="R38" s="90" t="str">
        <f>P38* C38</f>
        <v>0</v>
      </c>
      <c r="S38" s="90" t="str">
        <f>Q38- R38</f>
        <v>0</v>
      </c>
      <c r="T38" s="93" t="str">
        <f>S38/ Q38</f>
        <v>0</v>
      </c>
      <c r="U38" s="90" t="str">
        <f>S38* X38</f>
        <v>0</v>
      </c>
      <c r="V38" s="90" t="str">
        <f>S38* Y38</f>
        <v>0</v>
      </c>
      <c r="W38" s="94">
        <v>0</v>
      </c>
      <c r="X38" s="93">
        <v>0.2</v>
      </c>
      <c r="Y38" s="93">
        <v>0.8</v>
      </c>
    </row>
    <row r="39" spans="1:26" customHeight="1" ht="24">
      <c r="A39" s="95" t="s">
        <v>65</v>
      </c>
      <c r="B39" s="95" t="s">
        <v>71</v>
      </c>
      <c r="C39" s="90">
        <v>85</v>
      </c>
      <c r="D39" s="91">
        <v>130</v>
      </c>
      <c r="E39" s="91">
        <v>125</v>
      </c>
      <c r="F39" s="92">
        <v>325</v>
      </c>
      <c r="G39" s="92">
        <v>190</v>
      </c>
      <c r="H39" s="92" t="str">
        <f>F39* C39</f>
        <v>0</v>
      </c>
      <c r="I39" s="92" t="str">
        <f>G39* C39</f>
        <v>0</v>
      </c>
      <c r="J39" s="92" t="str">
        <f>H39- I39</f>
        <v>0</v>
      </c>
      <c r="K39" s="93" t="str">
        <f>J39 / H39</f>
        <v>0</v>
      </c>
      <c r="L39" s="92" t="str">
        <f>J39 * X39</f>
        <v>0</v>
      </c>
      <c r="M39" s="92" t="str">
        <f>J39 * Y39</f>
        <v>0</v>
      </c>
      <c r="N39" s="92">
        <v>0</v>
      </c>
      <c r="O39" s="90">
        <v>2.5</v>
      </c>
      <c r="P39" s="90">
        <v>1.52</v>
      </c>
      <c r="Q39" s="90" t="str">
        <f>O39* C39</f>
        <v>0</v>
      </c>
      <c r="R39" s="90" t="str">
        <f>P39* C39</f>
        <v>0</v>
      </c>
      <c r="S39" s="90" t="str">
        <f>Q39- R39</f>
        <v>0</v>
      </c>
      <c r="T39" s="93" t="str">
        <f>S39/ Q39</f>
        <v>0</v>
      </c>
      <c r="U39" s="90" t="str">
        <f>S39* X39</f>
        <v>0</v>
      </c>
      <c r="V39" s="90" t="str">
        <f>S39* Y39</f>
        <v>0</v>
      </c>
      <c r="W39" s="94">
        <v>0</v>
      </c>
      <c r="X39" s="93">
        <v>0.2</v>
      </c>
      <c r="Y39" s="93">
        <v>0.8</v>
      </c>
    </row>
    <row r="40" spans="1:26" customHeight="1" ht="24">
      <c r="A40" s="95" t="s">
        <v>65</v>
      </c>
      <c r="B40" s="95" t="s">
        <v>72</v>
      </c>
      <c r="C40" s="90">
        <v>85</v>
      </c>
      <c r="D40" s="91">
        <v>130</v>
      </c>
      <c r="E40" s="91">
        <v>125</v>
      </c>
      <c r="F40" s="92">
        <v>325</v>
      </c>
      <c r="G40" s="92">
        <v>99</v>
      </c>
      <c r="H40" s="92" t="str">
        <f>F40* C40</f>
        <v>0</v>
      </c>
      <c r="I40" s="92" t="str">
        <f>G40* C40</f>
        <v>0</v>
      </c>
      <c r="J40" s="92" t="str">
        <f>H40- I40</f>
        <v>0</v>
      </c>
      <c r="K40" s="93" t="str">
        <f>J40 / H40</f>
        <v>0</v>
      </c>
      <c r="L40" s="92" t="str">
        <f>J40 * X40</f>
        <v>0</v>
      </c>
      <c r="M40" s="92" t="str">
        <f>J40 * Y40</f>
        <v>0</v>
      </c>
      <c r="N40" s="92">
        <v>0</v>
      </c>
      <c r="O40" s="90">
        <v>2.5</v>
      </c>
      <c r="P40" s="90">
        <v>0.79</v>
      </c>
      <c r="Q40" s="90" t="str">
        <f>O40* C40</f>
        <v>0</v>
      </c>
      <c r="R40" s="90" t="str">
        <f>P40* C40</f>
        <v>0</v>
      </c>
      <c r="S40" s="90" t="str">
        <f>Q40- R40</f>
        <v>0</v>
      </c>
      <c r="T40" s="93" t="str">
        <f>S40/ Q40</f>
        <v>0</v>
      </c>
      <c r="U40" s="90" t="str">
        <f>S40* X40</f>
        <v>0</v>
      </c>
      <c r="V40" s="90" t="str">
        <f>S40* Y40</f>
        <v>0</v>
      </c>
      <c r="W40" s="94">
        <v>0</v>
      </c>
      <c r="X40" s="93">
        <v>0.2</v>
      </c>
      <c r="Y40" s="93">
        <v>0.8</v>
      </c>
    </row>
    <row r="41" spans="1:26" customHeight="1" ht="24">
      <c r="A41" s="95" t="s">
        <v>73</v>
      </c>
      <c r="B41" s="95" t="s">
        <v>74</v>
      </c>
      <c r="C41" s="90">
        <v>1</v>
      </c>
      <c r="D41" s="91">
        <v>130</v>
      </c>
      <c r="E41" s="91">
        <v>125</v>
      </c>
      <c r="F41" s="92">
        <v>377000</v>
      </c>
      <c r="G41" s="92">
        <v>260921</v>
      </c>
      <c r="H41" s="92" t="str">
        <f>F41* C41</f>
        <v>0</v>
      </c>
      <c r="I41" s="92" t="str">
        <f>G41* C41</f>
        <v>0</v>
      </c>
      <c r="J41" s="92" t="str">
        <f>H41- I41</f>
        <v>0</v>
      </c>
      <c r="K41" s="93" t="str">
        <f>J41 / H41</f>
        <v>0</v>
      </c>
      <c r="L41" s="92" t="str">
        <f>J41 * X41</f>
        <v>0</v>
      </c>
      <c r="M41" s="92" t="str">
        <f>J41 * Y41</f>
        <v>0</v>
      </c>
      <c r="N41" s="92">
        <v>0</v>
      </c>
      <c r="O41" s="90">
        <v>2900</v>
      </c>
      <c r="P41" s="90">
        <v>2087.37</v>
      </c>
      <c r="Q41" s="90" t="str">
        <f>O41* C41</f>
        <v>0</v>
      </c>
      <c r="R41" s="90" t="str">
        <f>P41* C41</f>
        <v>0</v>
      </c>
      <c r="S41" s="90" t="str">
        <f>Q41- R41</f>
        <v>0</v>
      </c>
      <c r="T41" s="93" t="str">
        <f>S41/ Q41</f>
        <v>0</v>
      </c>
      <c r="U41" s="90" t="str">
        <f>S41* X41</f>
        <v>0</v>
      </c>
      <c r="V41" s="90" t="str">
        <f>S41* Y41</f>
        <v>0</v>
      </c>
      <c r="W41" s="94">
        <v>0</v>
      </c>
      <c r="X41" s="93">
        <v>0.2</v>
      </c>
      <c r="Y41" s="93">
        <v>0.8</v>
      </c>
    </row>
    <row r="42" spans="1:26" customHeight="1" ht="24">
      <c r="A42" s="95" t="s">
        <v>73</v>
      </c>
      <c r="B42" s="95" t="s">
        <v>75</v>
      </c>
      <c r="C42" s="90">
        <v>1</v>
      </c>
      <c r="D42" s="91">
        <v>130</v>
      </c>
      <c r="E42" s="91">
        <v>125</v>
      </c>
      <c r="F42" s="92">
        <v>559000</v>
      </c>
      <c r="G42" s="92">
        <v>406250</v>
      </c>
      <c r="H42" s="92" t="str">
        <f>F42* C42</f>
        <v>0</v>
      </c>
      <c r="I42" s="92" t="str">
        <f>G42* C42</f>
        <v>0</v>
      </c>
      <c r="J42" s="92" t="str">
        <f>H42- I42</f>
        <v>0</v>
      </c>
      <c r="K42" s="93" t="str">
        <f>J42 / H42</f>
        <v>0</v>
      </c>
      <c r="L42" s="92" t="str">
        <f>J42 * X42</f>
        <v>0</v>
      </c>
      <c r="M42" s="92" t="str">
        <f>J42 * Y42</f>
        <v>0</v>
      </c>
      <c r="N42" s="92">
        <v>0</v>
      </c>
      <c r="O42" s="90">
        <v>4300</v>
      </c>
      <c r="P42" s="90">
        <v>3250</v>
      </c>
      <c r="Q42" s="90" t="str">
        <f>O42* C42</f>
        <v>0</v>
      </c>
      <c r="R42" s="90" t="str">
        <f>P42* C42</f>
        <v>0</v>
      </c>
      <c r="S42" s="90" t="str">
        <f>Q42- R42</f>
        <v>0</v>
      </c>
      <c r="T42" s="93" t="str">
        <f>S42/ Q42</f>
        <v>0</v>
      </c>
      <c r="U42" s="90" t="str">
        <f>S42* X42</f>
        <v>0</v>
      </c>
      <c r="V42" s="90" t="str">
        <f>S42* Y42</f>
        <v>0</v>
      </c>
      <c r="W42" s="94">
        <v>0</v>
      </c>
      <c r="X42" s="93">
        <v>0.2</v>
      </c>
      <c r="Y42" s="93">
        <v>0.8</v>
      </c>
    </row>
    <row r="43" spans="1:26" customHeight="1" ht="24">
      <c r="A43" s="95" t="s">
        <v>73</v>
      </c>
      <c r="B43" s="95" t="s">
        <v>76</v>
      </c>
      <c r="C43" s="90">
        <v>8</v>
      </c>
      <c r="D43" s="91">
        <v>130</v>
      </c>
      <c r="E43" s="91">
        <v>125</v>
      </c>
      <c r="F43" s="92">
        <v>53300</v>
      </c>
      <c r="G43" s="92">
        <v>37500</v>
      </c>
      <c r="H43" s="92" t="str">
        <f>F43* C43</f>
        <v>0</v>
      </c>
      <c r="I43" s="92" t="str">
        <f>G43* C43</f>
        <v>0</v>
      </c>
      <c r="J43" s="92" t="str">
        <f>H43- I43</f>
        <v>0</v>
      </c>
      <c r="K43" s="93" t="str">
        <f>J43 / H43</f>
        <v>0</v>
      </c>
      <c r="L43" s="92" t="str">
        <f>J43 * X43</f>
        <v>0</v>
      </c>
      <c r="M43" s="92" t="str">
        <f>J43 * Y43</f>
        <v>0</v>
      </c>
      <c r="N43" s="92">
        <v>0</v>
      </c>
      <c r="O43" s="90">
        <v>410</v>
      </c>
      <c r="P43" s="90">
        <v>300</v>
      </c>
      <c r="Q43" s="90" t="str">
        <f>O43* C43</f>
        <v>0</v>
      </c>
      <c r="R43" s="90" t="str">
        <f>P43* C43</f>
        <v>0</v>
      </c>
      <c r="S43" s="90" t="str">
        <f>Q43- R43</f>
        <v>0</v>
      </c>
      <c r="T43" s="93" t="str">
        <f>S43/ Q43</f>
        <v>0</v>
      </c>
      <c r="U43" s="90" t="str">
        <f>S43* X43</f>
        <v>0</v>
      </c>
      <c r="V43" s="90" t="str">
        <f>S43* Y43</f>
        <v>0</v>
      </c>
      <c r="W43" s="94">
        <v>0</v>
      </c>
      <c r="X43" s="93">
        <v>0.2</v>
      </c>
      <c r="Y43" s="93">
        <v>0.8</v>
      </c>
    </row>
    <row r="44" spans="1:26" customHeight="1" ht="24">
      <c r="A44" s="95" t="s">
        <v>73</v>
      </c>
      <c r="B44" s="95" t="s">
        <v>77</v>
      </c>
      <c r="C44" s="90">
        <v>1</v>
      </c>
      <c r="D44" s="91">
        <v>130</v>
      </c>
      <c r="E44" s="91">
        <v>125</v>
      </c>
      <c r="F44" s="92">
        <v>234000</v>
      </c>
      <c r="G44" s="92">
        <v>187500</v>
      </c>
      <c r="H44" s="92" t="str">
        <f>F44* C44</f>
        <v>0</v>
      </c>
      <c r="I44" s="92" t="str">
        <f>G44* C44</f>
        <v>0</v>
      </c>
      <c r="J44" s="92" t="str">
        <f>H44- I44</f>
        <v>0</v>
      </c>
      <c r="K44" s="93" t="str">
        <f>J44 / H44</f>
        <v>0</v>
      </c>
      <c r="L44" s="92" t="str">
        <f>J44 * X44</f>
        <v>0</v>
      </c>
      <c r="M44" s="92" t="str">
        <f>J44 * Y44</f>
        <v>0</v>
      </c>
      <c r="N44" s="92">
        <v>0</v>
      </c>
      <c r="O44" s="90">
        <v>1800</v>
      </c>
      <c r="P44" s="90">
        <v>1500</v>
      </c>
      <c r="Q44" s="90" t="str">
        <f>O44* C44</f>
        <v>0</v>
      </c>
      <c r="R44" s="90" t="str">
        <f>P44* C44</f>
        <v>0</v>
      </c>
      <c r="S44" s="90" t="str">
        <f>Q44- R44</f>
        <v>0</v>
      </c>
      <c r="T44" s="93" t="str">
        <f>S44/ Q44</f>
        <v>0</v>
      </c>
      <c r="U44" s="90" t="str">
        <f>S44* X44</f>
        <v>0</v>
      </c>
      <c r="V44" s="90" t="str">
        <f>S44* Y44</f>
        <v>0</v>
      </c>
      <c r="W44" s="94">
        <v>0</v>
      </c>
      <c r="X44" s="93">
        <v>0.2</v>
      </c>
      <c r="Y44" s="93">
        <v>0.8</v>
      </c>
    </row>
    <row r="45" spans="1:26" customHeight="1" ht="24">
      <c r="A45" s="95" t="s">
        <v>73</v>
      </c>
      <c r="B45" s="95" t="s">
        <v>78</v>
      </c>
      <c r="C45" s="90">
        <v>1</v>
      </c>
      <c r="D45" s="91">
        <v>130</v>
      </c>
      <c r="E45" s="91">
        <v>125</v>
      </c>
      <c r="F45" s="92">
        <v>247000</v>
      </c>
      <c r="G45" s="92">
        <v>200000</v>
      </c>
      <c r="H45" s="92" t="str">
        <f>F45* C45</f>
        <v>0</v>
      </c>
      <c r="I45" s="92" t="str">
        <f>G45* C45</f>
        <v>0</v>
      </c>
      <c r="J45" s="92" t="str">
        <f>H45- I45</f>
        <v>0</v>
      </c>
      <c r="K45" s="93" t="str">
        <f>J45 / H45</f>
        <v>0</v>
      </c>
      <c r="L45" s="92" t="str">
        <f>J45 * X45</f>
        <v>0</v>
      </c>
      <c r="M45" s="92" t="str">
        <f>J45 * Y45</f>
        <v>0</v>
      </c>
      <c r="N45" s="92">
        <v>0</v>
      </c>
      <c r="O45" s="90">
        <v>1900</v>
      </c>
      <c r="P45" s="90">
        <v>1600</v>
      </c>
      <c r="Q45" s="90" t="str">
        <f>O45* C45</f>
        <v>0</v>
      </c>
      <c r="R45" s="90" t="str">
        <f>P45* C45</f>
        <v>0</v>
      </c>
      <c r="S45" s="90" t="str">
        <f>Q45- R45</f>
        <v>0</v>
      </c>
      <c r="T45" s="93" t="str">
        <f>S45/ Q45</f>
        <v>0</v>
      </c>
      <c r="U45" s="90" t="str">
        <f>S45* X45</f>
        <v>0</v>
      </c>
      <c r="V45" s="90" t="str">
        <f>S45* Y45</f>
        <v>0</v>
      </c>
      <c r="W45" s="94">
        <v>0</v>
      </c>
      <c r="X45" s="93">
        <v>0.2</v>
      </c>
      <c r="Y45" s="93">
        <v>0.8</v>
      </c>
    </row>
    <row r="46" spans="1:26" customHeight="1" ht="24">
      <c r="A46" s="95" t="s">
        <v>73</v>
      </c>
      <c r="B46" s="95" t="s">
        <v>79</v>
      </c>
      <c r="C46" s="90">
        <v>1</v>
      </c>
      <c r="D46" s="91">
        <v>130</v>
      </c>
      <c r="E46" s="91">
        <v>125</v>
      </c>
      <c r="F46" s="92">
        <v>62400</v>
      </c>
      <c r="G46" s="92">
        <v>43750</v>
      </c>
      <c r="H46" s="92" t="str">
        <f>F46* C46</f>
        <v>0</v>
      </c>
      <c r="I46" s="92" t="str">
        <f>G46* C46</f>
        <v>0</v>
      </c>
      <c r="J46" s="92" t="str">
        <f>H46- I46</f>
        <v>0</v>
      </c>
      <c r="K46" s="93" t="str">
        <f>J46 / H46</f>
        <v>0</v>
      </c>
      <c r="L46" s="92" t="str">
        <f>J46 * X46</f>
        <v>0</v>
      </c>
      <c r="M46" s="92" t="str">
        <f>J46 * Y46</f>
        <v>0</v>
      </c>
      <c r="N46" s="92">
        <v>0</v>
      </c>
      <c r="O46" s="90">
        <v>480</v>
      </c>
      <c r="P46" s="90">
        <v>350</v>
      </c>
      <c r="Q46" s="90" t="str">
        <f>O46* C46</f>
        <v>0</v>
      </c>
      <c r="R46" s="90" t="str">
        <f>P46* C46</f>
        <v>0</v>
      </c>
      <c r="S46" s="90" t="str">
        <f>Q46- R46</f>
        <v>0</v>
      </c>
      <c r="T46" s="93" t="str">
        <f>S46/ Q46</f>
        <v>0</v>
      </c>
      <c r="U46" s="90" t="str">
        <f>S46* X46</f>
        <v>0</v>
      </c>
      <c r="V46" s="90" t="str">
        <f>S46* Y46</f>
        <v>0</v>
      </c>
      <c r="W46" s="94">
        <v>0</v>
      </c>
      <c r="X46" s="93">
        <v>0.2</v>
      </c>
      <c r="Y46" s="93">
        <v>0.8</v>
      </c>
    </row>
    <row r="47" spans="1:26" customHeight="1" ht="24">
      <c r="A47" s="95" t="s">
        <v>73</v>
      </c>
      <c r="B47" s="95" t="s">
        <v>80</v>
      </c>
      <c r="C47" s="90">
        <v>1</v>
      </c>
      <c r="D47" s="91">
        <v>130</v>
      </c>
      <c r="E47" s="91">
        <v>125</v>
      </c>
      <c r="F47" s="92">
        <v>65000</v>
      </c>
      <c r="G47" s="92">
        <v>62500</v>
      </c>
      <c r="H47" s="92" t="str">
        <f>F47* C47</f>
        <v>0</v>
      </c>
      <c r="I47" s="92" t="str">
        <f>G47* C47</f>
        <v>0</v>
      </c>
      <c r="J47" s="92" t="str">
        <f>H47- I47</f>
        <v>0</v>
      </c>
      <c r="K47" s="93" t="str">
        <f>J47 / H47</f>
        <v>0</v>
      </c>
      <c r="L47" s="92" t="str">
        <f>J47 * X47</f>
        <v>0</v>
      </c>
      <c r="M47" s="92" t="str">
        <f>J47 * Y47</f>
        <v>0</v>
      </c>
      <c r="N47" s="92">
        <v>0</v>
      </c>
      <c r="O47" s="90">
        <v>500</v>
      </c>
      <c r="P47" s="90">
        <v>500</v>
      </c>
      <c r="Q47" s="90" t="str">
        <f>O47* C47</f>
        <v>0</v>
      </c>
      <c r="R47" s="90" t="str">
        <f>P47* C47</f>
        <v>0</v>
      </c>
      <c r="S47" s="90" t="str">
        <f>Q47- R47</f>
        <v>0</v>
      </c>
      <c r="T47" s="93" t="str">
        <f>S47/ Q47</f>
        <v>0</v>
      </c>
      <c r="U47" s="90" t="str">
        <f>S47* X47</f>
        <v>0</v>
      </c>
      <c r="V47" s="90" t="str">
        <f>S47* Y47</f>
        <v>0</v>
      </c>
      <c r="W47" s="94">
        <v>0</v>
      </c>
      <c r="X47" s="93">
        <v>0.2</v>
      </c>
      <c r="Y47" s="93">
        <v>0.8</v>
      </c>
    </row>
    <row r="48" spans="1:26" customHeight="1" ht="24">
      <c r="A48" s="95" t="s">
        <v>81</v>
      </c>
      <c r="B48" s="95" t="s">
        <v>82</v>
      </c>
      <c r="C48" s="90">
        <v>1</v>
      </c>
      <c r="D48" s="91">
        <v>130</v>
      </c>
      <c r="E48" s="91">
        <v>125</v>
      </c>
      <c r="F48" s="92">
        <v>130000</v>
      </c>
      <c r="G48" s="92">
        <v>87500</v>
      </c>
      <c r="H48" s="92" t="str">
        <f>F48* C48</f>
        <v>0</v>
      </c>
      <c r="I48" s="92" t="str">
        <f>G48* C48</f>
        <v>0</v>
      </c>
      <c r="J48" s="92" t="str">
        <f>H48- I48</f>
        <v>0</v>
      </c>
      <c r="K48" s="93" t="str">
        <f>J48 / H48</f>
        <v>0</v>
      </c>
      <c r="L48" s="92" t="str">
        <f>J48 * X48</f>
        <v>0</v>
      </c>
      <c r="M48" s="92" t="str">
        <f>J48 * Y48</f>
        <v>0</v>
      </c>
      <c r="N48" s="92">
        <v>0</v>
      </c>
      <c r="O48" s="90">
        <v>1000</v>
      </c>
      <c r="P48" s="90">
        <v>700</v>
      </c>
      <c r="Q48" s="90" t="str">
        <f>O48* C48</f>
        <v>0</v>
      </c>
      <c r="R48" s="90" t="str">
        <f>P48* C48</f>
        <v>0</v>
      </c>
      <c r="S48" s="90" t="str">
        <f>Q48- R48</f>
        <v>0</v>
      </c>
      <c r="T48" s="93" t="str">
        <f>S48/ Q48</f>
        <v>0</v>
      </c>
      <c r="U48" s="90" t="str">
        <f>S48* X48</f>
        <v>0</v>
      </c>
      <c r="V48" s="90" t="str">
        <f>S48* Y48</f>
        <v>0</v>
      </c>
      <c r="W48" s="94">
        <v>0</v>
      </c>
      <c r="X48" s="93">
        <v>0.2</v>
      </c>
      <c r="Y48" s="93">
        <v>0.8</v>
      </c>
    </row>
    <row r="49" spans="1:26" customHeight="1" ht="24">
      <c r="A49" s="95" t="s">
        <v>83</v>
      </c>
      <c r="B49" s="95" t="s">
        <v>84</v>
      </c>
      <c r="C49" s="90">
        <v>1</v>
      </c>
      <c r="D49" s="91">
        <v>130</v>
      </c>
      <c r="E49" s="91">
        <v>125</v>
      </c>
      <c r="F49" s="92">
        <v>18200</v>
      </c>
      <c r="G49" s="92">
        <v>6250</v>
      </c>
      <c r="H49" s="92" t="str">
        <f>F49* C49</f>
        <v>0</v>
      </c>
      <c r="I49" s="92" t="str">
        <f>G49* C49</f>
        <v>0</v>
      </c>
      <c r="J49" s="92" t="str">
        <f>H49- I49</f>
        <v>0</v>
      </c>
      <c r="K49" s="93" t="str">
        <f>J49 / H49</f>
        <v>0</v>
      </c>
      <c r="L49" s="92" t="str">
        <f>J49 * X49</f>
        <v>0</v>
      </c>
      <c r="M49" s="92" t="str">
        <f>J49 * Y49</f>
        <v>0</v>
      </c>
      <c r="N49" s="92">
        <v>0</v>
      </c>
      <c r="O49" s="90">
        <v>140</v>
      </c>
      <c r="P49" s="90">
        <v>50</v>
      </c>
      <c r="Q49" s="90" t="str">
        <f>O49* C49</f>
        <v>0</v>
      </c>
      <c r="R49" s="90" t="str">
        <f>P49* C49</f>
        <v>0</v>
      </c>
      <c r="S49" s="90" t="str">
        <f>Q49- R49</f>
        <v>0</v>
      </c>
      <c r="T49" s="93" t="str">
        <f>S49/ Q49</f>
        <v>0</v>
      </c>
      <c r="U49" s="90" t="str">
        <f>S49* X49</f>
        <v>0</v>
      </c>
      <c r="V49" s="90" t="str">
        <f>S49* Y49</f>
        <v>0</v>
      </c>
      <c r="W49" s="94">
        <v>0</v>
      </c>
      <c r="X49" s="93">
        <v>0.2</v>
      </c>
      <c r="Y49" s="93">
        <v>0.8</v>
      </c>
    </row>
    <row r="50" spans="1:26" customHeight="1" ht="24">
      <c r="A50" s="95" t="s">
        <v>85</v>
      </c>
      <c r="B50" s="95" t="s">
        <v>86</v>
      </c>
      <c r="C50" s="90">
        <v>1</v>
      </c>
      <c r="D50" s="91">
        <v>130</v>
      </c>
      <c r="E50" s="91">
        <v>125</v>
      </c>
      <c r="F50" s="92">
        <v>93600</v>
      </c>
      <c r="G50" s="92">
        <v>58750</v>
      </c>
      <c r="H50" s="92" t="str">
        <f>F50* C50</f>
        <v>0</v>
      </c>
      <c r="I50" s="92" t="str">
        <f>G50* C50</f>
        <v>0</v>
      </c>
      <c r="J50" s="92" t="str">
        <f>H50- I50</f>
        <v>0</v>
      </c>
      <c r="K50" s="93" t="str">
        <f>J50 / H50</f>
        <v>0</v>
      </c>
      <c r="L50" s="92" t="str">
        <f>J50 * X50</f>
        <v>0</v>
      </c>
      <c r="M50" s="92" t="str">
        <f>J50 * Y50</f>
        <v>0</v>
      </c>
      <c r="N50" s="92">
        <v>0</v>
      </c>
      <c r="O50" s="90">
        <v>720</v>
      </c>
      <c r="P50" s="90">
        <v>470</v>
      </c>
      <c r="Q50" s="90" t="str">
        <f>O50* C50</f>
        <v>0</v>
      </c>
      <c r="R50" s="90" t="str">
        <f>P50* C50</f>
        <v>0</v>
      </c>
      <c r="S50" s="90" t="str">
        <f>Q50- R50</f>
        <v>0</v>
      </c>
      <c r="T50" s="93" t="str">
        <f>S50/ Q50</f>
        <v>0</v>
      </c>
      <c r="U50" s="90" t="str">
        <f>S50* X50</f>
        <v>0</v>
      </c>
      <c r="V50" s="90" t="str">
        <f>S50* Y50</f>
        <v>0</v>
      </c>
      <c r="W50" s="94">
        <v>0</v>
      </c>
      <c r="X50" s="93">
        <v>0.2</v>
      </c>
      <c r="Y50" s="93">
        <v>0.8</v>
      </c>
    </row>
    <row r="51" spans="1:26" customHeight="1" ht="24">
      <c r="A51" s="95" t="s">
        <v>85</v>
      </c>
      <c r="B51" s="95" t="s">
        <v>87</v>
      </c>
      <c r="C51" s="90">
        <v>1</v>
      </c>
      <c r="D51" s="91">
        <v>130</v>
      </c>
      <c r="E51" s="91">
        <v>125</v>
      </c>
      <c r="F51" s="92">
        <v>33800</v>
      </c>
      <c r="G51" s="92">
        <v>22900</v>
      </c>
      <c r="H51" s="92" t="str">
        <f>F51* C51</f>
        <v>0</v>
      </c>
      <c r="I51" s="92" t="str">
        <f>G51* C51</f>
        <v>0</v>
      </c>
      <c r="J51" s="92" t="str">
        <f>H51- I51</f>
        <v>0</v>
      </c>
      <c r="K51" s="93" t="str">
        <f>J51 / H51</f>
        <v>0</v>
      </c>
      <c r="L51" s="92" t="str">
        <f>J51 * X51</f>
        <v>0</v>
      </c>
      <c r="M51" s="92" t="str">
        <f>J51 * Y51</f>
        <v>0</v>
      </c>
      <c r="N51" s="92">
        <v>0</v>
      </c>
      <c r="O51" s="90">
        <v>260</v>
      </c>
      <c r="P51" s="90">
        <v>183.2</v>
      </c>
      <c r="Q51" s="90" t="str">
        <f>O51* C51</f>
        <v>0</v>
      </c>
      <c r="R51" s="90" t="str">
        <f>P51* C51</f>
        <v>0</v>
      </c>
      <c r="S51" s="90" t="str">
        <f>Q51- R51</f>
        <v>0</v>
      </c>
      <c r="T51" s="93" t="str">
        <f>S51/ Q51</f>
        <v>0</v>
      </c>
      <c r="U51" s="90" t="str">
        <f>S51* X51</f>
        <v>0</v>
      </c>
      <c r="V51" s="90" t="str">
        <f>S51* Y51</f>
        <v>0</v>
      </c>
      <c r="W51" s="94">
        <v>0</v>
      </c>
      <c r="X51" s="93">
        <v>0.2</v>
      </c>
      <c r="Y51" s="93">
        <v>0.8</v>
      </c>
    </row>
    <row r="52" spans="1:26" customHeight="1" ht="24">
      <c r="A52" s="95" t="s">
        <v>88</v>
      </c>
      <c r="B52" s="95" t="s">
        <v>89</v>
      </c>
      <c r="C52" s="90">
        <v>1</v>
      </c>
      <c r="D52" s="91">
        <v>130</v>
      </c>
      <c r="E52" s="91">
        <v>125</v>
      </c>
      <c r="F52" s="92">
        <v>156000</v>
      </c>
      <c r="G52" s="92">
        <v>121875</v>
      </c>
      <c r="H52" s="92" t="str">
        <f>F52* C52</f>
        <v>0</v>
      </c>
      <c r="I52" s="92" t="str">
        <f>G52* C52</f>
        <v>0</v>
      </c>
      <c r="J52" s="92" t="str">
        <f>H52- I52</f>
        <v>0</v>
      </c>
      <c r="K52" s="93" t="str">
        <f>J52 / H52</f>
        <v>0</v>
      </c>
      <c r="L52" s="92" t="str">
        <f>J52 * X52</f>
        <v>0</v>
      </c>
      <c r="M52" s="92" t="str">
        <f>J52 * Y52</f>
        <v>0</v>
      </c>
      <c r="N52" s="92">
        <v>0</v>
      </c>
      <c r="O52" s="90">
        <v>1200</v>
      </c>
      <c r="P52" s="90">
        <v>975</v>
      </c>
      <c r="Q52" s="90" t="str">
        <f>O52* C52</f>
        <v>0</v>
      </c>
      <c r="R52" s="90" t="str">
        <f>P52* C52</f>
        <v>0</v>
      </c>
      <c r="S52" s="90" t="str">
        <f>Q52- R52</f>
        <v>0</v>
      </c>
      <c r="T52" s="93" t="str">
        <f>S52/ Q52</f>
        <v>0</v>
      </c>
      <c r="U52" s="90" t="str">
        <f>S52* X52</f>
        <v>0</v>
      </c>
      <c r="V52" s="90" t="str">
        <f>S52* Y52</f>
        <v>0</v>
      </c>
      <c r="W52" s="94">
        <v>0</v>
      </c>
      <c r="X52" s="93">
        <v>0.2</v>
      </c>
      <c r="Y52" s="93">
        <v>0.8</v>
      </c>
    </row>
    <row r="53" spans="1:26" customHeight="1" ht="24">
      <c r="A53" s="95" t="s">
        <v>90</v>
      </c>
      <c r="B53" s="95" t="s">
        <v>91</v>
      </c>
      <c r="C53" s="90">
        <v>1</v>
      </c>
      <c r="D53" s="91">
        <v>130</v>
      </c>
      <c r="E53" s="91">
        <v>125</v>
      </c>
      <c r="F53" s="92">
        <v>0</v>
      </c>
      <c r="G53" s="92">
        <v>0</v>
      </c>
      <c r="H53" s="92" t="str">
        <f>F53* C53</f>
        <v>0</v>
      </c>
      <c r="I53" s="92" t="str">
        <f>G53* C53</f>
        <v>0</v>
      </c>
      <c r="J53" s="92" t="str">
        <f>H53- I53</f>
        <v>0</v>
      </c>
      <c r="K53" s="93" t="str">
        <f>J53 / H53</f>
        <v>0</v>
      </c>
      <c r="L53" s="92" t="str">
        <f>J53 * X53</f>
        <v>0</v>
      </c>
      <c r="M53" s="92" t="str">
        <f>J53 * Y53</f>
        <v>0</v>
      </c>
      <c r="N53" s="92">
        <v>0</v>
      </c>
      <c r="O53" s="90">
        <v>0</v>
      </c>
      <c r="P53" s="90">
        <v>0</v>
      </c>
      <c r="Q53" s="90" t="str">
        <f>O53* C53</f>
        <v>0</v>
      </c>
      <c r="R53" s="90" t="str">
        <f>P53* C53</f>
        <v>0</v>
      </c>
      <c r="S53" s="90" t="str">
        <f>Q53- R53</f>
        <v>0</v>
      </c>
      <c r="T53" s="93" t="str">
        <f>S53/ Q53</f>
        <v>0</v>
      </c>
      <c r="U53" s="90" t="str">
        <f>S53* X53</f>
        <v>0</v>
      </c>
      <c r="V53" s="90" t="str">
        <f>S53* Y53</f>
        <v>0</v>
      </c>
      <c r="W53" s="94">
        <v>0</v>
      </c>
      <c r="X53" s="93">
        <v>0.2</v>
      </c>
      <c r="Y53" s="93">
        <v>0.8</v>
      </c>
    </row>
    <row r="54" spans="1:26" customHeight="1" ht="24" s="12" customFormat="1">
      <c r="A54" s="70"/>
      <c r="B54" s="19"/>
      <c r="C54" s="20"/>
      <c r="D54" s="21"/>
      <c r="E54" s="21"/>
      <c r="F54" s="4"/>
      <c r="G54" s="4"/>
      <c r="H54" s="4" t="str">
        <f>SUM(H3:H53)</f>
        <v>0</v>
      </c>
      <c r="I54" s="4" t="str">
        <f>SUM(I3:I53)</f>
        <v>0</v>
      </c>
      <c r="J54" s="4" t="str">
        <f>H54-I54</f>
        <v>0</v>
      </c>
      <c r="K54" s="22" t="str">
        <f>J54/H54</f>
        <v>0</v>
      </c>
      <c r="L54" s="4" t="str">
        <f>SUM(L3:L53)</f>
        <v>0</v>
      </c>
      <c r="M54" s="4" t="str">
        <f>SUM(M3:M53)</f>
        <v>0</v>
      </c>
      <c r="N54" s="4" t="str">
        <f>SUM(N3:N53)</f>
        <v>0</v>
      </c>
      <c r="O54" s="5"/>
      <c r="P54" s="5"/>
      <c r="Q54" s="5" t="str">
        <f>SUM(Q3:Q53)</f>
        <v>0</v>
      </c>
      <c r="R54" s="5" t="str">
        <f>SUM(R3:R53)</f>
        <v>0</v>
      </c>
      <c r="S54" s="5" t="str">
        <f>Q54-R54</f>
        <v>0</v>
      </c>
      <c r="T54" s="22" t="str">
        <f>S54/Q54</f>
        <v>0</v>
      </c>
      <c r="U54" s="5" t="str">
        <f>SUM(U3:U53)</f>
        <v>0</v>
      </c>
      <c r="V54" s="5" t="str">
        <f>SUM(V3:V53)</f>
        <v>0</v>
      </c>
      <c r="W54" s="73" t="str">
        <f>SUM(W3:W53)</f>
        <v>0</v>
      </c>
      <c r="X54" s="23"/>
      <c r="Y54" s="23"/>
    </row>
    <row r="55" spans="1:26" customHeight="1" ht="24" s="32" customFormat="1">
      <c r="A55" s="24"/>
      <c r="B55" s="25" t="s">
        <v>92</v>
      </c>
      <c r="C55" s="26">
        <v>0.04712</v>
      </c>
      <c r="D55" s="27"/>
      <c r="E55" s="27"/>
      <c r="F55" s="28"/>
      <c r="G55" s="28"/>
      <c r="H55" s="28" t="str">
        <f>C55*(H54-N54)</f>
        <v>0</v>
      </c>
      <c r="I55" s="28"/>
      <c r="J55" s="28"/>
      <c r="K55" s="29"/>
      <c r="L55" s="28"/>
      <c r="M55" s="28"/>
      <c r="N55" s="28"/>
      <c r="O55" s="30"/>
      <c r="P55" s="30"/>
      <c r="Q55" s="30" t="str">
        <f>C55*(Q54-W54)</f>
        <v>0</v>
      </c>
      <c r="R55" s="30"/>
      <c r="S55" s="30"/>
      <c r="T55" s="29"/>
      <c r="U55" s="30"/>
      <c r="V55" s="30"/>
      <c r="W55" s="74"/>
      <c r="X55" s="31"/>
      <c r="Y55" s="31"/>
    </row>
    <row r="56" spans="1:26" customHeight="1" ht="24">
      <c r="A56" s="33" t="s">
        <v>93</v>
      </c>
      <c r="B56" s="33" t="s">
        <v>94</v>
      </c>
      <c r="C56" s="15">
        <v>0.1</v>
      </c>
      <c r="D56" s="13"/>
      <c r="E56" s="13"/>
      <c r="F56" s="14"/>
      <c r="G56" s="14"/>
      <c r="H56" s="14" t="str">
        <f>C56*H54</f>
        <v>0</v>
      </c>
      <c r="I56" s="14"/>
      <c r="J56" s="14"/>
      <c r="K56" s="15"/>
      <c r="L56" s="14"/>
      <c r="M56" s="4" t="str">
        <f>H56</f>
        <v>0</v>
      </c>
      <c r="N56" s="4"/>
      <c r="O56" s="16"/>
      <c r="P56" s="16"/>
      <c r="Q56" s="16" t="str">
        <f>C56*Q54</f>
        <v>0</v>
      </c>
      <c r="R56" s="16"/>
      <c r="S56" s="16"/>
      <c r="T56" s="15"/>
      <c r="U56" s="16"/>
      <c r="V56" s="16" t="str">
        <f>Q56</f>
        <v>0</v>
      </c>
      <c r="W56" s="72"/>
      <c r="X56" s="17"/>
      <c r="Y56" s="17"/>
    </row>
    <row r="57" spans="1:26" customHeight="1" ht="24" s="12" customFormat="1">
      <c r="A57" s="34"/>
      <c r="B57" s="34" t="s">
        <v>95</v>
      </c>
      <c r="C57" s="35"/>
      <c r="D57" s="36"/>
      <c r="E57" s="36"/>
      <c r="F57" s="37"/>
      <c r="G57" s="37"/>
      <c r="H57" s="37" t="str">
        <f>SUM(H54:H56)</f>
        <v>0</v>
      </c>
      <c r="I57" s="37"/>
      <c r="J57" s="37"/>
      <c r="K57" s="38"/>
      <c r="L57" s="39" t="str">
        <f>L54</f>
        <v>0</v>
      </c>
      <c r="M57" s="39" t="str">
        <f>SUM(M54:M56)</f>
        <v>0</v>
      </c>
      <c r="N57" s="39"/>
      <c r="O57" s="40"/>
      <c r="P57" s="40"/>
      <c r="Q57" s="40" t="str">
        <f>SUM(Q54:Q56)</f>
        <v>0</v>
      </c>
      <c r="R57" s="40"/>
      <c r="S57" s="40"/>
      <c r="T57" s="38"/>
      <c r="U57" s="41" t="str">
        <f>U54</f>
        <v>0</v>
      </c>
      <c r="V57" s="41" t="str">
        <f>SUM(V54:V56)</f>
        <v>0</v>
      </c>
      <c r="W57" s="73"/>
      <c r="X57" s="42"/>
      <c r="Y57" s="42"/>
    </row>
    <row r="58" spans="1:26" customHeight="1" ht="24" s="54" customFormat="1">
      <c r="A58" s="43"/>
      <c r="B58" s="44" t="s">
        <v>96</v>
      </c>
      <c r="C58" s="45">
        <v>0.05</v>
      </c>
      <c r="D58" s="46"/>
      <c r="E58" s="46"/>
      <c r="F58" s="47"/>
      <c r="G58" s="47"/>
      <c r="H58" s="2" t="str">
        <f>C58*H57</f>
        <v>0</v>
      </c>
      <c r="I58" s="48"/>
      <c r="J58" s="48"/>
      <c r="K58" s="49"/>
      <c r="L58" s="78" t="str">
        <f>H58*X58</f>
        <v>0</v>
      </c>
      <c r="M58" s="78" t="str">
        <f>H58*Y58</f>
        <v>0</v>
      </c>
      <c r="N58" s="2"/>
      <c r="O58" s="50"/>
      <c r="P58" s="50"/>
      <c r="Q58" s="51" t="str">
        <f>C58*Q57</f>
        <v>0</v>
      </c>
      <c r="R58" s="52"/>
      <c r="S58" s="52"/>
      <c r="T58" s="53"/>
      <c r="U58" s="3" t="str">
        <f>Q58*X58</f>
        <v>0</v>
      </c>
      <c r="V58" s="3" t="str">
        <f>Q58*Y58</f>
        <v>0</v>
      </c>
      <c r="W58" s="75"/>
      <c r="X58" s="77">
        <v>0.2</v>
      </c>
      <c r="Y58" s="77">
        <v>0.8</v>
      </c>
    </row>
    <row r="59" spans="1:26" customHeight="1" ht="24" s="32" customFormat="1">
      <c r="A59" s="55"/>
      <c r="B59" s="1" t="s">
        <v>97</v>
      </c>
      <c r="C59" s="56">
        <v>0</v>
      </c>
      <c r="D59" s="57" t="s">
        <v>98</v>
      </c>
      <c r="E59" s="57">
        <v>100</v>
      </c>
      <c r="F59" s="48"/>
      <c r="G59" s="48"/>
      <c r="H59" s="58" t="str">
        <f>C59</f>
        <v>0</v>
      </c>
      <c r="I59" s="47"/>
      <c r="J59" s="47"/>
      <c r="K59" s="45"/>
      <c r="L59" s="78" t="str">
        <f>H59*X58</f>
        <v>0</v>
      </c>
      <c r="M59" s="78" t="str">
        <f>H59*Y58</f>
        <v>0</v>
      </c>
      <c r="N59" s="2"/>
      <c r="O59" s="59"/>
      <c r="P59" s="59"/>
      <c r="Q59" s="79" t="str">
        <f>IF(E59&gt;0, H59/E59, 0)</f>
        <v>0</v>
      </c>
      <c r="R59" s="50"/>
      <c r="S59" s="50"/>
      <c r="T59" s="31"/>
      <c r="U59" s="3" t="str">
        <f>Q59*X58</f>
        <v>0</v>
      </c>
      <c r="V59" s="3" t="str">
        <f>Q59*Y58</f>
        <v>0</v>
      </c>
      <c r="W59" s="74"/>
      <c r="X59" s="31"/>
      <c r="Y59" s="31"/>
    </row>
    <row r="60" spans="1:26" customHeight="1" ht="24">
      <c r="A60" s="60"/>
      <c r="B60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60" s="61"/>
      <c r="D60" s="62"/>
      <c r="E60" s="62"/>
      <c r="F60" s="63"/>
      <c r="G60" s="63"/>
      <c r="H60" s="63" t="str">
        <f>SUM(H54:H56)-SUM(H58:H59)</f>
        <v>0</v>
      </c>
      <c r="I60" s="63" t="str">
        <f>I54</f>
        <v>0</v>
      </c>
      <c r="J60" s="63" t="str">
        <f>H60-I60</f>
        <v>0</v>
      </c>
      <c r="K60" s="64" t="str">
        <f>J60/H60</f>
        <v>0</v>
      </c>
      <c r="L60" s="63" t="str">
        <f>SUM(L56:L57)-SUM(L58:L59)</f>
        <v>0</v>
      </c>
      <c r="M60" s="63" t="str">
        <f>SUM(M54:M56)-SUM(M58:M59)</f>
        <v>0</v>
      </c>
      <c r="N60" s="63"/>
      <c r="O60" s="65"/>
      <c r="P60" s="65"/>
      <c r="Q60" s="65" t="str">
        <f>SUM(Q54:Q56)-SUM(Q58:Q59)</f>
        <v>0</v>
      </c>
      <c r="R60" s="65" t="str">
        <f>R54</f>
        <v>0</v>
      </c>
      <c r="S60" s="65" t="str">
        <f>Q60-R60</f>
        <v>0</v>
      </c>
      <c r="T60" s="17" t="str">
        <f>S60/Q60</f>
        <v>0</v>
      </c>
      <c r="U60" s="65" t="str">
        <f>SUM($U56:$U57)-SUM($U58:$U59)</f>
        <v>0</v>
      </c>
      <c r="V60" s="65" t="str">
        <f>SUM(V54:V56)-SUM(V58:V59)</f>
        <v>0</v>
      </c>
      <c r="W60" s="72"/>
      <c r="X60" s="17"/>
      <c r="Y6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