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<sst xmlns="http://schemas.openxmlformats.org/spreadsheetml/2006/main" uniqueCount="87">
  <si>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</si>
  <si>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</si>
  <si>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</si>
  <si>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</si>
  <si>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</si>
  <si>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</si>
  <si>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</si>
  <si>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</si>
  <si>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</si>
  <si>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</si>
  <si>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</si>
  <si>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</si>
  <si>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</si>
  <si>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</si>
  <si>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</si>
  <si>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</si>
  <si>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</si>
  <si>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</si>
  <si>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</si>
  <si>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</si>
  <si>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</si>
  <si>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</si>
  <si>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</si>
  <si>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ザ・カハラ ウエディング</t>
  </si>
  <si>
    <t>【基本プラン】
◎オーシャンフロントでのセレモニー(ダイヤモンドヘッドガゼボ)◎会場デコレーション(生花にて￥80,000相当分)◎新郎新婦様用レイ◎ホワイトチェア40脚◎牧師◎ミュージシャン（ソロ）◎サウンドシステム◎イニシャルボード（レンタル）</t>
  </si>
  <si>
    <t>カハラホテル</t>
  </si>
  <si>
    <t>Natural Chiavari Chairs</t>
  </si>
  <si>
    <t>Real Weddings オリジナル</t>
  </si>
  <si>
    <t>チェアサッシュ(セットアップ料込)　※ピンク</t>
  </si>
  <si>
    <t>ガゼボ装飾　※ユリ（ホワイト）・アジサイ（ホワイト&amp;ピンク）・かすみ草（ホワイト）・バラ（ホワイト）・ミニバラ（ピンク）・グリーン　☆挙式プラン内分適用☆</t>
  </si>
  <si>
    <t>ピューフラワー（4個）※ユリ（ホワイト）・バラ（ピンク&amp;ホワイト）・かすみ草（ホワイト）
グリーン　☆挙式プラン内分一部適用☆</t>
  </si>
  <si>
    <t>フラワーバージンロード　※ホワイト</t>
  </si>
  <si>
    <t>乾杯用スパークリングワイン</t>
  </si>
  <si>
    <t>ジンジャエール　※ご新婦様用</t>
  </si>
  <si>
    <t>カハラ</t>
  </si>
  <si>
    <t>1段オリジナルウェディングケーキ　※ホワイト</t>
  </si>
  <si>
    <t>ケーキフラワー　※アジサイ（ピンク）・ストック（ピンク）・バラ （ピンク）</t>
  </si>
  <si>
    <t>ブーケ＆ブートニア　☆プレゼント☆　※ユリ（ホワイト）
・かすみ草（ホワイト）・バラ（ホワイト&amp;ピンク）・グリーン</t>
  </si>
  <si>
    <t>ハクレイ　
※ミニバラ（ホワイト）・かすみ草（ホワイト）・グリーン</t>
  </si>
  <si>
    <t>ブライズメイドブーケ　※花嫁様ブーケと同じ花材・小ぶり</t>
  </si>
  <si>
    <t>ホワイトオーキッドシングルレイ</t>
  </si>
  <si>
    <t>フラワーシャワー(10名様分)　※ホワイト×ピンク</t>
  </si>
  <si>
    <t>フラワーアイテムのカハラまでのデリバリー料金</t>
  </si>
  <si>
    <t>ヘアメイクアーティスト：Bilino</t>
  </si>
  <si>
    <t>Naoko指名料金</t>
  </si>
  <si>
    <t>つきっきりヘアメイク(7時間）*クイックヘアチェンジ(15分)2回付き</t>
  </si>
  <si>
    <t>カハラ出張料（カハラで挙式もしくはレセプションがある場合）</t>
  </si>
  <si>
    <t>延長30分</t>
  </si>
  <si>
    <t>リハーサルメイク(120分）</t>
  </si>
  <si>
    <t>ヘアメイク</t>
  </si>
  <si>
    <t>ゲストヘアセットorメイクのみ（30分）</t>
  </si>
  <si>
    <t>フォトグラファー：VISIONARI/Takako, Megumi, Cliff, Ryan, Jason</t>
  </si>
  <si>
    <t xml:space="preserve">Plan（アルバムなし）：フォトグラファーRyan/メイク、ホテル内、(リムジン)、セレモニー、フォトツアー1ヶ所+レセプション冒頭/350cut～/DVD(データ)・インターネットスライドショー	</t>
  </si>
  <si>
    <t>VISIONARI：オプション</t>
  </si>
  <si>
    <t>フォトツアー1ヶ所追加（ワイキキ周辺）</t>
  </si>
  <si>
    <t>Real Wedddings オリジナル</t>
  </si>
  <si>
    <t>写真集タイプ40P/50～60C</t>
  </si>
  <si>
    <t>プロペラUSA</t>
  </si>
  <si>
    <t>カハラ　梅(挙式のみ) DVD納品</t>
  </si>
  <si>
    <t>つきっきりコーディネーター</t>
  </si>
  <si>
    <t xml:space="preserve">ホテル出発→フォトツアー2カ所&amp;挙式&amp;レセプション前半
</t>
  </si>
  <si>
    <t>カップル用リムジン</t>
  </si>
  <si>
    <t>フォトツアー1ヶ所（ワイキキ周辺）</t>
  </si>
  <si>
    <t>14名様用ミニバン</t>
  </si>
  <si>
    <t>ワイキキ内ホテル→カハラホテル(片道)</t>
  </si>
  <si>
    <t>ミッシェルズ</t>
  </si>
  <si>
    <t>Orchid Menu</t>
  </si>
  <si>
    <t>テーブルデコレーション　
※挙式会場のお花をミッシェルズに移動</t>
  </si>
  <si>
    <t>【10/18】エンゲージメントフォト：フォトグラファー1名による撮影3時間（移動時間込）/データのみ納品(DVD)</t>
  </si>
  <si>
    <t>【10/18】遠方出張料（ワイマナロのフォトツアー）</t>
  </si>
  <si>
    <t>【10/18】Ryan指名料金</t>
  </si>
  <si>
    <t>【10/18】ヘアメイク＆着付け（120分）</t>
  </si>
  <si>
    <t>【10/18】カハラ出張料</t>
  </si>
  <si>
    <t>【10/18】ホテル→フォトツアー2カ所→ホテル</t>
  </si>
  <si>
    <t>【10/18】フォトツアー1ヶ所(ワイマナロビーチ)</t>
  </si>
  <si>
    <t>【10/18】フォトツアー1ヶ所（ワイキキ周辺）</t>
  </si>
  <si>
    <t>【10/18】ブーケ＆ブートニア　☆プレゼント☆ ※ガーデンローズ（ピーチ&amp;ピンク&amp;アンティークピンク）・ストック（ピーチ）・グリーン</t>
  </si>
  <si>
    <t>【10/18】ハクレイ ※ミニバラ（ピンク）・ストック（ピーチ）・アジサイ（アンティークピンク）・グリ―ン</t>
  </si>
  <si>
    <t>【10/18】フラワーアイテムのカハラまでのデリバリー料金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</si>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</sst>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5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43013.46974537037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113.33</v>
      </c>
      <c r="F3" s="92">
        <v>754000</v>
      </c>
      <c r="G3" s="92">
        <v>577449.22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5800</v>
      </c>
      <c r="P3" s="90">
        <v>5095.29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24</v>
      </c>
      <c r="D4" s="91">
        <v>130</v>
      </c>
      <c r="E4" s="91">
        <v>113.33</v>
      </c>
      <c r="F4" s="92">
        <v>1950</v>
      </c>
      <c r="G4" s="92">
        <v>1359.96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15</v>
      </c>
      <c r="P4" s="90">
        <v>12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24</v>
      </c>
      <c r="D5" s="91">
        <v>130</v>
      </c>
      <c r="E5" s="91">
        <v>113.33</v>
      </c>
      <c r="F5" s="92">
        <v>1300</v>
      </c>
      <c r="G5" s="92">
        <v>906.64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10</v>
      </c>
      <c r="P5" s="90">
        <v>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113.33</v>
      </c>
      <c r="F6" s="92">
        <v>0</v>
      </c>
      <c r="G6" s="92">
        <v>43065.4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0</v>
      </c>
      <c r="P6" s="90">
        <v>380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27</v>
      </c>
      <c r="B7" s="95" t="s">
        <v>30</v>
      </c>
      <c r="C7" s="90">
        <v>1</v>
      </c>
      <c r="D7" s="91">
        <v>130</v>
      </c>
      <c r="E7" s="91">
        <v>113.33</v>
      </c>
      <c r="F7" s="92">
        <v>33280</v>
      </c>
      <c r="G7" s="92">
        <v>20399.4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256</v>
      </c>
      <c r="P7" s="90">
        <v>180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27</v>
      </c>
      <c r="B8" s="95" t="s">
        <v>31</v>
      </c>
      <c r="C8" s="90">
        <v>1</v>
      </c>
      <c r="D8" s="91">
        <v>130</v>
      </c>
      <c r="E8" s="91">
        <v>113.33</v>
      </c>
      <c r="F8" s="92">
        <v>66430</v>
      </c>
      <c r="G8" s="92">
        <v>40798.8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511</v>
      </c>
      <c r="P8" s="90">
        <v>360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25</v>
      </c>
      <c r="B9" s="95" t="s">
        <v>32</v>
      </c>
      <c r="C9" s="90">
        <v>3</v>
      </c>
      <c r="D9" s="91">
        <v>130</v>
      </c>
      <c r="E9" s="91">
        <v>113.33</v>
      </c>
      <c r="F9" s="92">
        <v>9100</v>
      </c>
      <c r="G9" s="92">
        <v>6691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70</v>
      </c>
      <c r="P9" s="90">
        <v>59.04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25</v>
      </c>
      <c r="B10" s="95" t="s">
        <v>33</v>
      </c>
      <c r="C10" s="90">
        <v>1</v>
      </c>
      <c r="D10" s="91">
        <v>130</v>
      </c>
      <c r="E10" s="91">
        <v>113.33</v>
      </c>
      <c r="F10" s="92">
        <v>780</v>
      </c>
      <c r="G10" s="92">
        <v>557.58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6</v>
      </c>
      <c r="P10" s="90">
        <v>4.92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34</v>
      </c>
      <c r="B11" s="95" t="s">
        <v>35</v>
      </c>
      <c r="C11" s="90">
        <v>1</v>
      </c>
      <c r="D11" s="91">
        <v>130</v>
      </c>
      <c r="E11" s="91">
        <v>113.33</v>
      </c>
      <c r="F11" s="92">
        <v>28990</v>
      </c>
      <c r="G11" s="92">
        <v>21532.7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223</v>
      </c>
      <c r="P11" s="90">
        <v>190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27</v>
      </c>
      <c r="B12" s="95" t="s">
        <v>36</v>
      </c>
      <c r="C12" s="90">
        <v>1</v>
      </c>
      <c r="D12" s="91">
        <v>130</v>
      </c>
      <c r="E12" s="91">
        <v>113.33</v>
      </c>
      <c r="F12" s="92">
        <v>29510</v>
      </c>
      <c r="G12" s="92">
        <v>18132.8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227</v>
      </c>
      <c r="P12" s="90">
        <v>160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27</v>
      </c>
      <c r="B13" s="95" t="s">
        <v>37</v>
      </c>
      <c r="C13" s="90">
        <v>1</v>
      </c>
      <c r="D13" s="91">
        <v>130</v>
      </c>
      <c r="E13" s="91">
        <v>113.33</v>
      </c>
      <c r="F13" s="92">
        <v>0</v>
      </c>
      <c r="G13" s="92">
        <v>30599.1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270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27</v>
      </c>
      <c r="B14" s="95" t="s">
        <v>38</v>
      </c>
      <c r="C14" s="90">
        <v>1</v>
      </c>
      <c r="D14" s="91">
        <v>130</v>
      </c>
      <c r="E14" s="91">
        <v>113.33</v>
      </c>
      <c r="F14" s="92">
        <v>22230</v>
      </c>
      <c r="G14" s="92">
        <v>13599.6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171</v>
      </c>
      <c r="P14" s="90">
        <v>120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27</v>
      </c>
      <c r="B15" s="95" t="s">
        <v>39</v>
      </c>
      <c r="C15" s="90">
        <v>3</v>
      </c>
      <c r="D15" s="91">
        <v>130</v>
      </c>
      <c r="E15" s="91">
        <v>113.33</v>
      </c>
      <c r="F15" s="92">
        <v>18460</v>
      </c>
      <c r="G15" s="92">
        <v>11333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142</v>
      </c>
      <c r="P15" s="90">
        <v>100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27</v>
      </c>
      <c r="B16" s="95" t="s">
        <v>40</v>
      </c>
      <c r="C16" s="90">
        <v>4</v>
      </c>
      <c r="D16" s="91">
        <v>130</v>
      </c>
      <c r="E16" s="91">
        <v>113.33</v>
      </c>
      <c r="F16" s="92">
        <v>3250</v>
      </c>
      <c r="G16" s="92">
        <v>2266.6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25</v>
      </c>
      <c r="P16" s="90">
        <v>20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27</v>
      </c>
      <c r="B17" s="95" t="s">
        <v>41</v>
      </c>
      <c r="C17" s="90">
        <v>1</v>
      </c>
      <c r="D17" s="91">
        <v>130</v>
      </c>
      <c r="E17" s="91">
        <v>113.33</v>
      </c>
      <c r="F17" s="92">
        <v>19500</v>
      </c>
      <c r="G17" s="92">
        <v>5666.5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50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27</v>
      </c>
      <c r="B18" s="95" t="s">
        <v>42</v>
      </c>
      <c r="C18" s="90">
        <v>1</v>
      </c>
      <c r="D18" s="91">
        <v>130</v>
      </c>
      <c r="E18" s="91">
        <v>113.33</v>
      </c>
      <c r="F18" s="92">
        <v>14820</v>
      </c>
      <c r="G18" s="92">
        <v>9066.4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114</v>
      </c>
      <c r="P18" s="90">
        <v>80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43</v>
      </c>
      <c r="B19" s="95" t="s">
        <v>44</v>
      </c>
      <c r="C19" s="90">
        <v>1</v>
      </c>
      <c r="D19" s="91">
        <v>130</v>
      </c>
      <c r="E19" s="91">
        <v>113.33</v>
      </c>
      <c r="F19" s="92">
        <v>71500</v>
      </c>
      <c r="G19" s="92">
        <v>47598.6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550</v>
      </c>
      <c r="P19" s="90">
        <v>420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43</v>
      </c>
      <c r="B20" s="95" t="s">
        <v>45</v>
      </c>
      <c r="C20" s="90">
        <v>1</v>
      </c>
      <c r="D20" s="91">
        <v>130</v>
      </c>
      <c r="E20" s="91">
        <v>113.33</v>
      </c>
      <c r="F20" s="92">
        <v>119600</v>
      </c>
      <c r="G20" s="92">
        <v>71397.89999999999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920</v>
      </c>
      <c r="P20" s="90">
        <v>630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43</v>
      </c>
      <c r="B21" s="95" t="s">
        <v>46</v>
      </c>
      <c r="C21" s="90">
        <v>1</v>
      </c>
      <c r="D21" s="91">
        <v>130</v>
      </c>
      <c r="E21" s="91">
        <v>113.33</v>
      </c>
      <c r="F21" s="92">
        <v>3900</v>
      </c>
      <c r="G21" s="92">
        <v>2373.13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30</v>
      </c>
      <c r="P21" s="90">
        <v>20.94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43</v>
      </c>
      <c r="B22" s="95" t="s">
        <v>47</v>
      </c>
      <c r="C22" s="90">
        <v>2</v>
      </c>
      <c r="D22" s="91">
        <v>130</v>
      </c>
      <c r="E22" s="91">
        <v>113.33</v>
      </c>
      <c r="F22" s="92">
        <v>10400</v>
      </c>
      <c r="G22" s="92">
        <v>5933.96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80</v>
      </c>
      <c r="P22" s="90">
        <v>52.36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43</v>
      </c>
      <c r="B23" s="95" t="s">
        <v>48</v>
      </c>
      <c r="C23" s="90">
        <v>1</v>
      </c>
      <c r="D23" s="91">
        <v>130</v>
      </c>
      <c r="E23" s="91">
        <v>113.33</v>
      </c>
      <c r="F23" s="92">
        <v>39000</v>
      </c>
      <c r="G23" s="92">
        <v>17800.74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300</v>
      </c>
      <c r="P23" s="90">
        <v>157.07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49</v>
      </c>
      <c r="B24" s="95" t="s">
        <v>50</v>
      </c>
      <c r="C24" s="90">
        <v>4</v>
      </c>
      <c r="D24" s="91">
        <v>130</v>
      </c>
      <c r="E24" s="91">
        <v>113.33</v>
      </c>
      <c r="F24" s="92">
        <v>10400</v>
      </c>
      <c r="G24" s="92">
        <v>5666.5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80</v>
      </c>
      <c r="P24" s="90">
        <v>50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51</v>
      </c>
      <c r="B25" s="95" t="s">
        <v>52</v>
      </c>
      <c r="C25" s="90">
        <v>1</v>
      </c>
      <c r="D25" s="91">
        <v>130</v>
      </c>
      <c r="E25" s="91">
        <v>113.33</v>
      </c>
      <c r="F25" s="92">
        <v>178750</v>
      </c>
      <c r="G25" s="92">
        <v>124604.07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1375</v>
      </c>
      <c r="P25" s="90">
        <v>1099.48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53</v>
      </c>
      <c r="B26" s="95" t="s">
        <v>54</v>
      </c>
      <c r="C26" s="90">
        <v>1</v>
      </c>
      <c r="D26" s="91">
        <v>130</v>
      </c>
      <c r="E26" s="91">
        <v>113.33</v>
      </c>
      <c r="F26" s="92">
        <v>45500</v>
      </c>
      <c r="G26" s="92">
        <v>29692.46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350</v>
      </c>
      <c r="P26" s="90">
        <v>262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55</v>
      </c>
      <c r="B27" s="95" t="s">
        <v>56</v>
      </c>
      <c r="C27" s="90">
        <v>1</v>
      </c>
      <c r="D27" s="91">
        <v>130</v>
      </c>
      <c r="E27" s="91">
        <v>113.33</v>
      </c>
      <c r="F27" s="92">
        <v>78800</v>
      </c>
      <c r="G27" s="92">
        <v>43000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 t="str">
        <f>H27</f>
        <v>0</v>
      </c>
      <c r="O27" s="90">
        <v>606.153846</v>
      </c>
      <c r="P27" s="90">
        <v>379.422924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 t="str">
        <f>Q27</f>
        <v>0</v>
      </c>
      <c r="X27" s="93">
        <v>0</v>
      </c>
      <c r="Y27" s="93">
        <v>1</v>
      </c>
    </row>
    <row r="28" spans="1:26" customHeight="1" ht="24">
      <c r="A28" s="95" t="s">
        <v>57</v>
      </c>
      <c r="B28" s="95" t="s">
        <v>58</v>
      </c>
      <c r="C28" s="90">
        <v>1</v>
      </c>
      <c r="D28" s="91">
        <v>130</v>
      </c>
      <c r="E28" s="91">
        <v>113.33</v>
      </c>
      <c r="F28" s="92">
        <v>127400</v>
      </c>
      <c r="G28" s="92">
        <v>85442.89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980</v>
      </c>
      <c r="P28" s="90">
        <v>753.9299999999999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>
      <c r="A29" s="95" t="s">
        <v>59</v>
      </c>
      <c r="B29" s="95" t="s">
        <v>60</v>
      </c>
      <c r="C29" s="90">
        <v>1</v>
      </c>
      <c r="D29" s="91">
        <v>130</v>
      </c>
      <c r="E29" s="91">
        <v>113.33</v>
      </c>
      <c r="F29" s="92">
        <v>71500</v>
      </c>
      <c r="G29" s="92">
        <v>47598.6</v>
      </c>
      <c r="H29" s="92" t="str">
        <f>F29* C29</f>
        <v>0</v>
      </c>
      <c r="I29" s="92" t="str">
        <f>G29* C29</f>
        <v>0</v>
      </c>
      <c r="J29" s="92" t="str">
        <f>H29- I29</f>
        <v>0</v>
      </c>
      <c r="K29" s="93" t="str">
        <f>J29 / H29</f>
        <v>0</v>
      </c>
      <c r="L29" s="92" t="str">
        <f>J29 * X29</f>
        <v>0</v>
      </c>
      <c r="M29" s="92" t="str">
        <f>J29 * Y29</f>
        <v>0</v>
      </c>
      <c r="N29" s="92">
        <v>0</v>
      </c>
      <c r="O29" s="90">
        <v>550</v>
      </c>
      <c r="P29" s="90">
        <v>420</v>
      </c>
      <c r="Q29" s="90" t="str">
        <f>O29* C29</f>
        <v>0</v>
      </c>
      <c r="R29" s="90" t="str">
        <f>P29* C29</f>
        <v>0</v>
      </c>
      <c r="S29" s="90" t="str">
        <f>Q29- R29</f>
        <v>0</v>
      </c>
      <c r="T29" s="93" t="str">
        <f>S29/ Q29</f>
        <v>0</v>
      </c>
      <c r="U29" s="90" t="str">
        <f>S29* X29</f>
        <v>0</v>
      </c>
      <c r="V29" s="90" t="str">
        <f>S29* Y29</f>
        <v>0</v>
      </c>
      <c r="W29" s="94">
        <v>0</v>
      </c>
      <c r="X29" s="93">
        <v>0.2</v>
      </c>
      <c r="Y29" s="93">
        <v>0.8</v>
      </c>
    </row>
    <row r="30" spans="1:26" customHeight="1" ht="24">
      <c r="A30" s="95" t="s">
        <v>61</v>
      </c>
      <c r="B30" s="95" t="s">
        <v>62</v>
      </c>
      <c r="C30" s="90">
        <v>2</v>
      </c>
      <c r="D30" s="91">
        <v>130</v>
      </c>
      <c r="E30" s="91">
        <v>113.33</v>
      </c>
      <c r="F30" s="92">
        <v>19500</v>
      </c>
      <c r="G30" s="92">
        <v>8899.799999999999</v>
      </c>
      <c r="H30" s="92" t="str">
        <f>F30* C30</f>
        <v>0</v>
      </c>
      <c r="I30" s="92" t="str">
        <f>G30* C30</f>
        <v>0</v>
      </c>
      <c r="J30" s="92" t="str">
        <f>H30- I30</f>
        <v>0</v>
      </c>
      <c r="K30" s="93" t="str">
        <f>J30 / H30</f>
        <v>0</v>
      </c>
      <c r="L30" s="92" t="str">
        <f>J30 * X30</f>
        <v>0</v>
      </c>
      <c r="M30" s="92" t="str">
        <f>J30 * Y30</f>
        <v>0</v>
      </c>
      <c r="N30" s="92">
        <v>0</v>
      </c>
      <c r="O30" s="90">
        <v>150</v>
      </c>
      <c r="P30" s="90">
        <v>78.53</v>
      </c>
      <c r="Q30" s="90" t="str">
        <f>O30* C30</f>
        <v>0</v>
      </c>
      <c r="R30" s="90" t="str">
        <f>P30* C30</f>
        <v>0</v>
      </c>
      <c r="S30" s="90" t="str">
        <f>Q30- R30</f>
        <v>0</v>
      </c>
      <c r="T30" s="93" t="str">
        <f>S30/ Q30</f>
        <v>0</v>
      </c>
      <c r="U30" s="90" t="str">
        <f>S30* X30</f>
        <v>0</v>
      </c>
      <c r="V30" s="90" t="str">
        <f>S30* Y30</f>
        <v>0</v>
      </c>
      <c r="W30" s="94">
        <v>0</v>
      </c>
      <c r="X30" s="93">
        <v>0.2</v>
      </c>
      <c r="Y30" s="93">
        <v>0.8</v>
      </c>
    </row>
    <row r="31" spans="1:26" customHeight="1" ht="24">
      <c r="A31" s="95" t="s">
        <v>63</v>
      </c>
      <c r="B31" s="95" t="s">
        <v>64</v>
      </c>
      <c r="C31" s="90">
        <v>1</v>
      </c>
      <c r="D31" s="91">
        <v>130</v>
      </c>
      <c r="E31" s="91">
        <v>113.33</v>
      </c>
      <c r="F31" s="92">
        <v>32500</v>
      </c>
      <c r="G31" s="92">
        <v>26997.47</v>
      </c>
      <c r="H31" s="92" t="str">
        <f>F31* C31</f>
        <v>0</v>
      </c>
      <c r="I31" s="92" t="str">
        <f>G31* C31</f>
        <v>0</v>
      </c>
      <c r="J31" s="92" t="str">
        <f>H31- I31</f>
        <v>0</v>
      </c>
      <c r="K31" s="93" t="str">
        <f>J31 / H31</f>
        <v>0</v>
      </c>
      <c r="L31" s="92" t="str">
        <f>J31 * X31</f>
        <v>0</v>
      </c>
      <c r="M31" s="92" t="str">
        <f>J31 * Y31</f>
        <v>0</v>
      </c>
      <c r="N31" s="92">
        <v>0</v>
      </c>
      <c r="O31" s="90">
        <v>250</v>
      </c>
      <c r="P31" s="90">
        <v>238.22</v>
      </c>
      <c r="Q31" s="90" t="str">
        <f>O31* C31</f>
        <v>0</v>
      </c>
      <c r="R31" s="90" t="str">
        <f>P31* C31</f>
        <v>0</v>
      </c>
      <c r="S31" s="90" t="str">
        <f>Q31- R31</f>
        <v>0</v>
      </c>
      <c r="T31" s="93" t="str">
        <f>S31/ Q31</f>
        <v>0</v>
      </c>
      <c r="U31" s="90" t="str">
        <f>S31* X31</f>
        <v>0</v>
      </c>
      <c r="V31" s="90" t="str">
        <f>S31* Y31</f>
        <v>0</v>
      </c>
      <c r="W31" s="94">
        <v>0</v>
      </c>
      <c r="X31" s="93">
        <v>0.2</v>
      </c>
      <c r="Y31" s="93">
        <v>0.8</v>
      </c>
    </row>
    <row r="32" spans="1:26" customHeight="1" ht="24">
      <c r="A32" s="95" t="s">
        <v>65</v>
      </c>
      <c r="B32" s="95" t="s">
        <v>66</v>
      </c>
      <c r="C32" s="90">
        <v>14</v>
      </c>
      <c r="D32" s="91">
        <v>130</v>
      </c>
      <c r="E32" s="91">
        <v>113.33</v>
      </c>
      <c r="F32" s="92">
        <v>17940</v>
      </c>
      <c r="G32" s="92">
        <v>13486.27</v>
      </c>
      <c r="H32" s="92" t="str">
        <f>F32* C32</f>
        <v>0</v>
      </c>
      <c r="I32" s="92" t="str">
        <f>G32* C32</f>
        <v>0</v>
      </c>
      <c r="J32" s="92" t="str">
        <f>H32- I32</f>
        <v>0</v>
      </c>
      <c r="K32" s="93" t="str">
        <f>J32 / H32</f>
        <v>0</v>
      </c>
      <c r="L32" s="92" t="str">
        <f>J32 * X32</f>
        <v>0</v>
      </c>
      <c r="M32" s="92" t="str">
        <f>J32 * Y32</f>
        <v>0</v>
      </c>
      <c r="N32" s="92">
        <v>0</v>
      </c>
      <c r="O32" s="90">
        <v>138</v>
      </c>
      <c r="P32" s="90">
        <v>119</v>
      </c>
      <c r="Q32" s="90" t="str">
        <f>O32* C32</f>
        <v>0</v>
      </c>
      <c r="R32" s="90" t="str">
        <f>P32* C32</f>
        <v>0</v>
      </c>
      <c r="S32" s="90" t="str">
        <f>Q32- R32</f>
        <v>0</v>
      </c>
      <c r="T32" s="93" t="str">
        <f>S32/ Q32</f>
        <v>0</v>
      </c>
      <c r="U32" s="90" t="str">
        <f>S32* X32</f>
        <v>0</v>
      </c>
      <c r="V32" s="90" t="str">
        <f>S32* Y32</f>
        <v>0</v>
      </c>
      <c r="W32" s="94">
        <v>0</v>
      </c>
      <c r="X32" s="93">
        <v>0.2</v>
      </c>
      <c r="Y32" s="93">
        <v>0.8</v>
      </c>
    </row>
    <row r="33" spans="1:26" customHeight="1" ht="24">
      <c r="A33" s="95" t="s">
        <v>27</v>
      </c>
      <c r="B33" s="95" t="s">
        <v>67</v>
      </c>
      <c r="C33" s="90">
        <v>1</v>
      </c>
      <c r="D33" s="91">
        <v>130</v>
      </c>
      <c r="E33" s="91">
        <v>113.33</v>
      </c>
      <c r="F33" s="92">
        <v>55380</v>
      </c>
      <c r="G33" s="92">
        <v>33999</v>
      </c>
      <c r="H33" s="92" t="str">
        <f>F33* C33</f>
        <v>0</v>
      </c>
      <c r="I33" s="92" t="str">
        <f>G33* C33</f>
        <v>0</v>
      </c>
      <c r="J33" s="92" t="str">
        <f>H33- I33</f>
        <v>0</v>
      </c>
      <c r="K33" s="93" t="str">
        <f>J33 / H33</f>
        <v>0</v>
      </c>
      <c r="L33" s="92" t="str">
        <f>J33 * X33</f>
        <v>0</v>
      </c>
      <c r="M33" s="92" t="str">
        <f>J33 * Y33</f>
        <v>0</v>
      </c>
      <c r="N33" s="92">
        <v>0</v>
      </c>
      <c r="O33" s="90">
        <v>426</v>
      </c>
      <c r="P33" s="90">
        <v>300</v>
      </c>
      <c r="Q33" s="90" t="str">
        <f>O33* C33</f>
        <v>0</v>
      </c>
      <c r="R33" s="90" t="str">
        <f>P33* C33</f>
        <v>0</v>
      </c>
      <c r="S33" s="90" t="str">
        <f>Q33- R33</f>
        <v>0</v>
      </c>
      <c r="T33" s="93" t="str">
        <f>S33/ Q33</f>
        <v>0</v>
      </c>
      <c r="U33" s="90" t="str">
        <f>S33* X33</f>
        <v>0</v>
      </c>
      <c r="V33" s="90" t="str">
        <f>S33* Y33</f>
        <v>0</v>
      </c>
      <c r="W33" s="94">
        <v>0</v>
      </c>
      <c r="X33" s="93">
        <v>0.2</v>
      </c>
      <c r="Y33" s="93">
        <v>0.8</v>
      </c>
    </row>
    <row r="34" spans="1:26" customHeight="1" ht="24">
      <c r="A34" s="95" t="s">
        <v>53</v>
      </c>
      <c r="B34" s="95" t="s">
        <v>68</v>
      </c>
      <c r="C34" s="90">
        <v>1</v>
      </c>
      <c r="D34" s="91">
        <v>130</v>
      </c>
      <c r="E34" s="91">
        <v>113.33</v>
      </c>
      <c r="F34" s="92">
        <v>149500</v>
      </c>
      <c r="G34" s="92">
        <v>100869.37</v>
      </c>
      <c r="H34" s="92" t="str">
        <f>F34* C34</f>
        <v>0</v>
      </c>
      <c r="I34" s="92" t="str">
        <f>G34* C34</f>
        <v>0</v>
      </c>
      <c r="J34" s="92" t="str">
        <f>H34- I34</f>
        <v>0</v>
      </c>
      <c r="K34" s="93" t="str">
        <f>J34 / H34</f>
        <v>0</v>
      </c>
      <c r="L34" s="92" t="str">
        <f>J34 * X34</f>
        <v>0</v>
      </c>
      <c r="M34" s="92" t="str">
        <f>J34 * Y34</f>
        <v>0</v>
      </c>
      <c r="N34" s="92">
        <v>0</v>
      </c>
      <c r="O34" s="90">
        <v>1150</v>
      </c>
      <c r="P34" s="90">
        <v>890.05</v>
      </c>
      <c r="Q34" s="90" t="str">
        <f>O34* C34</f>
        <v>0</v>
      </c>
      <c r="R34" s="90" t="str">
        <f>P34* C34</f>
        <v>0</v>
      </c>
      <c r="S34" s="90" t="str">
        <f>Q34- R34</f>
        <v>0</v>
      </c>
      <c r="T34" s="93" t="str">
        <f>S34/ Q34</f>
        <v>0</v>
      </c>
      <c r="U34" s="90" t="str">
        <f>S34* X34</f>
        <v>0</v>
      </c>
      <c r="V34" s="90" t="str">
        <f>S34* Y34</f>
        <v>0</v>
      </c>
      <c r="W34" s="94">
        <v>0</v>
      </c>
      <c r="X34" s="93">
        <v>0.2</v>
      </c>
      <c r="Y34" s="93">
        <v>0.8</v>
      </c>
    </row>
    <row r="35" spans="1:26" customHeight="1" ht="24">
      <c r="A35" s="95" t="s">
        <v>53</v>
      </c>
      <c r="B35" s="95" t="s">
        <v>69</v>
      </c>
      <c r="C35" s="90">
        <v>1</v>
      </c>
      <c r="D35" s="91">
        <v>130</v>
      </c>
      <c r="E35" s="91">
        <v>113.33</v>
      </c>
      <c r="F35" s="92">
        <v>19500</v>
      </c>
      <c r="G35" s="92">
        <v>11899.65</v>
      </c>
      <c r="H35" s="92" t="str">
        <f>F35* C35</f>
        <v>0</v>
      </c>
      <c r="I35" s="92" t="str">
        <f>G35* C35</f>
        <v>0</v>
      </c>
      <c r="J35" s="92" t="str">
        <f>H35- I35</f>
        <v>0</v>
      </c>
      <c r="K35" s="93" t="str">
        <f>J35 / H35</f>
        <v>0</v>
      </c>
      <c r="L35" s="92" t="str">
        <f>J35 * X35</f>
        <v>0</v>
      </c>
      <c r="M35" s="92" t="str">
        <f>J35 * Y35</f>
        <v>0</v>
      </c>
      <c r="N35" s="92">
        <v>0</v>
      </c>
      <c r="O35" s="90">
        <v>150</v>
      </c>
      <c r="P35" s="90">
        <v>105</v>
      </c>
      <c r="Q35" s="90" t="str">
        <f>O35* C35</f>
        <v>0</v>
      </c>
      <c r="R35" s="90" t="str">
        <f>P35* C35</f>
        <v>0</v>
      </c>
      <c r="S35" s="90" t="str">
        <f>Q35- R35</f>
        <v>0</v>
      </c>
      <c r="T35" s="93" t="str">
        <f>S35/ Q35</f>
        <v>0</v>
      </c>
      <c r="U35" s="90" t="str">
        <f>S35* X35</f>
        <v>0</v>
      </c>
      <c r="V35" s="90" t="str">
        <f>S35* Y35</f>
        <v>0</v>
      </c>
      <c r="W35" s="94">
        <v>0</v>
      </c>
      <c r="X35" s="93">
        <v>0.2</v>
      </c>
      <c r="Y35" s="93">
        <v>0.8</v>
      </c>
    </row>
    <row r="36" spans="1:26" customHeight="1" ht="24">
      <c r="A36" s="95" t="s">
        <v>53</v>
      </c>
      <c r="B36" s="95" t="s">
        <v>70</v>
      </c>
      <c r="C36" s="90">
        <v>1</v>
      </c>
      <c r="D36" s="91">
        <v>130</v>
      </c>
      <c r="E36" s="91">
        <v>113.33</v>
      </c>
      <c r="F36" s="92">
        <v>39000</v>
      </c>
      <c r="G36" s="92">
        <v>28332.5</v>
      </c>
      <c r="H36" s="92" t="str">
        <f>F36* C36</f>
        <v>0</v>
      </c>
      <c r="I36" s="92" t="str">
        <f>G36* C36</f>
        <v>0</v>
      </c>
      <c r="J36" s="92" t="str">
        <f>H36- I36</f>
        <v>0</v>
      </c>
      <c r="K36" s="93" t="str">
        <f>J36 / H36</f>
        <v>0</v>
      </c>
      <c r="L36" s="92" t="str">
        <f>J36 * X36</f>
        <v>0</v>
      </c>
      <c r="M36" s="92" t="str">
        <f>J36 * Y36</f>
        <v>0</v>
      </c>
      <c r="N36" s="92">
        <v>0</v>
      </c>
      <c r="O36" s="90">
        <v>300</v>
      </c>
      <c r="P36" s="90">
        <v>250</v>
      </c>
      <c r="Q36" s="90" t="str">
        <f>O36* C36</f>
        <v>0</v>
      </c>
      <c r="R36" s="90" t="str">
        <f>P36* C36</f>
        <v>0</v>
      </c>
      <c r="S36" s="90" t="str">
        <f>Q36- R36</f>
        <v>0</v>
      </c>
      <c r="T36" s="93" t="str">
        <f>S36/ Q36</f>
        <v>0</v>
      </c>
      <c r="U36" s="90" t="str">
        <f>S36* X36</f>
        <v>0</v>
      </c>
      <c r="V36" s="90" t="str">
        <f>S36* Y36</f>
        <v>0</v>
      </c>
      <c r="W36" s="94">
        <v>0</v>
      </c>
      <c r="X36" s="93">
        <v>0.2</v>
      </c>
      <c r="Y36" s="93">
        <v>0.8</v>
      </c>
    </row>
    <row r="37" spans="1:26" customHeight="1" ht="24">
      <c r="A37" s="95" t="s">
        <v>43</v>
      </c>
      <c r="B37" s="95" t="s">
        <v>71</v>
      </c>
      <c r="C37" s="90">
        <v>1</v>
      </c>
      <c r="D37" s="91">
        <v>130</v>
      </c>
      <c r="E37" s="91">
        <v>113.33</v>
      </c>
      <c r="F37" s="92">
        <v>52000</v>
      </c>
      <c r="G37" s="92">
        <v>17800.74</v>
      </c>
      <c r="H37" s="92" t="str">
        <f>F37* C37</f>
        <v>0</v>
      </c>
      <c r="I37" s="92" t="str">
        <f>G37* C37</f>
        <v>0</v>
      </c>
      <c r="J37" s="92" t="str">
        <f>H37- I37</f>
        <v>0</v>
      </c>
      <c r="K37" s="93" t="str">
        <f>J37 / H37</f>
        <v>0</v>
      </c>
      <c r="L37" s="92" t="str">
        <f>J37 * X37</f>
        <v>0</v>
      </c>
      <c r="M37" s="92" t="str">
        <f>J37 * Y37</f>
        <v>0</v>
      </c>
      <c r="N37" s="92">
        <v>0</v>
      </c>
      <c r="O37" s="90">
        <v>400</v>
      </c>
      <c r="P37" s="90">
        <v>157.07</v>
      </c>
      <c r="Q37" s="90" t="str">
        <f>O37* C37</f>
        <v>0</v>
      </c>
      <c r="R37" s="90" t="str">
        <f>P37* C37</f>
        <v>0</v>
      </c>
      <c r="S37" s="90" t="str">
        <f>Q37- R37</f>
        <v>0</v>
      </c>
      <c r="T37" s="93" t="str">
        <f>S37/ Q37</f>
        <v>0</v>
      </c>
      <c r="U37" s="90" t="str">
        <f>S37* X37</f>
        <v>0</v>
      </c>
      <c r="V37" s="90" t="str">
        <f>S37* Y37</f>
        <v>0</v>
      </c>
      <c r="W37" s="94">
        <v>0</v>
      </c>
      <c r="X37" s="93">
        <v>0.2</v>
      </c>
      <c r="Y37" s="93">
        <v>0.8</v>
      </c>
    </row>
    <row r="38" spans="1:26" customHeight="1" ht="24">
      <c r="A38" s="95" t="s">
        <v>43</v>
      </c>
      <c r="B38" s="95" t="s">
        <v>72</v>
      </c>
      <c r="C38" s="90">
        <v>1</v>
      </c>
      <c r="D38" s="91">
        <v>130</v>
      </c>
      <c r="E38" s="91">
        <v>113.33</v>
      </c>
      <c r="F38" s="92">
        <v>10400</v>
      </c>
      <c r="G38" s="92">
        <v>6526.67</v>
      </c>
      <c r="H38" s="92" t="str">
        <f>F38* C38</f>
        <v>0</v>
      </c>
      <c r="I38" s="92" t="str">
        <f>G38* C38</f>
        <v>0</v>
      </c>
      <c r="J38" s="92" t="str">
        <f>H38- I38</f>
        <v>0</v>
      </c>
      <c r="K38" s="93" t="str">
        <f>J38 / H38</f>
        <v>0</v>
      </c>
      <c r="L38" s="92" t="str">
        <f>J38 * X38</f>
        <v>0</v>
      </c>
      <c r="M38" s="92" t="str">
        <f>J38 * Y38</f>
        <v>0</v>
      </c>
      <c r="N38" s="92">
        <v>0</v>
      </c>
      <c r="O38" s="90">
        <v>80</v>
      </c>
      <c r="P38" s="90">
        <v>57.59</v>
      </c>
      <c r="Q38" s="90" t="str">
        <f>O38* C38</f>
        <v>0</v>
      </c>
      <c r="R38" s="90" t="str">
        <f>P38* C38</f>
        <v>0</v>
      </c>
      <c r="S38" s="90" t="str">
        <f>Q38- R38</f>
        <v>0</v>
      </c>
      <c r="T38" s="93" t="str">
        <f>S38/ Q38</f>
        <v>0</v>
      </c>
      <c r="U38" s="90" t="str">
        <f>S38* X38</f>
        <v>0</v>
      </c>
      <c r="V38" s="90" t="str">
        <f>S38* Y38</f>
        <v>0</v>
      </c>
      <c r="W38" s="94">
        <v>0</v>
      </c>
      <c r="X38" s="93">
        <v>0.2</v>
      </c>
      <c r="Y38" s="93">
        <v>0.8</v>
      </c>
    </row>
    <row r="39" spans="1:26" customHeight="1" ht="24">
      <c r="A39" s="95" t="s">
        <v>59</v>
      </c>
      <c r="B39" s="95" t="s">
        <v>73</v>
      </c>
      <c r="C39" s="90">
        <v>1</v>
      </c>
      <c r="D39" s="91">
        <v>130</v>
      </c>
      <c r="E39" s="91">
        <v>113.33</v>
      </c>
      <c r="F39" s="92">
        <v>28600</v>
      </c>
      <c r="G39" s="92">
        <v>15866.2</v>
      </c>
      <c r="H39" s="92" t="str">
        <f>F39* C39</f>
        <v>0</v>
      </c>
      <c r="I39" s="92" t="str">
        <f>G39* C39</f>
        <v>0</v>
      </c>
      <c r="J39" s="92" t="str">
        <f>H39- I39</f>
        <v>0</v>
      </c>
      <c r="K39" s="93" t="str">
        <f>J39 / H39</f>
        <v>0</v>
      </c>
      <c r="L39" s="92" t="str">
        <f>J39 * X39</f>
        <v>0</v>
      </c>
      <c r="M39" s="92" t="str">
        <f>J39 * Y39</f>
        <v>0</v>
      </c>
      <c r="N39" s="92">
        <v>0</v>
      </c>
      <c r="O39" s="90">
        <v>220</v>
      </c>
      <c r="P39" s="90">
        <v>140</v>
      </c>
      <c r="Q39" s="90" t="str">
        <f>O39* C39</f>
        <v>0</v>
      </c>
      <c r="R39" s="90" t="str">
        <f>P39* C39</f>
        <v>0</v>
      </c>
      <c r="S39" s="90" t="str">
        <f>Q39- R39</f>
        <v>0</v>
      </c>
      <c r="T39" s="93" t="str">
        <f>S39/ Q39</f>
        <v>0</v>
      </c>
      <c r="U39" s="90" t="str">
        <f>S39* X39</f>
        <v>0</v>
      </c>
      <c r="V39" s="90" t="str">
        <f>S39* Y39</f>
        <v>0</v>
      </c>
      <c r="W39" s="94">
        <v>0</v>
      </c>
      <c r="X39" s="93">
        <v>0.2</v>
      </c>
      <c r="Y39" s="93">
        <v>0.8</v>
      </c>
    </row>
    <row r="40" spans="1:26" customHeight="1" ht="24">
      <c r="A40" s="95" t="s">
        <v>61</v>
      </c>
      <c r="B40" s="95" t="s">
        <v>74</v>
      </c>
      <c r="C40" s="90">
        <v>1</v>
      </c>
      <c r="D40" s="91">
        <v>130</v>
      </c>
      <c r="E40" s="91">
        <v>113.33</v>
      </c>
      <c r="F40" s="92">
        <v>32500</v>
      </c>
      <c r="G40" s="92">
        <v>17799.61</v>
      </c>
      <c r="H40" s="92" t="str">
        <f>F40* C40</f>
        <v>0</v>
      </c>
      <c r="I40" s="92" t="str">
        <f>G40* C40</f>
        <v>0</v>
      </c>
      <c r="J40" s="92" t="str">
        <f>H40- I40</f>
        <v>0</v>
      </c>
      <c r="K40" s="93" t="str">
        <f>J40 / H40</f>
        <v>0</v>
      </c>
      <c r="L40" s="92" t="str">
        <f>J40 * X40</f>
        <v>0</v>
      </c>
      <c r="M40" s="92" t="str">
        <f>J40 * Y40</f>
        <v>0</v>
      </c>
      <c r="N40" s="92">
        <v>0</v>
      </c>
      <c r="O40" s="90">
        <v>250</v>
      </c>
      <c r="P40" s="90">
        <v>157.06</v>
      </c>
      <c r="Q40" s="90" t="str">
        <f>O40* C40</f>
        <v>0</v>
      </c>
      <c r="R40" s="90" t="str">
        <f>P40* C40</f>
        <v>0</v>
      </c>
      <c r="S40" s="90" t="str">
        <f>Q40- R40</f>
        <v>0</v>
      </c>
      <c r="T40" s="93" t="str">
        <f>S40/ Q40</f>
        <v>0</v>
      </c>
      <c r="U40" s="90" t="str">
        <f>S40* X40</f>
        <v>0</v>
      </c>
      <c r="V40" s="90" t="str">
        <f>S40* Y40</f>
        <v>0</v>
      </c>
      <c r="W40" s="94">
        <v>0</v>
      </c>
      <c r="X40" s="93">
        <v>0.2</v>
      </c>
      <c r="Y40" s="93">
        <v>0.8</v>
      </c>
    </row>
    <row r="41" spans="1:26" customHeight="1" ht="24">
      <c r="A41" s="95" t="s">
        <v>61</v>
      </c>
      <c r="B41" s="95" t="s">
        <v>75</v>
      </c>
      <c r="C41" s="90">
        <v>1</v>
      </c>
      <c r="D41" s="91">
        <v>130</v>
      </c>
      <c r="E41" s="91">
        <v>113.33</v>
      </c>
      <c r="F41" s="92">
        <v>19500</v>
      </c>
      <c r="G41" s="92">
        <v>8899.799999999999</v>
      </c>
      <c r="H41" s="92" t="str">
        <f>F41* C41</f>
        <v>0</v>
      </c>
      <c r="I41" s="92" t="str">
        <f>G41* C41</f>
        <v>0</v>
      </c>
      <c r="J41" s="92" t="str">
        <f>H41- I41</f>
        <v>0</v>
      </c>
      <c r="K41" s="93" t="str">
        <f>J41 / H41</f>
        <v>0</v>
      </c>
      <c r="L41" s="92" t="str">
        <f>J41 * X41</f>
        <v>0</v>
      </c>
      <c r="M41" s="92" t="str">
        <f>J41 * Y41</f>
        <v>0</v>
      </c>
      <c r="N41" s="92">
        <v>0</v>
      </c>
      <c r="O41" s="90">
        <v>150</v>
      </c>
      <c r="P41" s="90">
        <v>78.53</v>
      </c>
      <c r="Q41" s="90" t="str">
        <f>O41* C41</f>
        <v>0</v>
      </c>
      <c r="R41" s="90" t="str">
        <f>P41* C41</f>
        <v>0</v>
      </c>
      <c r="S41" s="90" t="str">
        <f>Q41- R41</f>
        <v>0</v>
      </c>
      <c r="T41" s="93" t="str">
        <f>S41/ Q41</f>
        <v>0</v>
      </c>
      <c r="U41" s="90" t="str">
        <f>S41* X41</f>
        <v>0</v>
      </c>
      <c r="V41" s="90" t="str">
        <f>S41* Y41</f>
        <v>0</v>
      </c>
      <c r="W41" s="94">
        <v>0</v>
      </c>
      <c r="X41" s="93">
        <v>0.2</v>
      </c>
      <c r="Y41" s="93">
        <v>0.8</v>
      </c>
    </row>
    <row r="42" spans="1:26" customHeight="1" ht="24">
      <c r="A42" s="95" t="s">
        <v>27</v>
      </c>
      <c r="B42" s="95" t="s">
        <v>76</v>
      </c>
      <c r="C42" s="90">
        <v>1</v>
      </c>
      <c r="D42" s="91">
        <v>130</v>
      </c>
      <c r="E42" s="91">
        <v>113.33</v>
      </c>
      <c r="F42" s="92">
        <v>0</v>
      </c>
      <c r="G42" s="92">
        <v>37398.9</v>
      </c>
      <c r="H42" s="92" t="str">
        <f>F42* C42</f>
        <v>0</v>
      </c>
      <c r="I42" s="92" t="str">
        <f>G42* C42</f>
        <v>0</v>
      </c>
      <c r="J42" s="92" t="str">
        <f>H42- I42</f>
        <v>0</v>
      </c>
      <c r="K42" s="93" t="str">
        <f>J42 / H42</f>
        <v>0</v>
      </c>
      <c r="L42" s="92" t="str">
        <f>J42 * X42</f>
        <v>0</v>
      </c>
      <c r="M42" s="92" t="str">
        <f>J42 * Y42</f>
        <v>0</v>
      </c>
      <c r="N42" s="92">
        <v>0</v>
      </c>
      <c r="O42" s="90">
        <v>0</v>
      </c>
      <c r="P42" s="90">
        <v>330</v>
      </c>
      <c r="Q42" s="90" t="str">
        <f>O42* C42</f>
        <v>0</v>
      </c>
      <c r="R42" s="90" t="str">
        <f>P42* C42</f>
        <v>0</v>
      </c>
      <c r="S42" s="90" t="str">
        <f>Q42- R42</f>
        <v>0</v>
      </c>
      <c r="T42" s="93" t="str">
        <f>S42/ Q42</f>
        <v>0</v>
      </c>
      <c r="U42" s="90" t="str">
        <f>S42* X42</f>
        <v>0</v>
      </c>
      <c r="V42" s="90" t="str">
        <f>S42* Y42</f>
        <v>0</v>
      </c>
      <c r="W42" s="94">
        <v>0</v>
      </c>
      <c r="X42" s="93">
        <v>0.2</v>
      </c>
      <c r="Y42" s="93">
        <v>0.8</v>
      </c>
    </row>
    <row r="43" spans="1:26" customHeight="1" ht="24">
      <c r="A43" s="95" t="s">
        <v>27</v>
      </c>
      <c r="B43" s="95" t="s">
        <v>77</v>
      </c>
      <c r="C43" s="90">
        <v>1</v>
      </c>
      <c r="D43" s="91">
        <v>130</v>
      </c>
      <c r="E43" s="91">
        <v>113.33</v>
      </c>
      <c r="F43" s="92">
        <v>24050</v>
      </c>
      <c r="G43" s="92">
        <v>14732.9</v>
      </c>
      <c r="H43" s="92" t="str">
        <f>F43* C43</f>
        <v>0</v>
      </c>
      <c r="I43" s="92" t="str">
        <f>G43* C43</f>
        <v>0</v>
      </c>
      <c r="J43" s="92" t="str">
        <f>H43- I43</f>
        <v>0</v>
      </c>
      <c r="K43" s="93" t="str">
        <f>J43 / H43</f>
        <v>0</v>
      </c>
      <c r="L43" s="92" t="str">
        <f>J43 * X43</f>
        <v>0</v>
      </c>
      <c r="M43" s="92" t="str">
        <f>J43 * Y43</f>
        <v>0</v>
      </c>
      <c r="N43" s="92">
        <v>0</v>
      </c>
      <c r="O43" s="90">
        <v>185</v>
      </c>
      <c r="P43" s="90">
        <v>130</v>
      </c>
      <c r="Q43" s="90" t="str">
        <f>O43* C43</f>
        <v>0</v>
      </c>
      <c r="R43" s="90" t="str">
        <f>P43* C43</f>
        <v>0</v>
      </c>
      <c r="S43" s="90" t="str">
        <f>Q43- R43</f>
        <v>0</v>
      </c>
      <c r="T43" s="93" t="str">
        <f>S43/ Q43</f>
        <v>0</v>
      </c>
      <c r="U43" s="90" t="str">
        <f>S43* X43</f>
        <v>0</v>
      </c>
      <c r="V43" s="90" t="str">
        <f>S43* Y43</f>
        <v>0</v>
      </c>
      <c r="W43" s="94">
        <v>0</v>
      </c>
      <c r="X43" s="93">
        <v>0.2</v>
      </c>
      <c r="Y43" s="93">
        <v>0.8</v>
      </c>
    </row>
    <row r="44" spans="1:26" customHeight="1" ht="24">
      <c r="A44" s="95" t="s">
        <v>27</v>
      </c>
      <c r="B44" s="95" t="s">
        <v>78</v>
      </c>
      <c r="C44" s="90">
        <v>1</v>
      </c>
      <c r="D44" s="91">
        <v>130</v>
      </c>
      <c r="E44" s="91">
        <v>113.33</v>
      </c>
      <c r="F44" s="92">
        <v>14820</v>
      </c>
      <c r="G44" s="92">
        <v>9066.4</v>
      </c>
      <c r="H44" s="92" t="str">
        <f>F44* C44</f>
        <v>0</v>
      </c>
      <c r="I44" s="92" t="str">
        <f>G44* C44</f>
        <v>0</v>
      </c>
      <c r="J44" s="92" t="str">
        <f>H44- I44</f>
        <v>0</v>
      </c>
      <c r="K44" s="93" t="str">
        <f>J44 / H44</f>
        <v>0</v>
      </c>
      <c r="L44" s="92" t="str">
        <f>J44 * X44</f>
        <v>0</v>
      </c>
      <c r="M44" s="92" t="str">
        <f>J44 * Y44</f>
        <v>0</v>
      </c>
      <c r="N44" s="92">
        <v>0</v>
      </c>
      <c r="O44" s="90">
        <v>114</v>
      </c>
      <c r="P44" s="90">
        <v>80</v>
      </c>
      <c r="Q44" s="90" t="str">
        <f>O44* C44</f>
        <v>0</v>
      </c>
      <c r="R44" s="90" t="str">
        <f>P44* C44</f>
        <v>0</v>
      </c>
      <c r="S44" s="90" t="str">
        <f>Q44- R44</f>
        <v>0</v>
      </c>
      <c r="T44" s="93" t="str">
        <f>S44/ Q44</f>
        <v>0</v>
      </c>
      <c r="U44" s="90" t="str">
        <f>S44* X44</f>
        <v>0</v>
      </c>
      <c r="V44" s="90" t="str">
        <f>S44* Y44</f>
        <v>0</v>
      </c>
      <c r="W44" s="94">
        <v>0</v>
      </c>
      <c r="X44" s="93">
        <v>0.2</v>
      </c>
      <c r="Y44" s="93">
        <v>0.8</v>
      </c>
    </row>
    <row r="45" spans="1:26" customHeight="1" ht="24" s="12" customFormat="1">
      <c r="A45" s="70"/>
      <c r="B45" s="19"/>
      <c r="C45" s="20"/>
      <c r="D45" s="21"/>
      <c r="E45" s="21"/>
      <c r="F45" s="4"/>
      <c r="G45" s="4"/>
      <c r="H45" s="4" t="str">
        <f>SUM(H3:H44)</f>
        <v>0</v>
      </c>
      <c r="I45" s="4" t="str">
        <f>SUM(I3:I44)</f>
        <v>0</v>
      </c>
      <c r="J45" s="4" t="str">
        <f>H45-I45</f>
        <v>0</v>
      </c>
      <c r="K45" s="22" t="str">
        <f>J45/H45</f>
        <v>0</v>
      </c>
      <c r="L45" s="4" t="str">
        <f>SUM(L3:L44)</f>
        <v>0</v>
      </c>
      <c r="M45" s="4" t="str">
        <f>SUM(M3:M44)</f>
        <v>0</v>
      </c>
      <c r="N45" s="4" t="str">
        <f>SUM(N3:N44)</f>
        <v>0</v>
      </c>
      <c r="O45" s="5"/>
      <c r="P45" s="5"/>
      <c r="Q45" s="5" t="str">
        <f>SUM(Q3:Q44)</f>
        <v>0</v>
      </c>
      <c r="R45" s="5" t="str">
        <f>SUM(R3:R44)</f>
        <v>0</v>
      </c>
      <c r="S45" s="5" t="str">
        <f>Q45-R45</f>
        <v>0</v>
      </c>
      <c r="T45" s="22" t="str">
        <f>S45/Q45</f>
        <v>0</v>
      </c>
      <c r="U45" s="5" t="str">
        <f>SUM(U3:U44)</f>
        <v>0</v>
      </c>
      <c r="V45" s="5" t="str">
        <f>SUM(V3:V44)</f>
        <v>0</v>
      </c>
      <c r="W45" s="73" t="str">
        <f>SUM(W3:W44)</f>
        <v>0</v>
      </c>
      <c r="X45" s="23"/>
      <c r="Y45" s="23"/>
    </row>
    <row r="46" spans="1:26" customHeight="1" ht="24" s="32" customFormat="1">
      <c r="A46" s="24"/>
      <c r="B46" s="25" t="s">
        <v>79</v>
      </c>
      <c r="C46" s="26">
        <v>0.04712</v>
      </c>
      <c r="D46" s="27"/>
      <c r="E46" s="27"/>
      <c r="F46" s="28"/>
      <c r="G46" s="28"/>
      <c r="H46" s="28" t="str">
        <f>C46*(H45-N45)</f>
        <v>0</v>
      </c>
      <c r="I46" s="28"/>
      <c r="J46" s="28"/>
      <c r="K46" s="29"/>
      <c r="L46" s="28"/>
      <c r="M46" s="28"/>
      <c r="N46" s="28"/>
      <c r="O46" s="30"/>
      <c r="P46" s="30"/>
      <c r="Q46" s="30" t="str">
        <f>C46*(Q45-W45)</f>
        <v>0</v>
      </c>
      <c r="R46" s="30"/>
      <c r="S46" s="30"/>
      <c r="T46" s="29"/>
      <c r="U46" s="30"/>
      <c r="V46" s="30"/>
      <c r="W46" s="74"/>
      <c r="X46" s="31"/>
      <c r="Y46" s="31"/>
    </row>
    <row r="47" spans="1:26" customHeight="1" ht="24">
      <c r="A47" s="33" t="s">
        <v>80</v>
      </c>
      <c r="B47" s="33" t="s">
        <v>81</v>
      </c>
      <c r="C47" s="15">
        <v>0.1</v>
      </c>
      <c r="D47" s="13"/>
      <c r="E47" s="13"/>
      <c r="F47" s="14"/>
      <c r="G47" s="14"/>
      <c r="H47" s="14" t="str">
        <f>C47*H45</f>
        <v>0</v>
      </c>
      <c r="I47" s="14"/>
      <c r="J47" s="14"/>
      <c r="K47" s="15"/>
      <c r="L47" s="14"/>
      <c r="M47" s="4" t="str">
        <f>H47</f>
        <v>0</v>
      </c>
      <c r="N47" s="4"/>
      <c r="O47" s="16"/>
      <c r="P47" s="16"/>
      <c r="Q47" s="16" t="str">
        <f>C47*Q45</f>
        <v>0</v>
      </c>
      <c r="R47" s="16"/>
      <c r="S47" s="16"/>
      <c r="T47" s="15"/>
      <c r="U47" s="16"/>
      <c r="V47" s="16" t="str">
        <f>Q47</f>
        <v>0</v>
      </c>
      <c r="W47" s="72"/>
      <c r="X47" s="17"/>
      <c r="Y47" s="17"/>
    </row>
    <row r="48" spans="1:26" customHeight="1" ht="24" s="12" customFormat="1">
      <c r="A48" s="34"/>
      <c r="B48" s="34" t="s">
        <v>82</v>
      </c>
      <c r="C48" s="35"/>
      <c r="D48" s="36"/>
      <c r="E48" s="36"/>
      <c r="F48" s="37"/>
      <c r="G48" s="37"/>
      <c r="H48" s="37" t="str">
        <f>SUM(H45:H47)</f>
        <v>0</v>
      </c>
      <c r="I48" s="37"/>
      <c r="J48" s="37"/>
      <c r="K48" s="38"/>
      <c r="L48" s="39" t="str">
        <f>L45</f>
        <v>0</v>
      </c>
      <c r="M48" s="39" t="str">
        <f>SUM(M45:M47)</f>
        <v>0</v>
      </c>
      <c r="N48" s="39"/>
      <c r="O48" s="40"/>
      <c r="P48" s="40"/>
      <c r="Q48" s="40" t="str">
        <f>SUM(Q45:Q47)</f>
        <v>0</v>
      </c>
      <c r="R48" s="40"/>
      <c r="S48" s="40"/>
      <c r="T48" s="38"/>
      <c r="U48" s="41" t="str">
        <f>U45</f>
        <v>0</v>
      </c>
      <c r="V48" s="41" t="str">
        <f>SUM(V45:V47)</f>
        <v>0</v>
      </c>
      <c r="W48" s="73"/>
      <c r="X48" s="42"/>
      <c r="Y48" s="42"/>
    </row>
    <row r="49" spans="1:26" customHeight="1" ht="24" s="54" customFormat="1">
      <c r="A49" s="43"/>
      <c r="B49" s="44" t="s">
        <v>83</v>
      </c>
      <c r="C49" s="45">
        <v>0</v>
      </c>
      <c r="D49" s="46"/>
      <c r="E49" s="46"/>
      <c r="F49" s="47"/>
      <c r="G49" s="47"/>
      <c r="H49" s="2" t="str">
        <f>C49*H48</f>
        <v>0</v>
      </c>
      <c r="I49" s="48"/>
      <c r="J49" s="48"/>
      <c r="K49" s="49"/>
      <c r="L49" s="78" t="str">
        <f>H49*X49</f>
        <v>0</v>
      </c>
      <c r="M49" s="78" t="str">
        <f>H49*Y49</f>
        <v>0</v>
      </c>
      <c r="N49" s="2"/>
      <c r="O49" s="50"/>
      <c r="P49" s="50"/>
      <c r="Q49" s="51" t="str">
        <f>C49*Q48</f>
        <v>0</v>
      </c>
      <c r="R49" s="52"/>
      <c r="S49" s="52"/>
      <c r="T49" s="53"/>
      <c r="U49" s="3" t="str">
        <f>Q49*X49</f>
        <v>0</v>
      </c>
      <c r="V49" s="3" t="str">
        <f>Q49*Y49</f>
        <v>0</v>
      </c>
      <c r="W49" s="75"/>
      <c r="X49" s="77">
        <v>0.2</v>
      </c>
      <c r="Y49" s="77">
        <v>0.8</v>
      </c>
    </row>
    <row r="50" spans="1:26" customHeight="1" ht="24" s="32" customFormat="1">
      <c r="A50" s="55"/>
      <c r="B50" s="1" t="s">
        <v>84</v>
      </c>
      <c r="C50" s="56">
        <v>0</v>
      </c>
      <c r="D50" s="57" t="s">
        <v>85</v>
      </c>
      <c r="E50" s="57">
        <v>100</v>
      </c>
      <c r="F50" s="48"/>
      <c r="G50" s="48"/>
      <c r="H50" s="58" t="str">
        <f>C50</f>
        <v>0</v>
      </c>
      <c r="I50" s="47"/>
      <c r="J50" s="47"/>
      <c r="K50" s="45"/>
      <c r="L50" s="78" t="str">
        <f>H50*X49</f>
        <v>0</v>
      </c>
      <c r="M50" s="78" t="str">
        <f>H50*Y49</f>
        <v>0</v>
      </c>
      <c r="N50" s="2"/>
      <c r="O50" s="59"/>
      <c r="P50" s="59"/>
      <c r="Q50" s="79" t="str">
        <f>IF(E50&gt;0, H50/E50, 0)</f>
        <v>0</v>
      </c>
      <c r="R50" s="50"/>
      <c r="S50" s="50"/>
      <c r="T50" s="31"/>
      <c r="U50" s="3" t="str">
        <f>Q50*X49</f>
        <v>0</v>
      </c>
      <c r="V50" s="3" t="str">
        <f>Q50*Y49</f>
        <v>0</v>
      </c>
      <c r="W50" s="74"/>
      <c r="X50" s="31"/>
      <c r="Y50" s="31"/>
    </row>
    <row r="51" spans="1:26" customHeight="1" ht="24">
      <c r="A51" s="60"/>
      <c r="B5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51" s="61"/>
      <c r="D51" s="62"/>
      <c r="E51" s="62"/>
      <c r="F51" s="63"/>
      <c r="G51" s="63"/>
      <c r="H51" s="63" t="str">
        <f>SUM(H45:H47)-SUM(H49:H50)</f>
        <v>0</v>
      </c>
      <c r="I51" s="63" t="str">
        <f>I45</f>
        <v>0</v>
      </c>
      <c r="J51" s="63" t="str">
        <f>H51-I51</f>
        <v>0</v>
      </c>
      <c r="K51" s="64" t="str">
        <f>J51/H51</f>
        <v>0</v>
      </c>
      <c r="L51" s="63" t="str">
        <f>SUM(L47:L48)-SUM(L49:L50)</f>
        <v>0</v>
      </c>
      <c r="M51" s="63" t="str">
        <f>SUM(M45:M47)-SUM(M49:M50)</f>
        <v>0</v>
      </c>
      <c r="N51" s="63"/>
      <c r="O51" s="65"/>
      <c r="P51" s="65"/>
      <c r="Q51" s="65" t="str">
        <f>SUM(Q45:Q47)-SUM(Q49:Q50)</f>
        <v>0</v>
      </c>
      <c r="R51" s="65" t="str">
        <f>R45</f>
        <v>0</v>
      </c>
      <c r="S51" s="65" t="str">
        <f>Q51-R51</f>
        <v>0</v>
      </c>
      <c r="T51" s="17" t="str">
        <f>S51/Q51</f>
        <v>0</v>
      </c>
      <c r="U51" s="65" t="str">
        <f>SUM($U47:$U48)-SUM($U49:$U50)</f>
        <v>0</v>
      </c>
      <c r="V51" s="65" t="str">
        <f>SUM(V45:V47)-SUM(V49:V50)</f>
        <v>0</v>
      </c>
      <c r="W51" s="72"/>
      <c r="X51" s="17"/>
      <c r="Y5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