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<sst xmlns="http://schemas.openxmlformats.org/spreadsheetml/2006/main" uniqueCount="85">
  <si>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</si>
  <si>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</si>
  <si>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</si>
  <si>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</si>
  <si>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</si>
  <si>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</si>
  <si>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</si>
  <si>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</si>
  <si>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</si>
  <si>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</si>
  <si>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</si>
  <si>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</si>
  <si>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</si>
  <si>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</si>
  <si>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</si>
  <si>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</si>
  <si>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</si>
  <si>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</si>
  <si>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</si>
  <si>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</si>
  <si>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</si>
  <si>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</si>
  <si>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</si>
  <si>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</si>
  <si>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</si>
  <si>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</si>
  <si>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新郎新婦様用ノンアルコールシャンパン</t>
  </si>
  <si>
    <t>ご列席者様用ノンアルコールシャンパン(1名様分)
3名はアップルジュース</t>
  </si>
  <si>
    <t>ヘアメイクアーティスト：Machi Barros</t>
  </si>
  <si>
    <t>つきっきりヘアメイク(7時間）*クイックヘアチェンジ2回付き</t>
  </si>
  <si>
    <t>延長1時間</t>
  </si>
  <si>
    <t>リハーサルメイク(120分）</t>
  </si>
  <si>
    <t>ボディメイク30分</t>
  </si>
  <si>
    <t>ヘアメイク</t>
  </si>
  <si>
    <t>ゲストヘアセットorメイクのみ（30分）</t>
  </si>
  <si>
    <t>フォトグラファー：VISIONARI/Jon or Mike</t>
  </si>
  <si>
    <t>Plan②：メインフォトグラファーJon＋セカンドフォトグラファー/メイク、ホテル内、リムジン、セレモニー、フォトツアー1ヶ所+レセプション（1時間）/350cut～/USB(データ＆スライドショー)・インターネットスライドショー・パーソナルウェブサイト/写真集タイプアルバム（30p/85c)</t>
  </si>
  <si>
    <t>VISIONARI：オプション</t>
  </si>
  <si>
    <t>セカンドフォトグラファーJason指名料金</t>
  </si>
  <si>
    <t>フォトツアー1ヶ所追加（ワイキキ周辺）</t>
  </si>
  <si>
    <t>撮影延長（1時間）</t>
  </si>
  <si>
    <t>アルバムグレードアップ／デジタルQBタイプ（24pg/60cut）※Plan②</t>
  </si>
  <si>
    <t>SweetMotionStudio</t>
  </si>
  <si>
    <t>終日プラン/2名体制</t>
  </si>
  <si>
    <t>カップル用リムジン</t>
  </si>
  <si>
    <t>フォトツアー1ヶ所（ワイキキ周辺）</t>
  </si>
  <si>
    <t>40名様用トロリーチャーター</t>
  </si>
  <si>
    <t>ホテル⇔会場間（ワイキキ周辺）/2時間</t>
  </si>
  <si>
    <t>7名様用リムジン</t>
  </si>
  <si>
    <t>ホテル⇔会場間（ワイキキ周辺）/2時間 ☆プレゼント☆</t>
  </si>
  <si>
    <t>つきっきりコーディネーター</t>
  </si>
  <si>
    <t>ホテル出発→教会→フォトツアー2カ所(ワイキキ周辺）→レセプション</t>
  </si>
  <si>
    <t>ゲストの皆様の誘導～レセプション会場セッティング</t>
  </si>
  <si>
    <t>Real Weddings オリジナル</t>
  </si>
  <si>
    <t>ブーケ＆ブートニア　☆プレゼント☆ ※アジサイ(ホワイト)・バラ(ピンク)・バラ(ホワイト)など花材お任せ</t>
  </si>
  <si>
    <t>ヘアピース</t>
  </si>
  <si>
    <t>チューベローズシングルレイ</t>
  </si>
  <si>
    <t>フラワーシャワー(50名様分)</t>
  </si>
  <si>
    <t>ハレクラニ（バンケットルーム）</t>
  </si>
  <si>
    <t>Dinner/MENU EIGHT
※ハウテラス(ディナー)の最低保障料金は1,131,000円以上です。</t>
  </si>
  <si>
    <t>Keiki Menu</t>
  </si>
  <si>
    <t>オリジナルウエディングケーキ</t>
  </si>
  <si>
    <t>ケーキフラワー　※スプレーローズ(ピンク)・ワックスフラワー・バラ(白)・バラ(ピンク)・グリーン</t>
  </si>
  <si>
    <t>ゲストテーブル用センターピース ※ミディアムサイズアレンジメント</t>
  </si>
  <si>
    <t>高砂用センターピース ※ゲストテーブルと同じデザインで横長のタイプ＆キャンドル</t>
  </si>
  <si>
    <t>受付テーブル用＆ケーキテーブル用 ※バラ(ピンク)・グリーンとフローティングキャンドル</t>
  </si>
  <si>
    <t>Flower Set up fee</t>
  </si>
  <si>
    <t>Other Decoration</t>
  </si>
  <si>
    <t>Mahogany Chivary chair</t>
  </si>
  <si>
    <t>Navy Napkin</t>
  </si>
  <si>
    <t>Chair &amp; Linen Delivery/Pickup Fee</t>
  </si>
  <si>
    <t>ウクレレ&amp;フラ</t>
  </si>
  <si>
    <t>パーティ/2時間</t>
  </si>
  <si>
    <t>ドレスプレス1着 ※10/23(Tue)ホテル正面玄関にて引き取り、同日の17:00もしくは翌日24日の午前中お引渡し
※ハワイご到着後、空港から下記連絡先へご連絡ください。
オーシャンウェディング：808-926-2800
LINE ID：ow7line</t>
  </si>
  <si>
    <t>ベールプレス</t>
  </si>
  <si>
    <t>アフターブーケ(押し花)</t>
  </si>
  <si>
    <t>スタンダード(シェル)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</si>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</sst>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43389.46239583333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115</v>
      </c>
      <c r="F3" s="92">
        <v>260000</v>
      </c>
      <c r="G3" s="92">
        <v>227304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115</v>
      </c>
      <c r="F4" s="92">
        <v>2600</v>
      </c>
      <c r="G4" s="92">
        <v>1725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20</v>
      </c>
      <c r="P4" s="90">
        <v>15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44</v>
      </c>
      <c r="D5" s="91">
        <v>130</v>
      </c>
      <c r="E5" s="91">
        <v>115</v>
      </c>
      <c r="F5" s="92">
        <v>780</v>
      </c>
      <c r="G5" s="92">
        <v>460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</v>
      </c>
      <c r="P5" s="90">
        <v>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115</v>
      </c>
      <c r="F6" s="92">
        <v>117000</v>
      </c>
      <c r="G6" s="92">
        <v>69000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115</v>
      </c>
      <c r="F7" s="92">
        <v>19500</v>
      </c>
      <c r="G7" s="92">
        <v>5750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115</v>
      </c>
      <c r="F8" s="92">
        <v>39000</v>
      </c>
      <c r="G8" s="92">
        <v>17250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150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28</v>
      </c>
      <c r="B9" s="95" t="s">
        <v>32</v>
      </c>
      <c r="C9" s="90">
        <v>1</v>
      </c>
      <c r="D9" s="91">
        <v>130</v>
      </c>
      <c r="E9" s="91">
        <v>115</v>
      </c>
      <c r="F9" s="92">
        <v>7800</v>
      </c>
      <c r="G9" s="92">
        <v>5750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115</v>
      </c>
      <c r="F10" s="92">
        <v>10400</v>
      </c>
      <c r="G10" s="92">
        <v>5750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</v>
      </c>
      <c r="P10" s="90">
        <v>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115</v>
      </c>
      <c r="F11" s="92">
        <v>565500</v>
      </c>
      <c r="G11" s="92">
        <v>397382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4350</v>
      </c>
      <c r="P11" s="90">
        <v>3455.5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115</v>
      </c>
      <c r="F12" s="92">
        <v>45630</v>
      </c>
      <c r="G12" s="92">
        <v>34500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351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115</v>
      </c>
      <c r="F13" s="92">
        <v>45500</v>
      </c>
      <c r="G13" s="92">
        <v>30130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262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40</v>
      </c>
      <c r="C14" s="90">
        <v>2</v>
      </c>
      <c r="D14" s="91">
        <v>130</v>
      </c>
      <c r="E14" s="91">
        <v>115</v>
      </c>
      <c r="F14" s="92">
        <v>45500</v>
      </c>
      <c r="G14" s="92">
        <v>30130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262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37</v>
      </c>
      <c r="B15" s="95" t="s">
        <v>41</v>
      </c>
      <c r="C15" s="90">
        <v>1</v>
      </c>
      <c r="D15" s="91">
        <v>130</v>
      </c>
      <c r="E15" s="91">
        <v>115</v>
      </c>
      <c r="F15" s="92">
        <v>39000</v>
      </c>
      <c r="G15" s="92">
        <v>24035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300</v>
      </c>
      <c r="P15" s="90">
        <v>209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1</v>
      </c>
      <c r="D16" s="91">
        <v>130</v>
      </c>
      <c r="E16" s="91">
        <v>115</v>
      </c>
      <c r="F16" s="92">
        <v>520000</v>
      </c>
      <c r="G16" s="92">
        <v>330544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4000</v>
      </c>
      <c r="P16" s="90">
        <v>2874.3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2</v>
      </c>
      <c r="D17" s="91">
        <v>130</v>
      </c>
      <c r="E17" s="91">
        <v>115</v>
      </c>
      <c r="F17" s="92">
        <v>19500</v>
      </c>
      <c r="G17" s="92">
        <v>9634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83.77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115</v>
      </c>
      <c r="F18" s="92">
        <v>91000</v>
      </c>
      <c r="G18" s="92">
        <v>72955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700</v>
      </c>
      <c r="P18" s="90">
        <v>634.39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115</v>
      </c>
      <c r="F19" s="92">
        <v>0</v>
      </c>
      <c r="G19" s="92">
        <v>19267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0</v>
      </c>
      <c r="P19" s="90">
        <v>167.54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1</v>
      </c>
      <c r="D20" s="91">
        <v>130</v>
      </c>
      <c r="E20" s="91">
        <v>115</v>
      </c>
      <c r="F20" s="92">
        <v>71500</v>
      </c>
      <c r="G20" s="92">
        <v>50600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550</v>
      </c>
      <c r="P20" s="90">
        <v>440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2</v>
      </c>
      <c r="D21" s="91">
        <v>130</v>
      </c>
      <c r="E21" s="91">
        <v>115</v>
      </c>
      <c r="F21" s="92">
        <v>19500</v>
      </c>
      <c r="G21" s="92">
        <v>41400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150</v>
      </c>
      <c r="P21" s="90">
        <v>360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54</v>
      </c>
      <c r="C22" s="90">
        <v>1</v>
      </c>
      <c r="D22" s="91">
        <v>130</v>
      </c>
      <c r="E22" s="91">
        <v>115</v>
      </c>
      <c r="F22" s="92">
        <v>0</v>
      </c>
      <c r="G22" s="92">
        <v>29900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0</v>
      </c>
      <c r="P22" s="90">
        <v>260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55</v>
      </c>
      <c r="C23" s="90">
        <v>1</v>
      </c>
      <c r="D23" s="91">
        <v>130</v>
      </c>
      <c r="E23" s="91">
        <v>115</v>
      </c>
      <c r="F23" s="92">
        <v>6500</v>
      </c>
      <c r="G23" s="92">
        <v>5750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50</v>
      </c>
      <c r="P23" s="90">
        <v>50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53</v>
      </c>
      <c r="B24" s="95" t="s">
        <v>56</v>
      </c>
      <c r="C24" s="90">
        <v>4</v>
      </c>
      <c r="D24" s="91">
        <v>130</v>
      </c>
      <c r="E24" s="91">
        <v>115</v>
      </c>
      <c r="F24" s="92">
        <v>2600</v>
      </c>
      <c r="G24" s="92">
        <v>1840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20</v>
      </c>
      <c r="P24" s="90">
        <v>16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53</v>
      </c>
      <c r="B25" s="95" t="s">
        <v>57</v>
      </c>
      <c r="C25" s="90">
        <v>1</v>
      </c>
      <c r="D25" s="91">
        <v>130</v>
      </c>
      <c r="E25" s="91">
        <v>115</v>
      </c>
      <c r="F25" s="92">
        <v>71500</v>
      </c>
      <c r="G25" s="92">
        <v>34500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550</v>
      </c>
      <c r="P25" s="90">
        <v>300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58</v>
      </c>
      <c r="B26" s="95" t="s">
        <v>59</v>
      </c>
      <c r="C26" s="90">
        <v>41</v>
      </c>
      <c r="D26" s="91">
        <v>130</v>
      </c>
      <c r="E26" s="91">
        <v>115</v>
      </c>
      <c r="F26" s="92">
        <v>27300</v>
      </c>
      <c r="G26" s="92">
        <v>20700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210</v>
      </c>
      <c r="P26" s="90">
        <v>180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58</v>
      </c>
      <c r="B27" s="95" t="s">
        <v>60</v>
      </c>
      <c r="C27" s="90">
        <v>5</v>
      </c>
      <c r="D27" s="91">
        <v>130</v>
      </c>
      <c r="E27" s="91">
        <v>115</v>
      </c>
      <c r="F27" s="92">
        <v>7800</v>
      </c>
      <c r="G27" s="92">
        <v>5658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60</v>
      </c>
      <c r="P27" s="90">
        <v>49.2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58</v>
      </c>
      <c r="B28" s="95" t="s">
        <v>61</v>
      </c>
      <c r="C28" s="90">
        <v>1</v>
      </c>
      <c r="D28" s="91">
        <v>130</v>
      </c>
      <c r="E28" s="91">
        <v>115</v>
      </c>
      <c r="F28" s="92">
        <v>109980</v>
      </c>
      <c r="G28" s="92">
        <v>82800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846</v>
      </c>
      <c r="P28" s="90">
        <v>720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53</v>
      </c>
      <c r="B29" s="95" t="s">
        <v>62</v>
      </c>
      <c r="C29" s="90">
        <v>1</v>
      </c>
      <c r="D29" s="91">
        <v>130</v>
      </c>
      <c r="E29" s="91">
        <v>115</v>
      </c>
      <c r="F29" s="92">
        <v>12090</v>
      </c>
      <c r="G29" s="92">
        <v>7475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93</v>
      </c>
      <c r="P29" s="90">
        <v>65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53</v>
      </c>
      <c r="B30" s="95" t="s">
        <v>63</v>
      </c>
      <c r="C30" s="90">
        <v>7</v>
      </c>
      <c r="D30" s="91">
        <v>130</v>
      </c>
      <c r="E30" s="91">
        <v>115</v>
      </c>
      <c r="F30" s="92">
        <v>39650</v>
      </c>
      <c r="G30" s="92">
        <v>24725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305</v>
      </c>
      <c r="P30" s="90">
        <v>215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53</v>
      </c>
      <c r="B31" s="95" t="s">
        <v>64</v>
      </c>
      <c r="C31" s="90">
        <v>1</v>
      </c>
      <c r="D31" s="91">
        <v>130</v>
      </c>
      <c r="E31" s="91">
        <v>115</v>
      </c>
      <c r="F31" s="92">
        <v>64610</v>
      </c>
      <c r="G31" s="92">
        <v>40250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497</v>
      </c>
      <c r="P31" s="90">
        <v>350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53</v>
      </c>
      <c r="B32" s="95" t="s">
        <v>65</v>
      </c>
      <c r="C32" s="90">
        <v>2</v>
      </c>
      <c r="D32" s="91">
        <v>130</v>
      </c>
      <c r="E32" s="91">
        <v>115</v>
      </c>
      <c r="F32" s="92">
        <v>18460</v>
      </c>
      <c r="G32" s="92">
        <v>11500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142</v>
      </c>
      <c r="P32" s="90">
        <v>100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53</v>
      </c>
      <c r="B33" s="95" t="s">
        <v>66</v>
      </c>
      <c r="C33" s="90">
        <v>1</v>
      </c>
      <c r="D33" s="91">
        <v>130</v>
      </c>
      <c r="E33" s="91">
        <v>115</v>
      </c>
      <c r="F33" s="92">
        <v>40040</v>
      </c>
      <c r="G33" s="92">
        <v>29831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308</v>
      </c>
      <c r="P33" s="90">
        <v>259.4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67</v>
      </c>
      <c r="B34" s="95" t="s">
        <v>68</v>
      </c>
      <c r="C34" s="90">
        <v>46</v>
      </c>
      <c r="D34" s="91">
        <v>130</v>
      </c>
      <c r="E34" s="91">
        <v>115</v>
      </c>
      <c r="F34" s="92">
        <v>1560</v>
      </c>
      <c r="G34" s="92">
        <v>1150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12</v>
      </c>
      <c r="P34" s="90">
        <v>10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67</v>
      </c>
      <c r="B35" s="95" t="s">
        <v>69</v>
      </c>
      <c r="C35" s="90">
        <v>46</v>
      </c>
      <c r="D35" s="91">
        <v>130</v>
      </c>
      <c r="E35" s="91">
        <v>115</v>
      </c>
      <c r="F35" s="92">
        <v>390</v>
      </c>
      <c r="G35" s="92">
        <v>98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3</v>
      </c>
      <c r="P35" s="90">
        <v>0.85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67</v>
      </c>
      <c r="B36" s="95" t="s">
        <v>70</v>
      </c>
      <c r="C36" s="90">
        <v>1</v>
      </c>
      <c r="D36" s="91">
        <v>130</v>
      </c>
      <c r="E36" s="91">
        <v>115</v>
      </c>
      <c r="F36" s="92">
        <v>9230</v>
      </c>
      <c r="G36" s="92">
        <v>13800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71</v>
      </c>
      <c r="P36" s="90">
        <v>120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71</v>
      </c>
      <c r="B37" s="95" t="s">
        <v>72</v>
      </c>
      <c r="C37" s="90">
        <v>1</v>
      </c>
      <c r="D37" s="91">
        <v>130</v>
      </c>
      <c r="E37" s="91">
        <v>115</v>
      </c>
      <c r="F37" s="92">
        <v>52000</v>
      </c>
      <c r="G37" s="92">
        <v>34500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400</v>
      </c>
      <c r="P37" s="90">
        <v>300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67</v>
      </c>
      <c r="B38" s="95" t="s">
        <v>73</v>
      </c>
      <c r="C38" s="90">
        <v>1</v>
      </c>
      <c r="D38" s="91">
        <v>130</v>
      </c>
      <c r="E38" s="91">
        <v>115</v>
      </c>
      <c r="F38" s="92">
        <v>13780</v>
      </c>
      <c r="G38" s="92">
        <v>10350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106</v>
      </c>
      <c r="P38" s="90">
        <v>90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67</v>
      </c>
      <c r="B39" s="95" t="s">
        <v>74</v>
      </c>
      <c r="C39" s="90">
        <v>1</v>
      </c>
      <c r="D39" s="91">
        <v>130</v>
      </c>
      <c r="E39" s="91">
        <v>115</v>
      </c>
      <c r="F39" s="92">
        <v>3120</v>
      </c>
      <c r="G39" s="92">
        <v>2300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24</v>
      </c>
      <c r="P39" s="90">
        <v>20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75</v>
      </c>
      <c r="B40" s="95" t="s">
        <v>76</v>
      </c>
      <c r="C40" s="90">
        <v>1</v>
      </c>
      <c r="D40" s="91">
        <v>130</v>
      </c>
      <c r="E40" s="91">
        <v>115</v>
      </c>
      <c r="F40" s="92">
        <v>55900</v>
      </c>
      <c r="G40" s="92">
        <v>36246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430</v>
      </c>
      <c r="P40" s="90">
        <v>315.18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 s="12" customFormat="1">
      <c r="A41" s="70"/>
      <c r="B41" s="19"/>
      <c r="C41" s="20"/>
      <c r="D41" s="21"/>
      <c r="E41" s="21"/>
      <c r="F41" s="4"/>
      <c r="G41" s="4"/>
      <c r="H41" s="4" t="str">
        <f>SUM(H3:H40)</f>
        <v>0</v>
      </c>
      <c r="I41" s="4" t="str">
        <f>SUM(I3:I40)</f>
        <v>0</v>
      </c>
      <c r="J41" s="4" t="str">
        <f>H41-I41</f>
        <v>0</v>
      </c>
      <c r="K41" s="22" t="str">
        <f>J41/H41</f>
        <v>0</v>
      </c>
      <c r="L41" s="4" t="str">
        <f>SUM(L3:L40)</f>
        <v>0</v>
      </c>
      <c r="M41" s="4" t="str">
        <f>SUM(M3:M40)</f>
        <v>0</v>
      </c>
      <c r="N41" s="4" t="str">
        <f>SUM(N3:N40)</f>
        <v>0</v>
      </c>
      <c r="O41" s="5"/>
      <c r="P41" s="5"/>
      <c r="Q41" s="5" t="str">
        <f>SUM(Q3:Q40)</f>
        <v>0</v>
      </c>
      <c r="R41" s="5" t="str">
        <f>SUM(R3:R40)</f>
        <v>0</v>
      </c>
      <c r="S41" s="5" t="str">
        <f>Q41-R41</f>
        <v>0</v>
      </c>
      <c r="T41" s="22" t="str">
        <f>S41/Q41</f>
        <v>0</v>
      </c>
      <c r="U41" s="5" t="str">
        <f>SUM(U3:U40)</f>
        <v>0</v>
      </c>
      <c r="V41" s="5" t="str">
        <f>SUM(V3:V40)</f>
        <v>0</v>
      </c>
      <c r="W41" s="73" t="str">
        <f>SUM(W3:W40)</f>
        <v>0</v>
      </c>
      <c r="X41" s="23"/>
      <c r="Y41" s="23"/>
    </row>
    <row r="42" spans="1:26" customHeight="1" ht="24" s="32" customFormat="1">
      <c r="A42" s="24"/>
      <c r="B42" s="25" t="s">
        <v>77</v>
      </c>
      <c r="C42" s="26">
        <v>0.04712</v>
      </c>
      <c r="D42" s="27"/>
      <c r="E42" s="27"/>
      <c r="F42" s="28"/>
      <c r="G42" s="28"/>
      <c r="H42" s="28" t="str">
        <f>C42*(H41-N41)</f>
        <v>0</v>
      </c>
      <c r="I42" s="28"/>
      <c r="J42" s="28"/>
      <c r="K42" s="29"/>
      <c r="L42" s="28"/>
      <c r="M42" s="28"/>
      <c r="N42" s="28"/>
      <c r="O42" s="30"/>
      <c r="P42" s="30"/>
      <c r="Q42" s="30" t="str">
        <f>C42*(Q41-W41)</f>
        <v>0</v>
      </c>
      <c r="R42" s="30"/>
      <c r="S42" s="30"/>
      <c r="T42" s="29"/>
      <c r="U42" s="30"/>
      <c r="V42" s="30"/>
      <c r="W42" s="74"/>
      <c r="X42" s="31"/>
      <c r="Y42" s="31"/>
    </row>
    <row r="43" spans="1:26" customHeight="1" ht="24">
      <c r="A43" s="33" t="s">
        <v>78</v>
      </c>
      <c r="B43" s="33" t="s">
        <v>79</v>
      </c>
      <c r="C43" s="15">
        <v>0.1</v>
      </c>
      <c r="D43" s="13"/>
      <c r="E43" s="13"/>
      <c r="F43" s="14"/>
      <c r="G43" s="14"/>
      <c r="H43" s="14" t="str">
        <f>C43*H41</f>
        <v>0</v>
      </c>
      <c r="I43" s="14"/>
      <c r="J43" s="14"/>
      <c r="K43" s="15"/>
      <c r="L43" s="14"/>
      <c r="M43" s="4" t="str">
        <f>H43</f>
        <v>0</v>
      </c>
      <c r="N43" s="4"/>
      <c r="O43" s="16"/>
      <c r="P43" s="16"/>
      <c r="Q43" s="16" t="str">
        <f>C43*Q41</f>
        <v>0</v>
      </c>
      <c r="R43" s="16"/>
      <c r="S43" s="16"/>
      <c r="T43" s="15"/>
      <c r="U43" s="16"/>
      <c r="V43" s="16" t="str">
        <f>Q43</f>
        <v>0</v>
      </c>
      <c r="W43" s="72"/>
      <c r="X43" s="17"/>
      <c r="Y43" s="17"/>
    </row>
    <row r="44" spans="1:26" customHeight="1" ht="24" s="12" customFormat="1">
      <c r="A44" s="34"/>
      <c r="B44" s="34" t="s">
        <v>80</v>
      </c>
      <c r="C44" s="35"/>
      <c r="D44" s="36"/>
      <c r="E44" s="36"/>
      <c r="F44" s="37"/>
      <c r="G44" s="37"/>
      <c r="H44" s="37" t="str">
        <f>SUM(H41:H43)</f>
        <v>0</v>
      </c>
      <c r="I44" s="37"/>
      <c r="J44" s="37"/>
      <c r="K44" s="38"/>
      <c r="L44" s="39" t="str">
        <f>L41</f>
        <v>0</v>
      </c>
      <c r="M44" s="39" t="str">
        <f>SUM(M41:M43)</f>
        <v>0</v>
      </c>
      <c r="N44" s="39"/>
      <c r="O44" s="40"/>
      <c r="P44" s="40"/>
      <c r="Q44" s="40" t="str">
        <f>SUM(Q41:Q43)</f>
        <v>0</v>
      </c>
      <c r="R44" s="40"/>
      <c r="S44" s="40"/>
      <c r="T44" s="38"/>
      <c r="U44" s="41" t="str">
        <f>U41</f>
        <v>0</v>
      </c>
      <c r="V44" s="41" t="str">
        <f>SUM(V41:V43)</f>
        <v>0</v>
      </c>
      <c r="W44" s="73"/>
      <c r="X44" s="42"/>
      <c r="Y44" s="42"/>
    </row>
    <row r="45" spans="1:26" customHeight="1" ht="24" s="54" customFormat="1">
      <c r="A45" s="43"/>
      <c r="B45" s="44" t="s">
        <v>81</v>
      </c>
      <c r="C45" s="45">
        <v>0</v>
      </c>
      <c r="D45" s="46"/>
      <c r="E45" s="46"/>
      <c r="F45" s="47"/>
      <c r="G45" s="47"/>
      <c r="H45" s="2" t="str">
        <f>C45*H44</f>
        <v>0</v>
      </c>
      <c r="I45" s="48"/>
      <c r="J45" s="48"/>
      <c r="K45" s="49"/>
      <c r="L45" s="78" t="str">
        <f>H45*X45</f>
        <v>0</v>
      </c>
      <c r="M45" s="78" t="str">
        <f>H45*Y45</f>
        <v>0</v>
      </c>
      <c r="N45" s="2"/>
      <c r="O45" s="50"/>
      <c r="P45" s="50"/>
      <c r="Q45" s="51" t="str">
        <f>C45*Q44</f>
        <v>0</v>
      </c>
      <c r="R45" s="52"/>
      <c r="S45" s="52"/>
      <c r="T45" s="53"/>
      <c r="U45" s="3" t="str">
        <f>Q45*X45</f>
        <v>0</v>
      </c>
      <c r="V45" s="3" t="str">
        <f>Q45*Y45</f>
        <v>0</v>
      </c>
      <c r="W45" s="75"/>
      <c r="X45" s="77">
        <v>0.2</v>
      </c>
      <c r="Y45" s="77">
        <v>0.8</v>
      </c>
    </row>
    <row r="46" spans="1:26" customHeight="1" ht="24" s="32" customFormat="1">
      <c r="A46" s="55"/>
      <c r="B46" s="1" t="s">
        <v>82</v>
      </c>
      <c r="C46" s="56">
        <v>0</v>
      </c>
      <c r="D46" s="57" t="s">
        <v>83</v>
      </c>
      <c r="E46" s="57">
        <v>100</v>
      </c>
      <c r="F46" s="48"/>
      <c r="G46" s="48"/>
      <c r="H46" s="58" t="str">
        <f>C46</f>
        <v>0</v>
      </c>
      <c r="I46" s="47"/>
      <c r="J46" s="47"/>
      <c r="K46" s="45"/>
      <c r="L46" s="78" t="str">
        <f>H46*X45</f>
        <v>0</v>
      </c>
      <c r="M46" s="78" t="str">
        <f>H46*Y45</f>
        <v>0</v>
      </c>
      <c r="N46" s="2"/>
      <c r="O46" s="59"/>
      <c r="P46" s="59"/>
      <c r="Q46" s="79" t="str">
        <f>IF(E46&gt;0, H46/E46, 0)</f>
        <v>0</v>
      </c>
      <c r="R46" s="50"/>
      <c r="S46" s="50"/>
      <c r="T46" s="31"/>
      <c r="U46" s="3" t="str">
        <f>Q46*X45</f>
        <v>0</v>
      </c>
      <c r="V46" s="3" t="str">
        <f>Q46*Y45</f>
        <v>0</v>
      </c>
      <c r="W46" s="74"/>
      <c r="X46" s="31"/>
      <c r="Y46" s="31"/>
    </row>
    <row r="47" spans="1:26" customHeight="1" ht="24">
      <c r="A47" s="60"/>
      <c r="B4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47" s="61"/>
      <c r="D47" s="62"/>
      <c r="E47" s="62"/>
      <c r="F47" s="63"/>
      <c r="G47" s="63"/>
      <c r="H47" s="63" t="str">
        <f>SUM(H41:H43)-SUM(H45:H46)</f>
        <v>0</v>
      </c>
      <c r="I47" s="63" t="str">
        <f>I41</f>
        <v>0</v>
      </c>
      <c r="J47" s="63" t="str">
        <f>H47-I47</f>
        <v>0</v>
      </c>
      <c r="K47" s="64" t="str">
        <f>J47/H47</f>
        <v>0</v>
      </c>
      <c r="L47" s="63" t="str">
        <f>SUM(L43:L44)-SUM(L45:L46)</f>
        <v>0</v>
      </c>
      <c r="M47" s="63" t="str">
        <f>SUM(M41:M43)-SUM(M45:M46)</f>
        <v>0</v>
      </c>
      <c r="N47" s="63"/>
      <c r="O47" s="65"/>
      <c r="P47" s="65"/>
      <c r="Q47" s="65" t="str">
        <f>SUM(Q41:Q43)-SUM(Q45:Q46)</f>
        <v>0</v>
      </c>
      <c r="R47" s="65" t="str">
        <f>R41</f>
        <v>0</v>
      </c>
      <c r="S47" s="65" t="str">
        <f>Q47-R47</f>
        <v>0</v>
      </c>
      <c r="T47" s="17" t="str">
        <f>S47/Q47</f>
        <v>0</v>
      </c>
      <c r="U47" s="65" t="str">
        <f>SUM($U43:$U44)-SUM($U45:$U46)</f>
        <v>0</v>
      </c>
      <c r="V47" s="65" t="str">
        <f>SUM(V41:V43)-SUM(V45:V46)</f>
        <v>0</v>
      </c>
      <c r="W47" s="72"/>
      <c r="X47" s="17"/>
      <c r="Y4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