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<sst xmlns="http://schemas.openxmlformats.org/spreadsheetml/2006/main" uniqueCount="55">
  <si>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</si>
  <si>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</si>
  <si>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</si>
  <si>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</si>
  <si>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</si>
  <si>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</si>
  <si>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</si>
  <si>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</si>
  <si>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</si>
  <si>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</si>
  <si>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</si>
  <si>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</si>
  <si>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</si>
  <si>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</si>
  <si>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</si>
  <si>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</si>
  <si>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</si>
  <si>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</si>
  <si>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</si>
  <si>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</si>
  <si>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</si>
  <si>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</si>
  <si>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</si>
  <si>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セントラルユニオン教会大聖堂</t>
  </si>
  <si>
    <t>【基本プラン】
教会使用料（1時間挙式）／牧師への謝礼／オルガン奏者／シンガー／教会のお世話係／結婚証明書（法的効力はありません）／リムジン送迎（ホテル⇔教会間）
☆ご紹介特典・50%OFF☆</t>
  </si>
  <si>
    <t>ヘアメイクアーティスト：Bilino</t>
  </si>
  <si>
    <t>つきっきりヘアメイク(7時間）*クイックヘアチェンジ(15分)2回付き</t>
  </si>
  <si>
    <t>延長1時間</t>
  </si>
  <si>
    <t>フォトグラファー：Tetsu</t>
  </si>
  <si>
    <t>お支度→ホテル館内→リムジン→挙式→フォトツアー2ヶ所(ワイキキ周辺)/撮影データ</t>
  </si>
  <si>
    <t>つきっきりコーディネーター</t>
  </si>
  <si>
    <t>ホテル出発→フォトツアー2ヵ所→挙式→レセプション前半</t>
  </si>
  <si>
    <t>カップル用リムジン</t>
  </si>
  <si>
    <t>フォトツアー2ヶ所（ワイキキ周辺）</t>
  </si>
  <si>
    <t>14名様用ミニバン</t>
  </si>
  <si>
    <t>ホテル⇔会場間（ワイキキ周辺）/往復</t>
  </si>
  <si>
    <t>Real Weddings オリジナル</t>
  </si>
  <si>
    <t>ブーケ＆ブートニア　</t>
  </si>
  <si>
    <t>ヘッドピース　</t>
  </si>
  <si>
    <t>レイ　</t>
  </si>
  <si>
    <t>フラワーシャワー(10名様分)</t>
  </si>
  <si>
    <t>Orchids</t>
  </si>
  <si>
    <t>Wedding Dinner Menu</t>
  </si>
  <si>
    <t>Wedding Children's  Menu</t>
  </si>
  <si>
    <t>Paper Items</t>
  </si>
  <si>
    <t>席札&amp;メニュー表(セットタイプ)　</t>
  </si>
  <si>
    <t>配達料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</si>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</sst>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4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43030.27873842593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125</v>
      </c>
      <c r="F3" s="92">
        <v>110500</v>
      </c>
      <c r="G3" s="92">
        <v>210078.75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850</v>
      </c>
      <c r="P3" s="90">
        <v>1680.63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125</v>
      </c>
      <c r="F4" s="92">
        <v>117000</v>
      </c>
      <c r="G4" s="92">
        <v>78750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900</v>
      </c>
      <c r="P4" s="90">
        <v>630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25</v>
      </c>
      <c r="B5" s="95" t="s">
        <v>27</v>
      </c>
      <c r="C5" s="90">
        <v>1</v>
      </c>
      <c r="D5" s="91">
        <v>130</v>
      </c>
      <c r="E5" s="91">
        <v>125</v>
      </c>
      <c r="F5" s="92">
        <v>19500</v>
      </c>
      <c r="G5" s="92">
        <v>12500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150</v>
      </c>
      <c r="P5" s="90">
        <v>100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28</v>
      </c>
      <c r="B6" s="95" t="s">
        <v>29</v>
      </c>
      <c r="C6" s="90">
        <v>1</v>
      </c>
      <c r="D6" s="91">
        <v>130</v>
      </c>
      <c r="E6" s="91">
        <v>125</v>
      </c>
      <c r="F6" s="92">
        <v>169000</v>
      </c>
      <c r="G6" s="92">
        <v>121073.75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1300</v>
      </c>
      <c r="P6" s="90">
        <v>968.59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30</v>
      </c>
      <c r="B7" s="95" t="s">
        <v>31</v>
      </c>
      <c r="C7" s="90">
        <v>1</v>
      </c>
      <c r="D7" s="91">
        <v>130</v>
      </c>
      <c r="E7" s="91">
        <v>125</v>
      </c>
      <c r="F7" s="92">
        <v>65000</v>
      </c>
      <c r="G7" s="92">
        <v>15000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500</v>
      </c>
      <c r="P7" s="90">
        <v>120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0.8</v>
      </c>
    </row>
    <row r="8" spans="1:26" customHeight="1" ht="24">
      <c r="A8" s="95" t="s">
        <v>32</v>
      </c>
      <c r="B8" s="95" t="s">
        <v>33</v>
      </c>
      <c r="C8" s="90">
        <v>2</v>
      </c>
      <c r="D8" s="91">
        <v>130</v>
      </c>
      <c r="E8" s="91">
        <v>125</v>
      </c>
      <c r="F8" s="92">
        <v>19500</v>
      </c>
      <c r="G8" s="92">
        <v>9816.25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150</v>
      </c>
      <c r="P8" s="90">
        <v>78.53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>
      <c r="A9" s="95" t="s">
        <v>34</v>
      </c>
      <c r="B9" s="95" t="s">
        <v>35</v>
      </c>
      <c r="C9" s="90">
        <v>1</v>
      </c>
      <c r="D9" s="91">
        <v>130</v>
      </c>
      <c r="E9" s="91">
        <v>125</v>
      </c>
      <c r="F9" s="92">
        <v>45500</v>
      </c>
      <c r="G9" s="92">
        <v>29777.5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350</v>
      </c>
      <c r="P9" s="90">
        <v>238.22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0.2</v>
      </c>
      <c r="Y9" s="93">
        <v>0.8</v>
      </c>
    </row>
    <row r="10" spans="1:26" customHeight="1" ht="24">
      <c r="A10" s="95" t="s">
        <v>36</v>
      </c>
      <c r="B10" s="95" t="s">
        <v>37</v>
      </c>
      <c r="C10" s="90">
        <v>1</v>
      </c>
      <c r="D10" s="91">
        <v>130</v>
      </c>
      <c r="E10" s="91">
        <v>125</v>
      </c>
      <c r="F10" s="92">
        <v>39000</v>
      </c>
      <c r="G10" s="92">
        <v>27500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300</v>
      </c>
      <c r="P10" s="90">
        <v>220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0.2</v>
      </c>
      <c r="Y10" s="93">
        <v>0.8</v>
      </c>
    </row>
    <row r="11" spans="1:26" customHeight="1" ht="24">
      <c r="A11" s="95" t="s">
        <v>36</v>
      </c>
      <c r="B11" s="95" t="s">
        <v>38</v>
      </c>
      <c r="C11" s="90">
        <v>1</v>
      </c>
      <c r="D11" s="91">
        <v>130</v>
      </c>
      <c r="E11" s="91">
        <v>125</v>
      </c>
      <c r="F11" s="92">
        <v>10400</v>
      </c>
      <c r="G11" s="92">
        <v>4375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80</v>
      </c>
      <c r="P11" s="90">
        <v>35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0.2</v>
      </c>
      <c r="Y11" s="93">
        <v>0.8</v>
      </c>
    </row>
    <row r="12" spans="1:26" customHeight="1" ht="24">
      <c r="A12" s="95" t="s">
        <v>36</v>
      </c>
      <c r="B12" s="95" t="s">
        <v>39</v>
      </c>
      <c r="C12" s="90">
        <v>4</v>
      </c>
      <c r="D12" s="91">
        <v>130</v>
      </c>
      <c r="E12" s="91">
        <v>125</v>
      </c>
      <c r="F12" s="92">
        <v>3250</v>
      </c>
      <c r="G12" s="92">
        <v>2500</v>
      </c>
      <c r="H12" s="92" t="str">
        <f>F12* C12</f>
        <v>0</v>
      </c>
      <c r="I12" s="92" t="str">
        <f>G12* C12</f>
        <v>0</v>
      </c>
      <c r="J12" s="92" t="str">
        <f>H12- I12</f>
        <v>0</v>
      </c>
      <c r="K12" s="93" t="str">
        <f>J12 / H12</f>
        <v>0</v>
      </c>
      <c r="L12" s="92" t="str">
        <f>J12 * X12</f>
        <v>0</v>
      </c>
      <c r="M12" s="92" t="str">
        <f>J12 * Y12</f>
        <v>0</v>
      </c>
      <c r="N12" s="92">
        <v>0</v>
      </c>
      <c r="O12" s="90">
        <v>25</v>
      </c>
      <c r="P12" s="90">
        <v>20</v>
      </c>
      <c r="Q12" s="90" t="str">
        <f>O12* C12</f>
        <v>0</v>
      </c>
      <c r="R12" s="90" t="str">
        <f>P12* C12</f>
        <v>0</v>
      </c>
      <c r="S12" s="90" t="str">
        <f>Q12- R12</f>
        <v>0</v>
      </c>
      <c r="T12" s="93" t="str">
        <f>S12/ Q12</f>
        <v>0</v>
      </c>
      <c r="U12" s="90" t="str">
        <f>S12* X12</f>
        <v>0</v>
      </c>
      <c r="V12" s="90" t="str">
        <f>S12* Y12</f>
        <v>0</v>
      </c>
      <c r="W12" s="94">
        <v>0</v>
      </c>
      <c r="X12" s="93">
        <v>0.2</v>
      </c>
      <c r="Y12" s="93">
        <v>0.8</v>
      </c>
    </row>
    <row r="13" spans="1:26" customHeight="1" ht="24">
      <c r="A13" s="95" t="s">
        <v>36</v>
      </c>
      <c r="B13" s="95" t="s">
        <v>40</v>
      </c>
      <c r="C13" s="90">
        <v>1</v>
      </c>
      <c r="D13" s="91">
        <v>130</v>
      </c>
      <c r="E13" s="91">
        <v>125</v>
      </c>
      <c r="F13" s="92">
        <v>19500</v>
      </c>
      <c r="G13" s="92">
        <v>7500</v>
      </c>
      <c r="H13" s="92" t="str">
        <f>F13* C13</f>
        <v>0</v>
      </c>
      <c r="I13" s="92" t="str">
        <f>G13* C13</f>
        <v>0</v>
      </c>
      <c r="J13" s="92" t="str">
        <f>H13- I13</f>
        <v>0</v>
      </c>
      <c r="K13" s="93" t="str">
        <f>J13 / H13</f>
        <v>0</v>
      </c>
      <c r="L13" s="92" t="str">
        <f>J13 * X13</f>
        <v>0</v>
      </c>
      <c r="M13" s="92" t="str">
        <f>J13 * Y13</f>
        <v>0</v>
      </c>
      <c r="N13" s="92">
        <v>0</v>
      </c>
      <c r="O13" s="90">
        <v>150</v>
      </c>
      <c r="P13" s="90">
        <v>60</v>
      </c>
      <c r="Q13" s="90" t="str">
        <f>O13* C13</f>
        <v>0</v>
      </c>
      <c r="R13" s="90" t="str">
        <f>P13* C13</f>
        <v>0</v>
      </c>
      <c r="S13" s="90" t="str">
        <f>Q13- R13</f>
        <v>0</v>
      </c>
      <c r="T13" s="93" t="str">
        <f>S13/ Q13</f>
        <v>0</v>
      </c>
      <c r="U13" s="90" t="str">
        <f>S13* X13</f>
        <v>0</v>
      </c>
      <c r="V13" s="90" t="str">
        <f>S13* Y13</f>
        <v>0</v>
      </c>
      <c r="W13" s="94">
        <v>0</v>
      </c>
      <c r="X13" s="93">
        <v>0.2</v>
      </c>
      <c r="Y13" s="93">
        <v>0.8</v>
      </c>
    </row>
    <row r="14" spans="1:26" customHeight="1" ht="24">
      <c r="A14" s="95" t="s">
        <v>41</v>
      </c>
      <c r="B14" s="95" t="s">
        <v>42</v>
      </c>
      <c r="C14" s="90">
        <v>11</v>
      </c>
      <c r="D14" s="91">
        <v>130</v>
      </c>
      <c r="E14" s="91">
        <v>125</v>
      </c>
      <c r="F14" s="92">
        <v>18850</v>
      </c>
      <c r="G14" s="92">
        <v>14875</v>
      </c>
      <c r="H14" s="92" t="str">
        <f>F14* C14</f>
        <v>0</v>
      </c>
      <c r="I14" s="92" t="str">
        <f>G14* C14</f>
        <v>0</v>
      </c>
      <c r="J14" s="92" t="str">
        <f>H14- I14</f>
        <v>0</v>
      </c>
      <c r="K14" s="93" t="str">
        <f>J14 / H14</f>
        <v>0</v>
      </c>
      <c r="L14" s="92" t="str">
        <f>J14 * X14</f>
        <v>0</v>
      </c>
      <c r="M14" s="92" t="str">
        <f>J14 * Y14</f>
        <v>0</v>
      </c>
      <c r="N14" s="92">
        <v>0</v>
      </c>
      <c r="O14" s="90">
        <v>145</v>
      </c>
      <c r="P14" s="90">
        <v>119</v>
      </c>
      <c r="Q14" s="90" t="str">
        <f>O14* C14</f>
        <v>0</v>
      </c>
      <c r="R14" s="90" t="str">
        <f>P14* C14</f>
        <v>0</v>
      </c>
      <c r="S14" s="90" t="str">
        <f>Q14- R14</f>
        <v>0</v>
      </c>
      <c r="T14" s="93" t="str">
        <f>S14/ Q14</f>
        <v>0</v>
      </c>
      <c r="U14" s="90" t="str">
        <f>S14* X14</f>
        <v>0</v>
      </c>
      <c r="V14" s="90" t="str">
        <f>S14* Y14</f>
        <v>0</v>
      </c>
      <c r="W14" s="94">
        <v>0</v>
      </c>
      <c r="X14" s="93">
        <v>0.2</v>
      </c>
      <c r="Y14" s="93">
        <v>0.8</v>
      </c>
    </row>
    <row r="15" spans="1:26" customHeight="1" ht="24">
      <c r="A15" s="95" t="s">
        <v>41</v>
      </c>
      <c r="B15" s="95" t="s">
        <v>43</v>
      </c>
      <c r="C15" s="90">
        <v>2</v>
      </c>
      <c r="D15" s="91">
        <v>130</v>
      </c>
      <c r="E15" s="91">
        <v>125</v>
      </c>
      <c r="F15" s="92">
        <v>4680</v>
      </c>
      <c r="G15" s="92">
        <v>3750</v>
      </c>
      <c r="H15" s="92" t="str">
        <f>F15* C15</f>
        <v>0</v>
      </c>
      <c r="I15" s="92" t="str">
        <f>G15* C15</f>
        <v>0</v>
      </c>
      <c r="J15" s="92" t="str">
        <f>H15- I15</f>
        <v>0</v>
      </c>
      <c r="K15" s="93" t="str">
        <f>J15 / H15</f>
        <v>0</v>
      </c>
      <c r="L15" s="92" t="str">
        <f>J15 * X15</f>
        <v>0</v>
      </c>
      <c r="M15" s="92" t="str">
        <f>J15 * Y15</f>
        <v>0</v>
      </c>
      <c r="N15" s="92">
        <v>0</v>
      </c>
      <c r="O15" s="90">
        <v>36</v>
      </c>
      <c r="P15" s="90">
        <v>30</v>
      </c>
      <c r="Q15" s="90" t="str">
        <f>O15* C15</f>
        <v>0</v>
      </c>
      <c r="R15" s="90" t="str">
        <f>P15* C15</f>
        <v>0</v>
      </c>
      <c r="S15" s="90" t="str">
        <f>Q15- R15</f>
        <v>0</v>
      </c>
      <c r="T15" s="93" t="str">
        <f>S15/ Q15</f>
        <v>0</v>
      </c>
      <c r="U15" s="90" t="str">
        <f>S15* X15</f>
        <v>0</v>
      </c>
      <c r="V15" s="90" t="str">
        <f>S15* Y15</f>
        <v>0</v>
      </c>
      <c r="W15" s="94">
        <v>0</v>
      </c>
      <c r="X15" s="93">
        <v>0.2</v>
      </c>
      <c r="Y15" s="93">
        <v>0.8</v>
      </c>
    </row>
    <row r="16" spans="1:26" customHeight="1" ht="24">
      <c r="A16" s="95" t="s">
        <v>44</v>
      </c>
      <c r="B16" s="95" t="s">
        <v>45</v>
      </c>
      <c r="C16" s="90">
        <v>13</v>
      </c>
      <c r="D16" s="91">
        <v>130</v>
      </c>
      <c r="E16" s="91">
        <v>125</v>
      </c>
      <c r="F16" s="92">
        <v>1950</v>
      </c>
      <c r="G16" s="92">
        <v>1701.25</v>
      </c>
      <c r="H16" s="92" t="str">
        <f>F16* C16</f>
        <v>0</v>
      </c>
      <c r="I16" s="92" t="str">
        <f>G16* C16</f>
        <v>0</v>
      </c>
      <c r="J16" s="92" t="str">
        <f>H16- I16</f>
        <v>0</v>
      </c>
      <c r="K16" s="93" t="str">
        <f>J16 / H16</f>
        <v>0</v>
      </c>
      <c r="L16" s="92" t="str">
        <f>J16 * X16</f>
        <v>0</v>
      </c>
      <c r="M16" s="92" t="str">
        <f>J16 * Y16</f>
        <v>0</v>
      </c>
      <c r="N16" s="92">
        <v>0</v>
      </c>
      <c r="O16" s="90">
        <v>15</v>
      </c>
      <c r="P16" s="90">
        <v>13.61</v>
      </c>
      <c r="Q16" s="90" t="str">
        <f>O16* C16</f>
        <v>0</v>
      </c>
      <c r="R16" s="90" t="str">
        <f>P16* C16</f>
        <v>0</v>
      </c>
      <c r="S16" s="90" t="str">
        <f>Q16- R16</f>
        <v>0</v>
      </c>
      <c r="T16" s="93" t="str">
        <f>S16/ Q16</f>
        <v>0</v>
      </c>
      <c r="U16" s="90" t="str">
        <f>S16* X16</f>
        <v>0</v>
      </c>
      <c r="V16" s="90" t="str">
        <f>S16* Y16</f>
        <v>0</v>
      </c>
      <c r="W16" s="94">
        <v>0</v>
      </c>
      <c r="X16" s="93">
        <v>0.2</v>
      </c>
      <c r="Y16" s="93">
        <v>0.8</v>
      </c>
    </row>
    <row r="17" spans="1:26" customHeight="1" ht="24">
      <c r="A17" s="95" t="s">
        <v>44</v>
      </c>
      <c r="B17" s="95" t="s">
        <v>46</v>
      </c>
      <c r="C17" s="90">
        <v>1</v>
      </c>
      <c r="D17" s="91">
        <v>130</v>
      </c>
      <c r="E17" s="91">
        <v>125</v>
      </c>
      <c r="F17" s="92">
        <v>2210</v>
      </c>
      <c r="G17" s="92">
        <v>1963.75</v>
      </c>
      <c r="H17" s="92" t="str">
        <f>F17* C17</f>
        <v>0</v>
      </c>
      <c r="I17" s="92" t="str">
        <f>G17* C17</f>
        <v>0</v>
      </c>
      <c r="J17" s="92" t="str">
        <f>H17- I17</f>
        <v>0</v>
      </c>
      <c r="K17" s="93" t="str">
        <f>J17 / H17</f>
        <v>0</v>
      </c>
      <c r="L17" s="92" t="str">
        <f>J17 * X17</f>
        <v>0</v>
      </c>
      <c r="M17" s="92" t="str">
        <f>J17 * Y17</f>
        <v>0</v>
      </c>
      <c r="N17" s="92">
        <v>0</v>
      </c>
      <c r="O17" s="90">
        <v>17</v>
      </c>
      <c r="P17" s="90">
        <v>15.71</v>
      </c>
      <c r="Q17" s="90" t="str">
        <f>O17* C17</f>
        <v>0</v>
      </c>
      <c r="R17" s="90" t="str">
        <f>P17* C17</f>
        <v>0</v>
      </c>
      <c r="S17" s="90" t="str">
        <f>Q17- R17</f>
        <v>0</v>
      </c>
      <c r="T17" s="93" t="str">
        <f>S17/ Q17</f>
        <v>0</v>
      </c>
      <c r="U17" s="90" t="str">
        <f>S17* X17</f>
        <v>0</v>
      </c>
      <c r="V17" s="90" t="str">
        <f>S17* Y17</f>
        <v>0</v>
      </c>
      <c r="W17" s="94">
        <v>0</v>
      </c>
      <c r="X17" s="93">
        <v>0.2</v>
      </c>
      <c r="Y17" s="93">
        <v>0.8</v>
      </c>
    </row>
    <row r="18" spans="1:26" customHeight="1" ht="24" s="12" customFormat="1">
      <c r="A18" s="70"/>
      <c r="B18" s="19"/>
      <c r="C18" s="20"/>
      <c r="D18" s="21"/>
      <c r="E18" s="21"/>
      <c r="F18" s="4"/>
      <c r="G18" s="4"/>
      <c r="H18" s="4" t="str">
        <f>SUM(H3:H17)</f>
        <v>0</v>
      </c>
      <c r="I18" s="4" t="str">
        <f>SUM(I3:I17)</f>
        <v>0</v>
      </c>
      <c r="J18" s="4" t="str">
        <f>H18-I18</f>
        <v>0</v>
      </c>
      <c r="K18" s="22" t="str">
        <f>J18/H18</f>
        <v>0</v>
      </c>
      <c r="L18" s="4" t="str">
        <f>SUM(L3:L17)</f>
        <v>0</v>
      </c>
      <c r="M18" s="4" t="str">
        <f>SUM(M3:M17)</f>
        <v>0</v>
      </c>
      <c r="N18" s="4" t="str">
        <f>SUM(N3:N17)</f>
        <v>0</v>
      </c>
      <c r="O18" s="5"/>
      <c r="P18" s="5"/>
      <c r="Q18" s="5" t="str">
        <f>SUM(Q3:Q17)</f>
        <v>0</v>
      </c>
      <c r="R18" s="5" t="str">
        <f>SUM(R3:R17)</f>
        <v>0</v>
      </c>
      <c r="S18" s="5" t="str">
        <f>Q18-R18</f>
        <v>0</v>
      </c>
      <c r="T18" s="22" t="str">
        <f>S18/Q18</f>
        <v>0</v>
      </c>
      <c r="U18" s="5" t="str">
        <f>SUM(U3:U17)</f>
        <v>0</v>
      </c>
      <c r="V18" s="5" t="str">
        <f>SUM(V3:V17)</f>
        <v>0</v>
      </c>
      <c r="W18" s="73" t="str">
        <f>SUM(W3:W17)</f>
        <v>0</v>
      </c>
      <c r="X18" s="23"/>
      <c r="Y18" s="23"/>
    </row>
    <row r="19" spans="1:26" customHeight="1" ht="24" s="32" customFormat="1">
      <c r="A19" s="24"/>
      <c r="B19" s="25" t="s">
        <v>47</v>
      </c>
      <c r="C19" s="26">
        <v>0.04712</v>
      </c>
      <c r="D19" s="27"/>
      <c r="E19" s="27"/>
      <c r="F19" s="28"/>
      <c r="G19" s="28"/>
      <c r="H19" s="28" t="str">
        <f>C19*(H18-N18)</f>
        <v>0</v>
      </c>
      <c r="I19" s="28"/>
      <c r="J19" s="28"/>
      <c r="K19" s="29"/>
      <c r="L19" s="28"/>
      <c r="M19" s="28"/>
      <c r="N19" s="28"/>
      <c r="O19" s="30"/>
      <c r="P19" s="30"/>
      <c r="Q19" s="30" t="str">
        <f>C19*(Q18-W18)</f>
        <v>0</v>
      </c>
      <c r="R19" s="30"/>
      <c r="S19" s="30"/>
      <c r="T19" s="29"/>
      <c r="U19" s="30"/>
      <c r="V19" s="30"/>
      <c r="W19" s="74"/>
      <c r="X19" s="31"/>
      <c r="Y19" s="31"/>
    </row>
    <row r="20" spans="1:26" customHeight="1" ht="24">
      <c r="A20" s="33" t="s">
        <v>48</v>
      </c>
      <c r="B20" s="33" t="s">
        <v>49</v>
      </c>
      <c r="C20" s="15">
        <v>0.1</v>
      </c>
      <c r="D20" s="13"/>
      <c r="E20" s="13"/>
      <c r="F20" s="14"/>
      <c r="G20" s="14"/>
      <c r="H20" s="14" t="str">
        <f>C20*H18</f>
        <v>0</v>
      </c>
      <c r="I20" s="14"/>
      <c r="J20" s="14"/>
      <c r="K20" s="15"/>
      <c r="L20" s="14"/>
      <c r="M20" s="4" t="str">
        <f>H20</f>
        <v>0</v>
      </c>
      <c r="N20" s="4"/>
      <c r="O20" s="16"/>
      <c r="P20" s="16"/>
      <c r="Q20" s="16" t="str">
        <f>C20*Q18</f>
        <v>0</v>
      </c>
      <c r="R20" s="16"/>
      <c r="S20" s="16"/>
      <c r="T20" s="15"/>
      <c r="U20" s="16"/>
      <c r="V20" s="16" t="str">
        <f>Q20</f>
        <v>0</v>
      </c>
      <c r="W20" s="72"/>
      <c r="X20" s="17"/>
      <c r="Y20" s="17"/>
    </row>
    <row r="21" spans="1:26" customHeight="1" ht="24" s="12" customFormat="1">
      <c r="A21" s="34"/>
      <c r="B21" s="34" t="s">
        <v>50</v>
      </c>
      <c r="C21" s="35"/>
      <c r="D21" s="36"/>
      <c r="E21" s="36"/>
      <c r="F21" s="37"/>
      <c r="G21" s="37"/>
      <c r="H21" s="37" t="str">
        <f>SUM(H18:H20)</f>
        <v>0</v>
      </c>
      <c r="I21" s="37"/>
      <c r="J21" s="37"/>
      <c r="K21" s="38"/>
      <c r="L21" s="39" t="str">
        <f>L18</f>
        <v>0</v>
      </c>
      <c r="M21" s="39" t="str">
        <f>SUM(M18:M20)</f>
        <v>0</v>
      </c>
      <c r="N21" s="39"/>
      <c r="O21" s="40"/>
      <c r="P21" s="40"/>
      <c r="Q21" s="40" t="str">
        <f>SUM(Q18:Q20)</f>
        <v>0</v>
      </c>
      <c r="R21" s="40"/>
      <c r="S21" s="40"/>
      <c r="T21" s="38"/>
      <c r="U21" s="41" t="str">
        <f>U18</f>
        <v>0</v>
      </c>
      <c r="V21" s="41" t="str">
        <f>SUM(V18:V20)</f>
        <v>0</v>
      </c>
      <c r="W21" s="73"/>
      <c r="X21" s="42"/>
      <c r="Y21" s="42"/>
    </row>
    <row r="22" spans="1:26" customHeight="1" ht="24" s="54" customFormat="1">
      <c r="A22" s="43"/>
      <c r="B22" s="44" t="s">
        <v>51</v>
      </c>
      <c r="C22" s="45">
        <v>0</v>
      </c>
      <c r="D22" s="46"/>
      <c r="E22" s="46"/>
      <c r="F22" s="47"/>
      <c r="G22" s="47"/>
      <c r="H22" s="2" t="str">
        <f>C22*H21</f>
        <v>0</v>
      </c>
      <c r="I22" s="48"/>
      <c r="J22" s="48"/>
      <c r="K22" s="49"/>
      <c r="L22" s="78" t="str">
        <f>H22*X22</f>
        <v>0</v>
      </c>
      <c r="M22" s="78" t="str">
        <f>H22*Y22</f>
        <v>0</v>
      </c>
      <c r="N22" s="2"/>
      <c r="O22" s="50"/>
      <c r="P22" s="50"/>
      <c r="Q22" s="51" t="str">
        <f>C22*Q21</f>
        <v>0</v>
      </c>
      <c r="R22" s="52"/>
      <c r="S22" s="52"/>
      <c r="T22" s="53"/>
      <c r="U22" s="3" t="str">
        <f>Q22*X22</f>
        <v>0</v>
      </c>
      <c r="V22" s="3" t="str">
        <f>Q22*Y22</f>
        <v>0</v>
      </c>
      <c r="W22" s="75"/>
      <c r="X22" s="77">
        <v>0.2</v>
      </c>
      <c r="Y22" s="77">
        <v>0.8</v>
      </c>
    </row>
    <row r="23" spans="1:26" customHeight="1" ht="24" s="32" customFormat="1">
      <c r="A23" s="55"/>
      <c r="B23" s="1" t="s">
        <v>52</v>
      </c>
      <c r="C23" s="56">
        <v>0</v>
      </c>
      <c r="D23" s="57" t="s">
        <v>53</v>
      </c>
      <c r="E23" s="57">
        <v>100</v>
      </c>
      <c r="F23" s="48"/>
      <c r="G23" s="48"/>
      <c r="H23" s="58" t="str">
        <f>C23</f>
        <v>0</v>
      </c>
      <c r="I23" s="47"/>
      <c r="J23" s="47"/>
      <c r="K23" s="45"/>
      <c r="L23" s="78" t="str">
        <f>H23*X22</f>
        <v>0</v>
      </c>
      <c r="M23" s="78" t="str">
        <f>H23*Y22</f>
        <v>0</v>
      </c>
      <c r="N23" s="2"/>
      <c r="O23" s="59"/>
      <c r="P23" s="59"/>
      <c r="Q23" s="79" t="str">
        <f>IF(E23&gt;0, H23/E23, 0)</f>
        <v>0</v>
      </c>
      <c r="R23" s="50"/>
      <c r="S23" s="50"/>
      <c r="T23" s="31"/>
      <c r="U23" s="3" t="str">
        <f>Q23*X22</f>
        <v>0</v>
      </c>
      <c r="V23" s="3" t="str">
        <f>Q23*Y22</f>
        <v>0</v>
      </c>
      <c r="W23" s="74"/>
      <c r="X23" s="31"/>
      <c r="Y23" s="31"/>
    </row>
    <row r="24" spans="1:26" customHeight="1" ht="24">
      <c r="A24" s="60"/>
      <c r="B24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24" s="61"/>
      <c r="D24" s="62"/>
      <c r="E24" s="62"/>
      <c r="F24" s="63"/>
      <c r="G24" s="63"/>
      <c r="H24" s="63" t="str">
        <f>SUM(H18:H20)-SUM(H22:H23)</f>
        <v>0</v>
      </c>
      <c r="I24" s="63" t="str">
        <f>I18</f>
        <v>0</v>
      </c>
      <c r="J24" s="63" t="str">
        <f>H24-I24</f>
        <v>0</v>
      </c>
      <c r="K24" s="64" t="str">
        <f>J24/H24</f>
        <v>0</v>
      </c>
      <c r="L24" s="63" t="str">
        <f>SUM(L20:L21)-SUM(L22:L23)</f>
        <v>0</v>
      </c>
      <c r="M24" s="63" t="str">
        <f>SUM(M18:M20)-SUM(M22:M23)</f>
        <v>0</v>
      </c>
      <c r="N24" s="63"/>
      <c r="O24" s="65"/>
      <c r="P24" s="65"/>
      <c r="Q24" s="65" t="str">
        <f>SUM(Q18:Q20)-SUM(Q22:Q23)</f>
        <v>0</v>
      </c>
      <c r="R24" s="65" t="str">
        <f>R18</f>
        <v>0</v>
      </c>
      <c r="S24" s="65" t="str">
        <f>Q24-R24</f>
        <v>0</v>
      </c>
      <c r="T24" s="17" t="str">
        <f>S24/Q24</f>
        <v>0</v>
      </c>
      <c r="U24" s="65" t="str">
        <f>SUM($U20:$U21)-SUM($U22:$U23)</f>
        <v>0</v>
      </c>
      <c r="V24" s="65" t="str">
        <f>SUM(V18:V20)-SUM(V22:V23)</f>
        <v>0</v>
      </c>
      <c r="W24" s="72"/>
      <c r="X24" s="17"/>
      <c r="Y2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