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<sst xmlns="http://schemas.openxmlformats.org/spreadsheetml/2006/main" uniqueCount="72">
  <si>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</si>
  <si>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</si>
  <si>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</si>
  <si>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</si>
  <si>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</si>
  <si>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</si>
  <si>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</si>
  <si>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</si>
  <si>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</si>
  <si>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</si>
  <si>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</si>
  <si>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</si>
  <si>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</si>
  <si>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</si>
  <si>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</si>
  <si>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</si>
  <si>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</si>
  <si>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</si>
  <si>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</si>
  <si>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</si>
  <si>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</si>
  <si>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</si>
  <si>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</si>
  <si>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</si>
  <si>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</si>
  <si>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ヘアメイクアーティスト：Ai Jackson</t>
  </si>
  <si>
    <t>ヘアメイク＆着付け(120分)</t>
  </si>
  <si>
    <t>新郎ヘアセット(20分）</t>
  </si>
  <si>
    <t>延長同行1時間</t>
  </si>
  <si>
    <t>リハーサルメイク(90分)</t>
  </si>
  <si>
    <t>追加クイックヘアチェンジ（15分）</t>
  </si>
  <si>
    <t>ホテルヘアチェンジ(30分)</t>
  </si>
  <si>
    <t>カハラ出張料</t>
  </si>
  <si>
    <t>フォトグラファー：Taka</t>
  </si>
  <si>
    <t>お支度→ホテル館内→挙式→フォトツアー1ヶ所(ワイキキ周辺)/撮影データ</t>
  </si>
  <si>
    <t>レセプション1時間(ワイキキ周辺)</t>
  </si>
  <si>
    <t>Tree House Production</t>
  </si>
  <si>
    <t>A Short Film（到着→挙式→ガーデン→出発）/曲選択可/オンライン納品</t>
  </si>
  <si>
    <t>つきっきりコーディネーター</t>
  </si>
  <si>
    <t>ホテル出発→挙式→フォトツアー1カ所(ワイキキ周辺）→レセプション</t>
  </si>
  <si>
    <t>ゲスト様ご誘導～レセプション会場セッティング</t>
  </si>
  <si>
    <t>14名様用ミニバン</t>
  </si>
  <si>
    <t>ホテル⇔会場間（ワイキキ周辺）/2時間</t>
  </si>
  <si>
    <t>Real Weddings オリジナル</t>
  </si>
  <si>
    <t>ブーケ＆ブートニア①　※ダリア＆バラメイン　
☆ご成約特典☆</t>
  </si>
  <si>
    <t>ヘッドピース</t>
  </si>
  <si>
    <t>フラワーシャワー(10名様分)</t>
  </si>
  <si>
    <t>ホワイトオーキッドシングルレイ</t>
  </si>
  <si>
    <t>カハラオケカイ</t>
  </si>
  <si>
    <t>【レセプションのみの場合】
カハラオケカイ（ディナー：月・火・水・木・金）個室料／レセプションコーディネーター(開始~終了まで）※最低保証料金は約￥214,500以上となります。</t>
  </si>
  <si>
    <t>カメラ撮影許可料</t>
  </si>
  <si>
    <t>カハラオケカイ（ディナー）</t>
  </si>
  <si>
    <t>THE MAGNUM PLATED DINNER</t>
  </si>
  <si>
    <t>カハラオケカイ（ランチ・ディナー）</t>
  </si>
  <si>
    <t>Children Menu
Grilled Fish Entree
Steamed Rice
Tomatoes
Tater Tots
Corn and carrot</t>
  </si>
  <si>
    <t>カハラ</t>
  </si>
  <si>
    <t>オリジナル2段ウェディングケーキ 
※includes the berries on the bottom, between the tiers and on the top</t>
  </si>
  <si>
    <t>テーブルデコレーション　
チャージャー 12枚
ナプキン 13枚
テーブルクロス (14フィートx5フィートテーブル)
お花&amp;キャンドル</t>
  </si>
  <si>
    <t>Other Decoration</t>
  </si>
  <si>
    <t>チバリチェア ※ナチュラル</t>
  </si>
  <si>
    <t>アフターブーケ(押し花)</t>
  </si>
  <si>
    <t>スタンダード(コナ)</t>
  </si>
  <si>
    <t>ドレス&amp;タキシード</t>
  </si>
  <si>
    <t>★リアルウエディングスオリジナル特典★提携5社より選べるご衣裳レンタルプラン①bittersweet38万円分②Lavieen Rose30万円分③innocently35万円分④La Reine38万円分⑤WHITE DOOR35万円分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</si>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</sst>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6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43798.08520833333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110.14</v>
      </c>
      <c r="F3" s="92">
        <v>227500</v>
      </c>
      <c r="G3" s="92">
        <v>171719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1750</v>
      </c>
      <c r="P3" s="90">
        <v>1559.1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110.14</v>
      </c>
      <c r="F4" s="92">
        <v>84500</v>
      </c>
      <c r="G4" s="92">
        <v>46132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650</v>
      </c>
      <c r="P4" s="90">
        <v>418.85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110.14</v>
      </c>
      <c r="F5" s="92">
        <v>10400</v>
      </c>
      <c r="G5" s="92">
        <v>4613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80</v>
      </c>
      <c r="P5" s="90">
        <v>41.88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25</v>
      </c>
      <c r="B6" s="95" t="s">
        <v>28</v>
      </c>
      <c r="C6" s="90">
        <v>5</v>
      </c>
      <c r="D6" s="91">
        <v>130</v>
      </c>
      <c r="E6" s="91">
        <v>110.14</v>
      </c>
      <c r="F6" s="92">
        <v>19500</v>
      </c>
      <c r="G6" s="92">
        <v>9410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150</v>
      </c>
      <c r="P6" s="90">
        <v>85.44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25</v>
      </c>
      <c r="B7" s="95" t="s">
        <v>29</v>
      </c>
      <c r="C7" s="90">
        <v>1</v>
      </c>
      <c r="D7" s="91">
        <v>130</v>
      </c>
      <c r="E7" s="91">
        <v>110.14</v>
      </c>
      <c r="F7" s="92">
        <v>52000</v>
      </c>
      <c r="G7" s="92">
        <v>23066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400</v>
      </c>
      <c r="P7" s="90">
        <v>209.42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25</v>
      </c>
      <c r="B8" s="95" t="s">
        <v>30</v>
      </c>
      <c r="C8" s="90">
        <v>1</v>
      </c>
      <c r="D8" s="91">
        <v>130</v>
      </c>
      <c r="E8" s="91">
        <v>110.14</v>
      </c>
      <c r="F8" s="92">
        <v>10400</v>
      </c>
      <c r="G8" s="92">
        <v>4613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80</v>
      </c>
      <c r="P8" s="90">
        <v>41.88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25</v>
      </c>
      <c r="B9" s="95" t="s">
        <v>31</v>
      </c>
      <c r="C9" s="90">
        <v>1</v>
      </c>
      <c r="D9" s="91">
        <v>130</v>
      </c>
      <c r="E9" s="91">
        <v>110.14</v>
      </c>
      <c r="F9" s="92">
        <v>29900</v>
      </c>
      <c r="G9" s="92">
        <v>17300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230</v>
      </c>
      <c r="P9" s="90">
        <v>157.07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25</v>
      </c>
      <c r="B10" s="95" t="s">
        <v>32</v>
      </c>
      <c r="C10" s="90">
        <v>1</v>
      </c>
      <c r="D10" s="91">
        <v>130</v>
      </c>
      <c r="E10" s="91">
        <v>110.14</v>
      </c>
      <c r="F10" s="92">
        <v>5200</v>
      </c>
      <c r="G10" s="92">
        <v>2306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40</v>
      </c>
      <c r="P10" s="90">
        <v>20.94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33</v>
      </c>
      <c r="B11" s="95" t="s">
        <v>34</v>
      </c>
      <c r="C11" s="90">
        <v>1</v>
      </c>
      <c r="D11" s="91">
        <v>130</v>
      </c>
      <c r="E11" s="91">
        <v>110.14</v>
      </c>
      <c r="F11" s="92">
        <v>182000</v>
      </c>
      <c r="G11" s="92">
        <v>105526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1400</v>
      </c>
      <c r="P11" s="90">
        <v>958.11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33</v>
      </c>
      <c r="B12" s="95" t="s">
        <v>35</v>
      </c>
      <c r="C12" s="90">
        <v>1</v>
      </c>
      <c r="D12" s="91">
        <v>130</v>
      </c>
      <c r="E12" s="91">
        <v>110.14</v>
      </c>
      <c r="F12" s="92">
        <v>32500</v>
      </c>
      <c r="G12" s="92">
        <v>17300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250</v>
      </c>
      <c r="P12" s="90">
        <v>157.07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36</v>
      </c>
      <c r="B13" s="95" t="s">
        <v>37</v>
      </c>
      <c r="C13" s="90">
        <v>1</v>
      </c>
      <c r="D13" s="91">
        <v>130</v>
      </c>
      <c r="E13" s="91">
        <v>110.14</v>
      </c>
      <c r="F13" s="92">
        <v>123500</v>
      </c>
      <c r="G13" s="92">
        <v>77848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950</v>
      </c>
      <c r="P13" s="90">
        <v>706.8099999999999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38</v>
      </c>
      <c r="B14" s="95" t="s">
        <v>39</v>
      </c>
      <c r="C14" s="90">
        <v>1</v>
      </c>
      <c r="D14" s="91">
        <v>130</v>
      </c>
      <c r="E14" s="91">
        <v>110.14</v>
      </c>
      <c r="F14" s="92">
        <v>58500</v>
      </c>
      <c r="G14" s="92">
        <v>39650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450</v>
      </c>
      <c r="P14" s="90">
        <v>360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38</v>
      </c>
      <c r="B15" s="95" t="s">
        <v>40</v>
      </c>
      <c r="C15" s="90">
        <v>1</v>
      </c>
      <c r="D15" s="91">
        <v>130</v>
      </c>
      <c r="E15" s="91">
        <v>110.14</v>
      </c>
      <c r="F15" s="92">
        <v>37700</v>
      </c>
      <c r="G15" s="92">
        <v>13217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290</v>
      </c>
      <c r="P15" s="90">
        <v>120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41</v>
      </c>
      <c r="B16" s="95" t="s">
        <v>42</v>
      </c>
      <c r="C16" s="90">
        <v>1</v>
      </c>
      <c r="D16" s="91">
        <v>130</v>
      </c>
      <c r="E16" s="91">
        <v>110.14</v>
      </c>
      <c r="F16" s="92">
        <v>45500</v>
      </c>
      <c r="G16" s="92">
        <v>24507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350</v>
      </c>
      <c r="P16" s="90">
        <v>222.51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43</v>
      </c>
      <c r="B17" s="95" t="s">
        <v>44</v>
      </c>
      <c r="C17" s="90">
        <v>1</v>
      </c>
      <c r="D17" s="91">
        <v>130</v>
      </c>
      <c r="E17" s="91">
        <v>110.14</v>
      </c>
      <c r="F17" s="92">
        <v>0</v>
      </c>
      <c r="G17" s="92">
        <v>33042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0</v>
      </c>
      <c r="P17" s="90">
        <v>300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43</v>
      </c>
      <c r="B18" s="95" t="s">
        <v>45</v>
      </c>
      <c r="C18" s="90">
        <v>1</v>
      </c>
      <c r="D18" s="91">
        <v>130</v>
      </c>
      <c r="E18" s="91">
        <v>110.14</v>
      </c>
      <c r="F18" s="92">
        <v>11180</v>
      </c>
      <c r="G18" s="92">
        <v>6608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86</v>
      </c>
      <c r="P18" s="90">
        <v>60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>
      <c r="A19" s="95" t="s">
        <v>43</v>
      </c>
      <c r="B19" s="95" t="s">
        <v>46</v>
      </c>
      <c r="C19" s="90">
        <v>1</v>
      </c>
      <c r="D19" s="91">
        <v>130</v>
      </c>
      <c r="E19" s="91">
        <v>110.14</v>
      </c>
      <c r="F19" s="92">
        <v>19500</v>
      </c>
      <c r="G19" s="92">
        <v>6608</v>
      </c>
      <c r="H19" s="92" t="str">
        <f>F19* C19</f>
        <v>0</v>
      </c>
      <c r="I19" s="92" t="str">
        <f>G19* C19</f>
        <v>0</v>
      </c>
      <c r="J19" s="92" t="str">
        <f>H19- I19</f>
        <v>0</v>
      </c>
      <c r="K19" s="93" t="str">
        <f>J19 / H19</f>
        <v>0</v>
      </c>
      <c r="L19" s="92" t="str">
        <f>J19 * X19</f>
        <v>0</v>
      </c>
      <c r="M19" s="92" t="str">
        <f>J19 * Y19</f>
        <v>0</v>
      </c>
      <c r="N19" s="92">
        <v>0</v>
      </c>
      <c r="O19" s="90">
        <v>150</v>
      </c>
      <c r="P19" s="90">
        <v>60</v>
      </c>
      <c r="Q19" s="90" t="str">
        <f>O19* C19</f>
        <v>0</v>
      </c>
      <c r="R19" s="90" t="str">
        <f>P19* C19</f>
        <v>0</v>
      </c>
      <c r="S19" s="90" t="str">
        <f>Q19- R19</f>
        <v>0</v>
      </c>
      <c r="T19" s="93" t="str">
        <f>S19/ Q19</f>
        <v>0</v>
      </c>
      <c r="U19" s="90" t="str">
        <f>S19* X19</f>
        <v>0</v>
      </c>
      <c r="V19" s="90" t="str">
        <f>S19* Y19</f>
        <v>0</v>
      </c>
      <c r="W19" s="94">
        <v>0</v>
      </c>
      <c r="X19" s="93">
        <v>0.2</v>
      </c>
      <c r="Y19" s="93">
        <v>0.8</v>
      </c>
    </row>
    <row r="20" spans="1:26" customHeight="1" ht="24">
      <c r="A20" s="95" t="s">
        <v>43</v>
      </c>
      <c r="B20" s="95" t="s">
        <v>47</v>
      </c>
      <c r="C20" s="90">
        <v>4</v>
      </c>
      <c r="D20" s="91">
        <v>130</v>
      </c>
      <c r="E20" s="91">
        <v>110.14</v>
      </c>
      <c r="F20" s="92">
        <v>3250</v>
      </c>
      <c r="G20" s="92">
        <v>1432</v>
      </c>
      <c r="H20" s="92" t="str">
        <f>F20* C20</f>
        <v>0</v>
      </c>
      <c r="I20" s="92" t="str">
        <f>G20* C20</f>
        <v>0</v>
      </c>
      <c r="J20" s="92" t="str">
        <f>H20- I20</f>
        <v>0</v>
      </c>
      <c r="K20" s="93" t="str">
        <f>J20 / H20</f>
        <v>0</v>
      </c>
      <c r="L20" s="92" t="str">
        <f>J20 * X20</f>
        <v>0</v>
      </c>
      <c r="M20" s="92" t="str">
        <f>J20 * Y20</f>
        <v>0</v>
      </c>
      <c r="N20" s="92">
        <v>0</v>
      </c>
      <c r="O20" s="90">
        <v>25</v>
      </c>
      <c r="P20" s="90">
        <v>13</v>
      </c>
      <c r="Q20" s="90" t="str">
        <f>O20* C20</f>
        <v>0</v>
      </c>
      <c r="R20" s="90" t="str">
        <f>P20* C20</f>
        <v>0</v>
      </c>
      <c r="S20" s="90" t="str">
        <f>Q20- R20</f>
        <v>0</v>
      </c>
      <c r="T20" s="93" t="str">
        <f>S20/ Q20</f>
        <v>0</v>
      </c>
      <c r="U20" s="90" t="str">
        <f>S20* X20</f>
        <v>0</v>
      </c>
      <c r="V20" s="90" t="str">
        <f>S20* Y20</f>
        <v>0</v>
      </c>
      <c r="W20" s="94">
        <v>0</v>
      </c>
      <c r="X20" s="93">
        <v>0.2</v>
      </c>
      <c r="Y20" s="93">
        <v>0.8</v>
      </c>
    </row>
    <row r="21" spans="1:26" customHeight="1" ht="24">
      <c r="A21" s="95" t="s">
        <v>48</v>
      </c>
      <c r="B21" s="95" t="s">
        <v>49</v>
      </c>
      <c r="C21" s="90">
        <v>1</v>
      </c>
      <c r="D21" s="91">
        <v>130</v>
      </c>
      <c r="E21" s="91">
        <v>110.14</v>
      </c>
      <c r="F21" s="92">
        <v>136500</v>
      </c>
      <c r="G21" s="92">
        <v>99714</v>
      </c>
      <c r="H21" s="92" t="str">
        <f>F21* C21</f>
        <v>0</v>
      </c>
      <c r="I21" s="92" t="str">
        <f>G21* C21</f>
        <v>0</v>
      </c>
      <c r="J21" s="92" t="str">
        <f>H21- I21</f>
        <v>0</v>
      </c>
      <c r="K21" s="93" t="str">
        <f>J21 / H21</f>
        <v>0</v>
      </c>
      <c r="L21" s="92" t="str">
        <f>J21 * X21</f>
        <v>0</v>
      </c>
      <c r="M21" s="92" t="str">
        <f>J21 * Y21</f>
        <v>0</v>
      </c>
      <c r="N21" s="92">
        <v>0</v>
      </c>
      <c r="O21" s="90">
        <v>1050</v>
      </c>
      <c r="P21" s="90">
        <v>905.34</v>
      </c>
      <c r="Q21" s="90" t="str">
        <f>O21* C21</f>
        <v>0</v>
      </c>
      <c r="R21" s="90" t="str">
        <f>P21* C21</f>
        <v>0</v>
      </c>
      <c r="S21" s="90" t="str">
        <f>Q21- R21</f>
        <v>0</v>
      </c>
      <c r="T21" s="93" t="str">
        <f>S21/ Q21</f>
        <v>0</v>
      </c>
      <c r="U21" s="90" t="str">
        <f>S21* X21</f>
        <v>0</v>
      </c>
      <c r="V21" s="90" t="str">
        <f>S21* Y21</f>
        <v>0</v>
      </c>
      <c r="W21" s="94">
        <v>0</v>
      </c>
      <c r="X21" s="93">
        <v>0.2</v>
      </c>
      <c r="Y21" s="93">
        <v>0.8</v>
      </c>
    </row>
    <row r="22" spans="1:26" customHeight="1" ht="24">
      <c r="A22" s="95" t="s">
        <v>48</v>
      </c>
      <c r="B22" s="95" t="s">
        <v>50</v>
      </c>
      <c r="C22" s="90">
        <v>1</v>
      </c>
      <c r="D22" s="91">
        <v>130</v>
      </c>
      <c r="E22" s="91">
        <v>110.14</v>
      </c>
      <c r="F22" s="92">
        <v>32500</v>
      </c>
      <c r="G22" s="92">
        <v>0</v>
      </c>
      <c r="H22" s="92" t="str">
        <f>F22* C22</f>
        <v>0</v>
      </c>
      <c r="I22" s="92" t="str">
        <f>G22* C22</f>
        <v>0</v>
      </c>
      <c r="J22" s="92" t="str">
        <f>H22- I22</f>
        <v>0</v>
      </c>
      <c r="K22" s="93" t="str">
        <f>J22 / H22</f>
        <v>0</v>
      </c>
      <c r="L22" s="92" t="str">
        <f>J22 * X22</f>
        <v>0</v>
      </c>
      <c r="M22" s="92" t="str">
        <f>J22 * Y22</f>
        <v>0</v>
      </c>
      <c r="N22" s="92">
        <v>0</v>
      </c>
      <c r="O22" s="90">
        <v>250</v>
      </c>
      <c r="P22" s="90">
        <v>0</v>
      </c>
      <c r="Q22" s="90" t="str">
        <f>O22* C22</f>
        <v>0</v>
      </c>
      <c r="R22" s="90" t="str">
        <f>P22* C22</f>
        <v>0</v>
      </c>
      <c r="S22" s="90" t="str">
        <f>Q22- R22</f>
        <v>0</v>
      </c>
      <c r="T22" s="93" t="str">
        <f>S22/ Q22</f>
        <v>0</v>
      </c>
      <c r="U22" s="90" t="str">
        <f>S22* X22</f>
        <v>0</v>
      </c>
      <c r="V22" s="90" t="str">
        <f>S22* Y22</f>
        <v>0</v>
      </c>
      <c r="W22" s="94">
        <v>0</v>
      </c>
      <c r="X22" s="93">
        <v>0.2</v>
      </c>
      <c r="Y22" s="93">
        <v>0.8</v>
      </c>
    </row>
    <row r="23" spans="1:26" customHeight="1" ht="24">
      <c r="A23" s="95" t="s">
        <v>51</v>
      </c>
      <c r="B23" s="95" t="s">
        <v>52</v>
      </c>
      <c r="C23" s="90">
        <v>12</v>
      </c>
      <c r="D23" s="91">
        <v>130</v>
      </c>
      <c r="E23" s="91">
        <v>110.14</v>
      </c>
      <c r="F23" s="92">
        <v>19500</v>
      </c>
      <c r="G23" s="92">
        <v>14318</v>
      </c>
      <c r="H23" s="92" t="str">
        <f>F23* C23</f>
        <v>0</v>
      </c>
      <c r="I23" s="92" t="str">
        <f>G23* C23</f>
        <v>0</v>
      </c>
      <c r="J23" s="92" t="str">
        <f>H23- I23</f>
        <v>0</v>
      </c>
      <c r="K23" s="93" t="str">
        <f>J23 / H23</f>
        <v>0</v>
      </c>
      <c r="L23" s="92" t="str">
        <f>J23 * X23</f>
        <v>0</v>
      </c>
      <c r="M23" s="92" t="str">
        <f>J23 * Y23</f>
        <v>0</v>
      </c>
      <c r="N23" s="92">
        <v>0</v>
      </c>
      <c r="O23" s="90">
        <v>150</v>
      </c>
      <c r="P23" s="90">
        <v>130</v>
      </c>
      <c r="Q23" s="90" t="str">
        <f>O23* C23</f>
        <v>0</v>
      </c>
      <c r="R23" s="90" t="str">
        <f>P23* C23</f>
        <v>0</v>
      </c>
      <c r="S23" s="90" t="str">
        <f>Q23- R23</f>
        <v>0</v>
      </c>
      <c r="T23" s="93" t="str">
        <f>S23/ Q23</f>
        <v>0</v>
      </c>
      <c r="U23" s="90" t="str">
        <f>S23* X23</f>
        <v>0</v>
      </c>
      <c r="V23" s="90" t="str">
        <f>S23* Y23</f>
        <v>0</v>
      </c>
      <c r="W23" s="94">
        <v>0</v>
      </c>
      <c r="X23" s="93">
        <v>0.2</v>
      </c>
      <c r="Y23" s="93">
        <v>0.8</v>
      </c>
    </row>
    <row r="24" spans="1:26" customHeight="1" ht="24">
      <c r="A24" s="95" t="s">
        <v>53</v>
      </c>
      <c r="B24" s="95" t="s">
        <v>54</v>
      </c>
      <c r="C24" s="90">
        <v>1</v>
      </c>
      <c r="D24" s="91">
        <v>130</v>
      </c>
      <c r="E24" s="91">
        <v>110.14</v>
      </c>
      <c r="F24" s="92">
        <v>7670</v>
      </c>
      <c r="G24" s="92">
        <v>5554</v>
      </c>
      <c r="H24" s="92" t="str">
        <f>F24* C24</f>
        <v>0</v>
      </c>
      <c r="I24" s="92" t="str">
        <f>G24* C24</f>
        <v>0</v>
      </c>
      <c r="J24" s="92" t="str">
        <f>H24- I24</f>
        <v>0</v>
      </c>
      <c r="K24" s="93" t="str">
        <f>J24 / H24</f>
        <v>0</v>
      </c>
      <c r="L24" s="92" t="str">
        <f>J24 * X24</f>
        <v>0</v>
      </c>
      <c r="M24" s="92" t="str">
        <f>J24 * Y24</f>
        <v>0</v>
      </c>
      <c r="N24" s="92">
        <v>0</v>
      </c>
      <c r="O24" s="90">
        <v>59</v>
      </c>
      <c r="P24" s="90">
        <v>50.43</v>
      </c>
      <c r="Q24" s="90" t="str">
        <f>O24* C24</f>
        <v>0</v>
      </c>
      <c r="R24" s="90" t="str">
        <f>P24* C24</f>
        <v>0</v>
      </c>
      <c r="S24" s="90" t="str">
        <f>Q24- R24</f>
        <v>0</v>
      </c>
      <c r="T24" s="93" t="str">
        <f>S24/ Q24</f>
        <v>0</v>
      </c>
      <c r="U24" s="90" t="str">
        <f>S24* X24</f>
        <v>0</v>
      </c>
      <c r="V24" s="90" t="str">
        <f>S24* Y24</f>
        <v>0</v>
      </c>
      <c r="W24" s="94">
        <v>0</v>
      </c>
      <c r="X24" s="93">
        <v>0.2</v>
      </c>
      <c r="Y24" s="93">
        <v>0.8</v>
      </c>
    </row>
    <row r="25" spans="1:26" customHeight="1" ht="24">
      <c r="A25" s="95" t="s">
        <v>55</v>
      </c>
      <c r="B25" s="95" t="s">
        <v>56</v>
      </c>
      <c r="C25" s="90">
        <v>1</v>
      </c>
      <c r="D25" s="91">
        <v>130</v>
      </c>
      <c r="E25" s="91">
        <v>110.14</v>
      </c>
      <c r="F25" s="92">
        <v>51480</v>
      </c>
      <c r="G25" s="92">
        <v>37255</v>
      </c>
      <c r="H25" s="92" t="str">
        <f>F25* C25</f>
        <v>0</v>
      </c>
      <c r="I25" s="92" t="str">
        <f>G25* C25</f>
        <v>0</v>
      </c>
      <c r="J25" s="92" t="str">
        <f>H25- I25</f>
        <v>0</v>
      </c>
      <c r="K25" s="93" t="str">
        <f>J25 / H25</f>
        <v>0</v>
      </c>
      <c r="L25" s="92" t="str">
        <f>J25 * X25</f>
        <v>0</v>
      </c>
      <c r="M25" s="92" t="str">
        <f>J25 * Y25</f>
        <v>0</v>
      </c>
      <c r="N25" s="92">
        <v>0</v>
      </c>
      <c r="O25" s="90">
        <v>396</v>
      </c>
      <c r="P25" s="90">
        <v>338.25</v>
      </c>
      <c r="Q25" s="90" t="str">
        <f>O25* C25</f>
        <v>0</v>
      </c>
      <c r="R25" s="90" t="str">
        <f>P25* C25</f>
        <v>0</v>
      </c>
      <c r="S25" s="90" t="str">
        <f>Q25- R25</f>
        <v>0</v>
      </c>
      <c r="T25" s="93" t="str">
        <f>S25/ Q25</f>
        <v>0</v>
      </c>
      <c r="U25" s="90" t="str">
        <f>S25* X25</f>
        <v>0</v>
      </c>
      <c r="V25" s="90" t="str">
        <f>S25* Y25</f>
        <v>0</v>
      </c>
      <c r="W25" s="94">
        <v>0</v>
      </c>
      <c r="X25" s="93">
        <v>0.2</v>
      </c>
      <c r="Y25" s="93">
        <v>0.8</v>
      </c>
    </row>
    <row r="26" spans="1:26" customHeight="1" ht="24">
      <c r="A26" s="95" t="s">
        <v>43</v>
      </c>
      <c r="B26" s="95" t="s">
        <v>57</v>
      </c>
      <c r="C26" s="90">
        <v>1</v>
      </c>
      <c r="D26" s="91">
        <v>130</v>
      </c>
      <c r="E26" s="91">
        <v>110.14</v>
      </c>
      <c r="F26" s="92">
        <v>195000</v>
      </c>
      <c r="G26" s="92">
        <v>137675</v>
      </c>
      <c r="H26" s="92" t="str">
        <f>F26* C26</f>
        <v>0</v>
      </c>
      <c r="I26" s="92" t="str">
        <f>G26* C26</f>
        <v>0</v>
      </c>
      <c r="J26" s="92" t="str">
        <f>H26- I26</f>
        <v>0</v>
      </c>
      <c r="K26" s="93" t="str">
        <f>J26 / H26</f>
        <v>0</v>
      </c>
      <c r="L26" s="92" t="str">
        <f>J26 * X26</f>
        <v>0</v>
      </c>
      <c r="M26" s="92" t="str">
        <f>J26 * Y26</f>
        <v>0</v>
      </c>
      <c r="N26" s="92">
        <v>0</v>
      </c>
      <c r="O26" s="90">
        <v>1500</v>
      </c>
      <c r="P26" s="90">
        <v>1250</v>
      </c>
      <c r="Q26" s="90" t="str">
        <f>O26* C26</f>
        <v>0</v>
      </c>
      <c r="R26" s="90" t="str">
        <f>P26* C26</f>
        <v>0</v>
      </c>
      <c r="S26" s="90" t="str">
        <f>Q26- R26</f>
        <v>0</v>
      </c>
      <c r="T26" s="93" t="str">
        <f>S26/ Q26</f>
        <v>0</v>
      </c>
      <c r="U26" s="90" t="str">
        <f>S26* X26</f>
        <v>0</v>
      </c>
      <c r="V26" s="90" t="str">
        <f>S26* Y26</f>
        <v>0</v>
      </c>
      <c r="W26" s="94">
        <v>0</v>
      </c>
      <c r="X26" s="93">
        <v>0.2</v>
      </c>
      <c r="Y26" s="93">
        <v>0.8</v>
      </c>
    </row>
    <row r="27" spans="1:26" customHeight="1" ht="24">
      <c r="A27" s="95" t="s">
        <v>58</v>
      </c>
      <c r="B27" s="95" t="s">
        <v>59</v>
      </c>
      <c r="C27" s="90">
        <v>12</v>
      </c>
      <c r="D27" s="91">
        <v>130</v>
      </c>
      <c r="E27" s="91">
        <v>110.14</v>
      </c>
      <c r="F27" s="92">
        <v>1950</v>
      </c>
      <c r="G27" s="92">
        <v>1322</v>
      </c>
      <c r="H27" s="92" t="str">
        <f>F27* C27</f>
        <v>0</v>
      </c>
      <c r="I27" s="92" t="str">
        <f>G27* C27</f>
        <v>0</v>
      </c>
      <c r="J27" s="92" t="str">
        <f>H27- I27</f>
        <v>0</v>
      </c>
      <c r="K27" s="93" t="str">
        <f>J27 / H27</f>
        <v>0</v>
      </c>
      <c r="L27" s="92" t="str">
        <f>J27 * X27</f>
        <v>0</v>
      </c>
      <c r="M27" s="92" t="str">
        <f>J27 * Y27</f>
        <v>0</v>
      </c>
      <c r="N27" s="92">
        <v>0</v>
      </c>
      <c r="O27" s="90">
        <v>15</v>
      </c>
      <c r="P27" s="90">
        <v>12</v>
      </c>
      <c r="Q27" s="90" t="str">
        <f>O27* C27</f>
        <v>0</v>
      </c>
      <c r="R27" s="90" t="str">
        <f>P27* C27</f>
        <v>0</v>
      </c>
      <c r="S27" s="90" t="str">
        <f>Q27- R27</f>
        <v>0</v>
      </c>
      <c r="T27" s="93" t="str">
        <f>S27/ Q27</f>
        <v>0</v>
      </c>
      <c r="U27" s="90" t="str">
        <f>S27* X27</f>
        <v>0</v>
      </c>
      <c r="V27" s="90" t="str">
        <f>S27* Y27</f>
        <v>0</v>
      </c>
      <c r="W27" s="94">
        <v>0</v>
      </c>
      <c r="X27" s="93">
        <v>0.2</v>
      </c>
      <c r="Y27" s="93">
        <v>0.8</v>
      </c>
    </row>
    <row r="28" spans="1:26" customHeight="1" ht="24">
      <c r="A28" s="95" t="s">
        <v>60</v>
      </c>
      <c r="B28" s="95" t="s">
        <v>61</v>
      </c>
      <c r="C28" s="90">
        <v>1</v>
      </c>
      <c r="D28" s="91">
        <v>130</v>
      </c>
      <c r="E28" s="91">
        <v>110.14</v>
      </c>
      <c r="F28" s="92">
        <v>55900</v>
      </c>
      <c r="G28" s="92">
        <v>34714</v>
      </c>
      <c r="H28" s="92" t="str">
        <f>F28* C28</f>
        <v>0</v>
      </c>
      <c r="I28" s="92" t="str">
        <f>G28* C28</f>
        <v>0</v>
      </c>
      <c r="J28" s="92" t="str">
        <f>H28- I28</f>
        <v>0</v>
      </c>
      <c r="K28" s="93" t="str">
        <f>J28 / H28</f>
        <v>0</v>
      </c>
      <c r="L28" s="92" t="str">
        <f>J28 * X28</f>
        <v>0</v>
      </c>
      <c r="M28" s="92" t="str">
        <f>J28 * Y28</f>
        <v>0</v>
      </c>
      <c r="N28" s="92">
        <v>0</v>
      </c>
      <c r="O28" s="90">
        <v>430</v>
      </c>
      <c r="P28" s="90">
        <v>315.18</v>
      </c>
      <c r="Q28" s="90" t="str">
        <f>O28* C28</f>
        <v>0</v>
      </c>
      <c r="R28" s="90" t="str">
        <f>P28* C28</f>
        <v>0</v>
      </c>
      <c r="S28" s="90" t="str">
        <f>Q28- R28</f>
        <v>0</v>
      </c>
      <c r="T28" s="93" t="str">
        <f>S28/ Q28</f>
        <v>0</v>
      </c>
      <c r="U28" s="90" t="str">
        <f>S28* X28</f>
        <v>0</v>
      </c>
      <c r="V28" s="90" t="str">
        <f>S28* Y28</f>
        <v>0</v>
      </c>
      <c r="W28" s="94">
        <v>0</v>
      </c>
      <c r="X28" s="93">
        <v>0.2</v>
      </c>
      <c r="Y28" s="93">
        <v>0.8</v>
      </c>
    </row>
    <row r="29" spans="1:26" customHeight="1" ht="24">
      <c r="A29" s="95" t="s">
        <v>62</v>
      </c>
      <c r="B29" s="95" t="s">
        <v>63</v>
      </c>
      <c r="C29" s="90">
        <v>1</v>
      </c>
      <c r="D29" s="91">
        <v>130</v>
      </c>
      <c r="E29" s="91">
        <v>110.14</v>
      </c>
      <c r="F29" s="92">
        <v>100000</v>
      </c>
      <c r="G29" s="92">
        <v>86400</v>
      </c>
      <c r="H29" s="92" t="str">
        <f>F29* C29</f>
        <v>0</v>
      </c>
      <c r="I29" s="92" t="str">
        <f>G29* C29</f>
        <v>0</v>
      </c>
      <c r="J29" s="92" t="str">
        <f>H29- I29</f>
        <v>0</v>
      </c>
      <c r="K29" s="93" t="str">
        <f>J29 / H29</f>
        <v>0</v>
      </c>
      <c r="L29" s="92" t="str">
        <f>J29 * X29</f>
        <v>0</v>
      </c>
      <c r="M29" s="92" t="str">
        <f>J29 * Y29</f>
        <v>0</v>
      </c>
      <c r="N29" s="92" t="str">
        <f>H29</f>
        <v>0</v>
      </c>
      <c r="O29" s="90">
        <v>769.230769</v>
      </c>
      <c r="P29" s="90">
        <v>784.456147</v>
      </c>
      <c r="Q29" s="90" t="str">
        <f>O29* C29</f>
        <v>0</v>
      </c>
      <c r="R29" s="90" t="str">
        <f>P29* C29</f>
        <v>0</v>
      </c>
      <c r="S29" s="90" t="str">
        <f>Q29- R29</f>
        <v>0</v>
      </c>
      <c r="T29" s="93" t="str">
        <f>S29/ Q29</f>
        <v>0</v>
      </c>
      <c r="U29" s="90" t="str">
        <f>S29* X29</f>
        <v>0</v>
      </c>
      <c r="V29" s="90" t="str">
        <f>S29* Y29</f>
        <v>0</v>
      </c>
      <c r="W29" s="94" t="str">
        <f>Q29</f>
        <v>0</v>
      </c>
      <c r="X29" s="93">
        <v>0.2</v>
      </c>
      <c r="Y29" s="93">
        <v>0.8</v>
      </c>
    </row>
    <row r="30" spans="1:26" customHeight="1" ht="24" s="12" customFormat="1">
      <c r="A30" s="70"/>
      <c r="B30" s="19"/>
      <c r="C30" s="20"/>
      <c r="D30" s="21"/>
      <c r="E30" s="21"/>
      <c r="F30" s="4"/>
      <c r="G30" s="4"/>
      <c r="H30" s="4" t="str">
        <f>SUM(H3:H29)</f>
        <v>0</v>
      </c>
      <c r="I30" s="4" t="str">
        <f>SUM(I3:I29)</f>
        <v>0</v>
      </c>
      <c r="J30" s="4" t="str">
        <f>H30-I30</f>
        <v>0</v>
      </c>
      <c r="K30" s="22" t="str">
        <f>J30/H30</f>
        <v>0</v>
      </c>
      <c r="L30" s="4" t="str">
        <f>SUM(L3:L29)</f>
        <v>0</v>
      </c>
      <c r="M30" s="4" t="str">
        <f>SUM(M3:M29)</f>
        <v>0</v>
      </c>
      <c r="N30" s="4" t="str">
        <f>SUM(N3:N29)</f>
        <v>0</v>
      </c>
      <c r="O30" s="5"/>
      <c r="P30" s="5"/>
      <c r="Q30" s="5" t="str">
        <f>SUM(Q3:Q29)</f>
        <v>0</v>
      </c>
      <c r="R30" s="5" t="str">
        <f>SUM(R3:R29)</f>
        <v>0</v>
      </c>
      <c r="S30" s="5" t="str">
        <f>Q30-R30</f>
        <v>0</v>
      </c>
      <c r="T30" s="22" t="str">
        <f>S30/Q30</f>
        <v>0</v>
      </c>
      <c r="U30" s="5" t="str">
        <f>SUM(U3:U29)</f>
        <v>0</v>
      </c>
      <c r="V30" s="5" t="str">
        <f>SUM(V3:V29)</f>
        <v>0</v>
      </c>
      <c r="W30" s="73" t="str">
        <f>SUM(W3:W29)</f>
        <v>0</v>
      </c>
      <c r="X30" s="23"/>
      <c r="Y30" s="23"/>
    </row>
    <row r="31" spans="1:26" customHeight="1" ht="24" s="32" customFormat="1">
      <c r="A31" s="24"/>
      <c r="B31" s="25" t="s">
        <v>64</v>
      </c>
      <c r="C31" s="26">
        <v>0.04712</v>
      </c>
      <c r="D31" s="27"/>
      <c r="E31" s="27"/>
      <c r="F31" s="28"/>
      <c r="G31" s="28"/>
      <c r="H31" s="28" t="str">
        <f>C31*(H30-N30)</f>
        <v>0</v>
      </c>
      <c r="I31" s="28"/>
      <c r="J31" s="28"/>
      <c r="K31" s="29"/>
      <c r="L31" s="28"/>
      <c r="M31" s="28"/>
      <c r="N31" s="28"/>
      <c r="O31" s="30"/>
      <c r="P31" s="30"/>
      <c r="Q31" s="30" t="str">
        <f>C31*(Q30-W30)</f>
        <v>0</v>
      </c>
      <c r="R31" s="30"/>
      <c r="S31" s="30"/>
      <c r="T31" s="29"/>
      <c r="U31" s="30"/>
      <c r="V31" s="30"/>
      <c r="W31" s="74"/>
      <c r="X31" s="31"/>
      <c r="Y31" s="31"/>
    </row>
    <row r="32" spans="1:26" customHeight="1" ht="24">
      <c r="A32" s="33" t="s">
        <v>65</v>
      </c>
      <c r="B32" s="33" t="s">
        <v>66</v>
      </c>
      <c r="C32" s="15">
        <v>0.1</v>
      </c>
      <c r="D32" s="13"/>
      <c r="E32" s="13"/>
      <c r="F32" s="14"/>
      <c r="G32" s="14"/>
      <c r="H32" s="14" t="str">
        <f>C32*H30</f>
        <v>0</v>
      </c>
      <c r="I32" s="14"/>
      <c r="J32" s="14"/>
      <c r="K32" s="15"/>
      <c r="L32" s="14"/>
      <c r="M32" s="4" t="str">
        <f>H32</f>
        <v>0</v>
      </c>
      <c r="N32" s="4"/>
      <c r="O32" s="16"/>
      <c r="P32" s="16"/>
      <c r="Q32" s="16" t="str">
        <f>C32*Q30</f>
        <v>0</v>
      </c>
      <c r="R32" s="16"/>
      <c r="S32" s="16"/>
      <c r="T32" s="15"/>
      <c r="U32" s="16"/>
      <c r="V32" s="16" t="str">
        <f>Q32</f>
        <v>0</v>
      </c>
      <c r="W32" s="72"/>
      <c r="X32" s="17"/>
      <c r="Y32" s="17"/>
    </row>
    <row r="33" spans="1:26" customHeight="1" ht="24" s="12" customFormat="1">
      <c r="A33" s="34"/>
      <c r="B33" s="34" t="s">
        <v>67</v>
      </c>
      <c r="C33" s="35"/>
      <c r="D33" s="36"/>
      <c r="E33" s="36"/>
      <c r="F33" s="37"/>
      <c r="G33" s="37"/>
      <c r="H33" s="37" t="str">
        <f>SUM(H30:H32)</f>
        <v>0</v>
      </c>
      <c r="I33" s="37"/>
      <c r="J33" s="37"/>
      <c r="K33" s="38"/>
      <c r="L33" s="39" t="str">
        <f>L30</f>
        <v>0</v>
      </c>
      <c r="M33" s="39" t="str">
        <f>SUM(M30:M32)</f>
        <v>0</v>
      </c>
      <c r="N33" s="39"/>
      <c r="O33" s="40"/>
      <c r="P33" s="40"/>
      <c r="Q33" s="40" t="str">
        <f>SUM(Q30:Q32)</f>
        <v>0</v>
      </c>
      <c r="R33" s="40"/>
      <c r="S33" s="40"/>
      <c r="T33" s="38"/>
      <c r="U33" s="41" t="str">
        <f>U30</f>
        <v>0</v>
      </c>
      <c r="V33" s="41" t="str">
        <f>SUM(V30:V32)</f>
        <v>0</v>
      </c>
      <c r="W33" s="73"/>
      <c r="X33" s="42"/>
      <c r="Y33" s="42"/>
    </row>
    <row r="34" spans="1:26" customHeight="1" ht="24" s="54" customFormat="1">
      <c r="A34" s="43"/>
      <c r="B34" s="44" t="s">
        <v>68</v>
      </c>
      <c r="C34" s="45">
        <v>0</v>
      </c>
      <c r="D34" s="46"/>
      <c r="E34" s="46"/>
      <c r="F34" s="47"/>
      <c r="G34" s="47"/>
      <c r="H34" s="2" t="str">
        <f>C34*H33</f>
        <v>0</v>
      </c>
      <c r="I34" s="48"/>
      <c r="J34" s="48"/>
      <c r="K34" s="49"/>
      <c r="L34" s="78" t="str">
        <f>H34*X34</f>
        <v>0</v>
      </c>
      <c r="M34" s="78" t="str">
        <f>H34*Y34</f>
        <v>0</v>
      </c>
      <c r="N34" s="2"/>
      <c r="O34" s="50"/>
      <c r="P34" s="50"/>
      <c r="Q34" s="51" t="str">
        <f>C34*Q33</f>
        <v>0</v>
      </c>
      <c r="R34" s="52"/>
      <c r="S34" s="52"/>
      <c r="T34" s="53"/>
      <c r="U34" s="3" t="str">
        <f>Q34*X34</f>
        <v>0</v>
      </c>
      <c r="V34" s="3" t="str">
        <f>Q34*Y34</f>
        <v>0</v>
      </c>
      <c r="W34" s="75"/>
      <c r="X34" s="77">
        <v>0.2</v>
      </c>
      <c r="Y34" s="77">
        <v>0.8</v>
      </c>
    </row>
    <row r="35" spans="1:26" customHeight="1" ht="24" s="32" customFormat="1">
      <c r="A35" s="55"/>
      <c r="B35" s="1" t="s">
        <v>69</v>
      </c>
      <c r="C35" s="56">
        <v>0</v>
      </c>
      <c r="D35" s="57" t="s">
        <v>70</v>
      </c>
      <c r="E35" s="57">
        <v>100</v>
      </c>
      <c r="F35" s="48"/>
      <c r="G35" s="48"/>
      <c r="H35" s="58" t="str">
        <f>C35</f>
        <v>0</v>
      </c>
      <c r="I35" s="47"/>
      <c r="J35" s="47"/>
      <c r="K35" s="45"/>
      <c r="L35" s="78" t="str">
        <f>H35*X34</f>
        <v>0</v>
      </c>
      <c r="M35" s="78" t="str">
        <f>H35*Y34</f>
        <v>0</v>
      </c>
      <c r="N35" s="2"/>
      <c r="O35" s="59"/>
      <c r="P35" s="59"/>
      <c r="Q35" s="79" t="str">
        <f>IF(E35&gt;0, H35/E35, 0)</f>
        <v>0</v>
      </c>
      <c r="R35" s="50"/>
      <c r="S35" s="50"/>
      <c r="T35" s="31"/>
      <c r="U35" s="3" t="str">
        <f>Q35*X34</f>
        <v>0</v>
      </c>
      <c r="V35" s="3" t="str">
        <f>Q35*Y34</f>
        <v>0</v>
      </c>
      <c r="W35" s="74"/>
      <c r="X35" s="31"/>
      <c r="Y35" s="31"/>
    </row>
    <row r="36" spans="1:26" customHeight="1" ht="24">
      <c r="A36" s="60"/>
      <c r="B36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36" s="61"/>
      <c r="D36" s="62"/>
      <c r="E36" s="62"/>
      <c r="F36" s="63"/>
      <c r="G36" s="63"/>
      <c r="H36" s="63" t="str">
        <f>SUM(H30:H32)-SUM(H34:H35)</f>
        <v>0</v>
      </c>
      <c r="I36" s="63" t="str">
        <f>I30</f>
        <v>0</v>
      </c>
      <c r="J36" s="63" t="str">
        <f>H36-I36</f>
        <v>0</v>
      </c>
      <c r="K36" s="64" t="str">
        <f>J36/H36</f>
        <v>0</v>
      </c>
      <c r="L36" s="63" t="str">
        <f>SUM(L32:L33)-SUM(L34:L35)</f>
        <v>0</v>
      </c>
      <c r="M36" s="63" t="str">
        <f>SUM(M30:M32)-SUM(M34:M35)</f>
        <v>0</v>
      </c>
      <c r="N36" s="63"/>
      <c r="O36" s="65"/>
      <c r="P36" s="65"/>
      <c r="Q36" s="65" t="str">
        <f>SUM(Q30:Q32)-SUM(Q34:Q35)</f>
        <v>0</v>
      </c>
      <c r="R36" s="65" t="str">
        <f>R30</f>
        <v>0</v>
      </c>
      <c r="S36" s="65" t="str">
        <f>Q36-R36</f>
        <v>0</v>
      </c>
      <c r="T36" s="17" t="str">
        <f>S36/Q36</f>
        <v>0</v>
      </c>
      <c r="U36" s="65" t="str">
        <f>SUM($U32:$U33)-SUM($U34:$U35)</f>
        <v>0</v>
      </c>
      <c r="V36" s="65" t="str">
        <f>SUM(V30:V32)-SUM(V34:V35)</f>
        <v>0</v>
      </c>
      <c r="W36" s="72"/>
      <c r="X36" s="17"/>
      <c r="Y3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