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ima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<sst xmlns="http://schemas.openxmlformats.org/spreadsheetml/2006/main" uniqueCount="72">
  <si>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項目</t>
  </si>
  <si>
    <t>内容</t>
  </si>
  <si>
    <t>個数</t>
  </si>
  <si>
    <t>販売為替レート</t>
  </si>
  <si>
    <t>原価為替レート</t>
  </si>
  <si>
    <t>\単価</t>
  </si>
  <si>
    <t>\原価</t>
  </si>
  <si>
    <t>\総代価</t>
  </si>
  <si>
    <t>\総原価</t>
  </si>
  <si>
    <t>\利益</t>
  </si>
  <si>
    <t>利益率</t>
  </si>
  <si>
    <t>\現地取り分</t>
  </si>
  <si>
    <t>\EMPRESS</t>
  </si>
  <si>
    <t>\国内支払</t>
  </si>
  <si>
    <t>$単価</t>
  </si>
  <si>
    <t>$原価</t>
  </si>
  <si>
    <t>$総代価</t>
  </si>
  <si>
    <t>$総原価</t>
  </si>
  <si>
    <t>$利益</t>
  </si>
  <si>
    <t>$現地取り分</t>
  </si>
  <si>
    <t>$EMPRESS</t>
  </si>
  <si>
    <t>$国内支払</t>
  </si>
  <si>
    <t>Share</t>
  </si>
  <si>
    <t>キャルバリー・バイ・ザ・シー教会</t>
  </si>
  <si>
    <t>【基本プラン】
教会使用料（2時間挙式）／牧師への謝礼／オルガン奏者／シンガー／教会のお世話係／結婚証明書（法的効力はありません）／リムジン送迎（ホテル⇔教会間）</t>
  </si>
  <si>
    <t>フォトグラファー：Jayson Tanega</t>
  </si>
  <si>
    <t>お支度→ホテル館内→リムジン→挙式→フォトツアー2ヶ所(ワイキキ周辺）/撮影データ</t>
  </si>
  <si>
    <t>レセプション前半1時間追加（ワイキキ周辺）</t>
  </si>
  <si>
    <t>レセプション撮影延長1時間</t>
  </si>
  <si>
    <t>Real Wedddings オリジナル</t>
  </si>
  <si>
    <t>写真集タイプ40P/50～60C</t>
  </si>
  <si>
    <t>Tree House Production</t>
  </si>
  <si>
    <t>A Short Film メイク／ファーストミートならびにホテル館内撮影+2時間挙式 (1カメ撮影)+レセプション3hrs撮影 (30minカクテルタイム + 2.5hrsレセプション) ダイジェスト ※オンライン納品</t>
  </si>
  <si>
    <t>つきっきりコーディネーター</t>
  </si>
  <si>
    <t>ホテル出発→挙式→フォトツアー2カ所(ワイキキ周辺）→レセプション</t>
  </si>
  <si>
    <t>ゲスト様ご誘導、レセプション会場セッティング</t>
  </si>
  <si>
    <t>カップル用リムジン</t>
  </si>
  <si>
    <t>フォトツアー1ヶ所（ワイキキ周辺）</t>
  </si>
  <si>
    <t>40名様用トロリーチャーター</t>
  </si>
  <si>
    <t>ホテル⇔会場間（ワイキキ周辺）/2時間</t>
  </si>
  <si>
    <t>7名様用リムジン</t>
  </si>
  <si>
    <t>ホテル⇔会場間（ワイキキ周辺）/2時間 ※ご家族様用</t>
  </si>
  <si>
    <t>Real Weddings オリジナル</t>
  </si>
  <si>
    <t>ブーケ＆ブートニア　
☆ご紹介特典☆ お好みのデザインでお作りいたします。</t>
  </si>
  <si>
    <t>フラワーシャワー(30名様分)</t>
  </si>
  <si>
    <t>ホワイトオーキッドシングルレイ</t>
  </si>
  <si>
    <t>ハレクラニ（バンケットルーム）</t>
  </si>
  <si>
    <t>Dinner/MENU SIX
※ハウテラス(ディナー)の最低保障料金は1,131,000円以上です。
ドリンクは含まれておりません。
お飲みになった分だけ現地でご精算ください。</t>
  </si>
  <si>
    <t>オードブル① ダック　50ピース</t>
  </si>
  <si>
    <t>オードブル② カナッペ　50ピース  
(Canape of Brie Cheese, strawberry and truffle)</t>
  </si>
  <si>
    <t>オードブル③ キッシュ　50ピース 
(Sweet Maui Onion Quiche)</t>
  </si>
  <si>
    <t>Kids Menu</t>
  </si>
  <si>
    <t>Array of Sliced Seasonal Fruit with Yogurt Dip  
Homemade Hamburger Steak, Mushroom Gravy (ポテトなし) ※平田至君用</t>
  </si>
  <si>
    <t>司会者</t>
  </si>
  <si>
    <t>3時間</t>
  </si>
  <si>
    <t>ゲスト用テーブルデコレーション ※装花、キャンドル、テーブルクロス含む</t>
  </si>
  <si>
    <t>高砂用テーブルデコレーション ※装花、キャンドル、テーブルクロス含む</t>
  </si>
  <si>
    <t>Other Decoration</t>
  </si>
  <si>
    <t>白の籐のチャージャー ※大人のみ</t>
  </si>
  <si>
    <t>ナプキン ※お食事有のお子様含む</t>
  </si>
  <si>
    <t>Chivari Chair (Natural)</t>
  </si>
  <si>
    <t>Standard UPPER FLOOR Delivery/Pickup Fee</t>
  </si>
  <si>
    <t>ウクレレ&amp;フラ</t>
  </si>
  <si>
    <t>パーティ/2時間　☆プレゼント☆</t>
  </si>
  <si>
    <t>ハワイ州税</t>
  </si>
  <si>
    <t>　</t>
  </si>
  <si>
    <t>アレンジメント料</t>
  </si>
  <si>
    <t>SUBTOTAL</t>
  </si>
  <si>
    <t>割引率</t>
  </si>
  <si>
    <t>割引額</t>
  </si>
  <si>
    <t>割引額為替レート</t>
  </si>
  <si>
    <r>
      <t xml:space="preserve">T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OTAL</t>
    </r>
  </si>
</sst>
</file>

<file path=xl/styles.xml><?xml version="1.0" encoding="utf-8"?>
<styleSheet xmlns="http://schemas.openxmlformats.org/spreadsheetml/2006/main" xml:space="preserve">
  <numFmts count="5">
    <numFmt numFmtId="164" formatCode="&quot;¥&quot;#,##0_);[Red]\(&quot;¥&quot;#,##0\)"/>
    <numFmt numFmtId="165" formatCode="0.00_);[Red]\(0.00\)"/>
    <numFmt numFmtId="166" formatCode="0.000%"/>
    <numFmt numFmtId="167" formatCode="\$#,##0.00;\-\$#,##0.00"/>
    <numFmt numFmtId="168" formatCode="yy/mm/dd;@"/>
  </numFmts>
  <fonts count="2">
    <font>
      <b val="0"/>
      <i val="0"/>
      <strike val="0"/>
      <u val="none"/>
      <sz val="11"/>
      <color rgb="FF000000"/>
      <name val="ＭＳ Ｐゴシック"/>
    </font>
    <font>
      <b val="0"/>
      <i val="0"/>
      <strike val="0"/>
      <u val="none"/>
      <sz val="11"/>
      <color rgb="FFFF0000"/>
      <name val="ＭＳ Ｐゴシック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9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6" fillId="2" borderId="1" applyFont="0" applyNumberFormat="1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165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center" textRotation="0" wrapText="false" shrinkToFit="false"/>
    </xf>
    <xf xfId="0" fontId="0" numFmtId="9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bottom" textRotation="0" wrapText="false" shrinkToFit="false"/>
    </xf>
    <xf xfId="0" fontId="0" numFmtId="9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0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167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5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7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168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center" textRotation="0" wrapText="false" shrinkToFit="false"/>
    </xf>
    <xf xfId="0" fontId="0" numFmtId="165" fillId="3" borderId="1" applyFont="0" applyNumberFormat="1" applyFill="1" applyBorder="1" applyAlignment="1">
      <alignment horizontal="right" vertical="center" textRotation="0" wrapText="false" shrinkToFit="false"/>
    </xf>
    <xf xfId="0" fontId="0" numFmtId="164" fillId="3" borderId="1" applyFont="0" applyNumberFormat="1" applyFill="1" applyBorder="1" applyAlignment="1">
      <alignment horizontal="right" vertical="center" textRotation="0" wrapText="false" shrinkToFit="false"/>
    </xf>
    <xf xfId="0" fontId="0" numFmtId="9" fillId="3" borderId="1" applyFont="0" applyNumberFormat="1" applyFill="1" applyBorder="1" applyAlignment="1">
      <alignment horizontal="right" vertical="center" textRotation="0" wrapText="false" shrinkToFit="false"/>
    </xf>
    <xf xfId="0" fontId="0" numFmtId="167" fillId="3" borderId="1" applyFont="0" applyNumberFormat="1" applyFill="1" applyBorder="1" applyAlignment="1">
      <alignment horizontal="righ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7"/>
  <sheetViews>
    <sheetView tabSelected="1" workbookViewId="0" zoomScale="70" zoomScaleNormal="70" showGridLines="true" showRowColHeaders="1">
      <pane xSplit="2" topLeftCell="C1" activePane="topRight" state="frozen"/>
      <selection pane="topRight" activeCell="C1" sqref="C1"/>
    </sheetView>
  </sheetViews>
  <sheetFormatPr customHeight="true" defaultRowHeight="24" defaultColWidth="13" outlineLevelRow="0" outlineLevelCol="0"/>
  <cols>
    <col min="1" max="1" width="25.5" customWidth="true" style="18"/>
    <col min="2" max="2" width="38" customWidth="true" style="18"/>
    <col min="3" max="3" width="8.25" customWidth="true" style="18"/>
    <col min="4" max="4" width="14.625" customWidth="true" style="66"/>
    <col min="5" max="5" width="13.875" customWidth="true" style="66"/>
    <col min="6" max="6" width="11.875" customWidth="true" style="67"/>
    <col min="7" max="7" width="11.875" customWidth="true" style="67"/>
    <col min="8" max="8" width="11.875" customWidth="true" style="67"/>
    <col min="9" max="9" width="11.875" customWidth="true" style="67"/>
    <col min="10" max="10" width="11.875" customWidth="true" style="67"/>
    <col min="11" max="11" width="11.875" customWidth="true" style="68"/>
    <col min="12" max="12" width="11.125" customWidth="true" style="67"/>
    <col min="13" max="13" width="11.125" customWidth="true" style="67"/>
    <col min="14" max="14" width="11.125" customWidth="true" style="67"/>
    <col min="15" max="15" width="13" style="69"/>
    <col min="16" max="16" width="13" style="69"/>
    <col min="17" max="17" width="13" style="69"/>
    <col min="18" max="18" width="13" style="69"/>
    <col min="19" max="19" width="13" style="69"/>
    <col min="20" max="20" width="13" style="68"/>
    <col min="21" max="21" width="13" style="69"/>
    <col min="22" max="22" width="13" style="69"/>
    <col min="23" max="23" width="13" style="76"/>
    <col min="24" max="24" width="13" style="68"/>
    <col min="25" max="25" width="13" style="68"/>
    <col min="26" max="26" width="13" style="18"/>
  </cols>
  <sheetData>
    <row r="1" spans="1:26" customHeight="1" ht="39.75" s="12" customFormat="1">
      <c r="A1" s="89">
        <v>43786.10649305556</v>
      </c>
      <c r="B1" s="6"/>
      <c r="C1" s="6"/>
      <c r="D1" s="7"/>
      <c r="E1" s="7"/>
      <c r="F1" s="8"/>
      <c r="G1" s="8"/>
      <c r="H1" s="8"/>
      <c r="I1" s="8"/>
      <c r="J1" s="8"/>
      <c r="K1" s="9"/>
      <c r="L1" s="8"/>
      <c r="M1" s="8"/>
      <c r="N1" s="8"/>
      <c r="O1" s="10"/>
      <c r="P1" s="10"/>
      <c r="Q1" s="10"/>
      <c r="R1" s="10"/>
      <c r="S1" s="10"/>
      <c r="T1" s="11"/>
      <c r="U1" s="10"/>
      <c r="V1" s="10"/>
      <c r="W1" s="71"/>
      <c r="X1" s="11"/>
      <c r="Y1" s="11"/>
    </row>
    <row r="2" spans="1:26" customHeight="1" ht="24" s="88" customFormat="1">
      <c r="A2" s="80" t="s">
        <v>0</v>
      </c>
      <c r="B2" s="80" t="s">
        <v>1</v>
      </c>
      <c r="C2" s="80" t="s">
        <v>2</v>
      </c>
      <c r="D2" s="81" t="s">
        <v>3</v>
      </c>
      <c r="E2" s="81" t="s">
        <v>4</v>
      </c>
      <c r="F2" s="82" t="s">
        <v>5</v>
      </c>
      <c r="G2" s="82" t="s">
        <v>6</v>
      </c>
      <c r="H2" s="82" t="s">
        <v>7</v>
      </c>
      <c r="I2" s="82" t="s">
        <v>8</v>
      </c>
      <c r="J2" s="82" t="s">
        <v>9</v>
      </c>
      <c r="K2" s="83" t="s">
        <v>10</v>
      </c>
      <c r="L2" s="82" t="s">
        <v>11</v>
      </c>
      <c r="M2" s="82" t="s">
        <v>12</v>
      </c>
      <c r="N2" s="84" t="s">
        <v>13</v>
      </c>
      <c r="O2" s="85" t="s">
        <v>14</v>
      </c>
      <c r="P2" s="85" t="s">
        <v>15</v>
      </c>
      <c r="Q2" s="85" t="s">
        <v>16</v>
      </c>
      <c r="R2" s="85" t="s">
        <v>17</v>
      </c>
      <c r="S2" s="85" t="s">
        <v>18</v>
      </c>
      <c r="T2" s="83" t="s">
        <v>10</v>
      </c>
      <c r="U2" s="85" t="s">
        <v>19</v>
      </c>
      <c r="V2" s="85" t="s">
        <v>20</v>
      </c>
      <c r="W2" s="86" t="s">
        <v>21</v>
      </c>
      <c r="X2" s="87" t="s">
        <v>22</v>
      </c>
      <c r="Y2" s="87"/>
    </row>
    <row r="3" spans="1:26" customHeight="1" ht="24">
      <c r="A3" s="95" t="s">
        <v>23</v>
      </c>
      <c r="B3" s="95" t="s">
        <v>24</v>
      </c>
      <c r="C3" s="90">
        <v>1</v>
      </c>
      <c r="D3" s="91">
        <v>130</v>
      </c>
      <c r="E3" s="91">
        <v>120</v>
      </c>
      <c r="F3" s="92">
        <v>436800</v>
      </c>
      <c r="G3" s="92">
        <v>359532</v>
      </c>
      <c r="H3" s="92" t="str">
        <f>F3* C3</f>
        <v>0</v>
      </c>
      <c r="I3" s="92" t="str">
        <f>G3* C3</f>
        <v>0</v>
      </c>
      <c r="J3" s="92" t="str">
        <f>H3- I3</f>
        <v>0</v>
      </c>
      <c r="K3" s="93" t="str">
        <f>J3 / H3</f>
        <v>0</v>
      </c>
      <c r="L3" s="92" t="str">
        <f>J3 * X3</f>
        <v>0</v>
      </c>
      <c r="M3" s="92" t="str">
        <f>J3 * Y3</f>
        <v>0</v>
      </c>
      <c r="N3" s="92">
        <v>0</v>
      </c>
      <c r="O3" s="90">
        <v>3360</v>
      </c>
      <c r="P3" s="90">
        <v>2996.1</v>
      </c>
      <c r="Q3" s="90" t="str">
        <f>O3* C3</f>
        <v>0</v>
      </c>
      <c r="R3" s="90" t="str">
        <f>P3* C3</f>
        <v>0</v>
      </c>
      <c r="S3" s="90" t="str">
        <f>Q3- R3</f>
        <v>0</v>
      </c>
      <c r="T3" s="93" t="str">
        <f>S3/ Q3</f>
        <v>0</v>
      </c>
      <c r="U3" s="90" t="str">
        <f>S3* X3</f>
        <v>0</v>
      </c>
      <c r="V3" s="90" t="str">
        <f>S3* Y3</f>
        <v>0</v>
      </c>
      <c r="W3" s="94">
        <v>0</v>
      </c>
      <c r="X3" s="93">
        <v>0.2</v>
      </c>
      <c r="Y3" s="93">
        <v>0.8</v>
      </c>
    </row>
    <row r="4" spans="1:26" customHeight="1" ht="24">
      <c r="A4" s="95" t="s">
        <v>25</v>
      </c>
      <c r="B4" s="95" t="s">
        <v>26</v>
      </c>
      <c r="C4" s="90">
        <v>1</v>
      </c>
      <c r="D4" s="91">
        <v>130</v>
      </c>
      <c r="E4" s="91">
        <v>120</v>
      </c>
      <c r="F4" s="92">
        <v>221000</v>
      </c>
      <c r="G4" s="92">
        <v>104922</v>
      </c>
      <c r="H4" s="92" t="str">
        <f>F4* C4</f>
        <v>0</v>
      </c>
      <c r="I4" s="92" t="str">
        <f>G4* C4</f>
        <v>0</v>
      </c>
      <c r="J4" s="92" t="str">
        <f>H4- I4</f>
        <v>0</v>
      </c>
      <c r="K4" s="93" t="str">
        <f>J4 / H4</f>
        <v>0</v>
      </c>
      <c r="L4" s="92" t="str">
        <f>J4 * X4</f>
        <v>0</v>
      </c>
      <c r="M4" s="92" t="str">
        <f>J4 * Y4</f>
        <v>0</v>
      </c>
      <c r="N4" s="92">
        <v>0</v>
      </c>
      <c r="O4" s="90">
        <v>1700</v>
      </c>
      <c r="P4" s="90">
        <v>874.35</v>
      </c>
      <c r="Q4" s="90" t="str">
        <f>O4* C4</f>
        <v>0</v>
      </c>
      <c r="R4" s="90" t="str">
        <f>P4* C4</f>
        <v>0</v>
      </c>
      <c r="S4" s="90" t="str">
        <f>Q4- R4</f>
        <v>0</v>
      </c>
      <c r="T4" s="93" t="str">
        <f>S4/ Q4</f>
        <v>0</v>
      </c>
      <c r="U4" s="90" t="str">
        <f>S4* X4</f>
        <v>0</v>
      </c>
      <c r="V4" s="90" t="str">
        <f>S4* Y4</f>
        <v>0</v>
      </c>
      <c r="W4" s="94">
        <v>0</v>
      </c>
      <c r="X4" s="93">
        <v>0.2</v>
      </c>
      <c r="Y4" s="93">
        <v>0.8</v>
      </c>
    </row>
    <row r="5" spans="1:26" customHeight="1" ht="24">
      <c r="A5" s="95" t="s">
        <v>25</v>
      </c>
      <c r="B5" s="95" t="s">
        <v>27</v>
      </c>
      <c r="C5" s="90">
        <v>1</v>
      </c>
      <c r="D5" s="91">
        <v>130</v>
      </c>
      <c r="E5" s="91">
        <v>120</v>
      </c>
      <c r="F5" s="92">
        <v>45500</v>
      </c>
      <c r="G5" s="92">
        <v>24120</v>
      </c>
      <c r="H5" s="92" t="str">
        <f>F5* C5</f>
        <v>0</v>
      </c>
      <c r="I5" s="92" t="str">
        <f>G5* C5</f>
        <v>0</v>
      </c>
      <c r="J5" s="92" t="str">
        <f>H5- I5</f>
        <v>0</v>
      </c>
      <c r="K5" s="93" t="str">
        <f>J5 / H5</f>
        <v>0</v>
      </c>
      <c r="L5" s="92" t="str">
        <f>J5 * X5</f>
        <v>0</v>
      </c>
      <c r="M5" s="92" t="str">
        <f>J5 * Y5</f>
        <v>0</v>
      </c>
      <c r="N5" s="92">
        <v>0</v>
      </c>
      <c r="O5" s="90">
        <v>350</v>
      </c>
      <c r="P5" s="90">
        <v>201</v>
      </c>
      <c r="Q5" s="90" t="str">
        <f>O5* C5</f>
        <v>0</v>
      </c>
      <c r="R5" s="90" t="str">
        <f>P5* C5</f>
        <v>0</v>
      </c>
      <c r="S5" s="90" t="str">
        <f>Q5- R5</f>
        <v>0</v>
      </c>
      <c r="T5" s="93" t="str">
        <f>S5/ Q5</f>
        <v>0</v>
      </c>
      <c r="U5" s="90" t="str">
        <f>S5* X5</f>
        <v>0</v>
      </c>
      <c r="V5" s="90" t="str">
        <f>S5* Y5</f>
        <v>0</v>
      </c>
      <c r="W5" s="94">
        <v>0</v>
      </c>
      <c r="X5" s="93">
        <v>0.2</v>
      </c>
      <c r="Y5" s="93">
        <v>0.8</v>
      </c>
    </row>
    <row r="6" spans="1:26" customHeight="1" ht="24">
      <c r="A6" s="95" t="s">
        <v>25</v>
      </c>
      <c r="B6" s="95" t="s">
        <v>28</v>
      </c>
      <c r="C6" s="90">
        <v>2</v>
      </c>
      <c r="D6" s="91">
        <v>130</v>
      </c>
      <c r="E6" s="91">
        <v>120</v>
      </c>
      <c r="F6" s="92">
        <v>32500</v>
      </c>
      <c r="G6" s="92">
        <v>14472</v>
      </c>
      <c r="H6" s="92" t="str">
        <f>F6* C6</f>
        <v>0</v>
      </c>
      <c r="I6" s="92" t="str">
        <f>G6* C6</f>
        <v>0</v>
      </c>
      <c r="J6" s="92" t="str">
        <f>H6- I6</f>
        <v>0</v>
      </c>
      <c r="K6" s="93" t="str">
        <f>J6 / H6</f>
        <v>0</v>
      </c>
      <c r="L6" s="92" t="str">
        <f>J6 * X6</f>
        <v>0</v>
      </c>
      <c r="M6" s="92" t="str">
        <f>J6 * Y6</f>
        <v>0</v>
      </c>
      <c r="N6" s="92">
        <v>0</v>
      </c>
      <c r="O6" s="90">
        <v>250</v>
      </c>
      <c r="P6" s="90">
        <v>120.6</v>
      </c>
      <c r="Q6" s="90" t="str">
        <f>O6* C6</f>
        <v>0</v>
      </c>
      <c r="R6" s="90" t="str">
        <f>P6* C6</f>
        <v>0</v>
      </c>
      <c r="S6" s="90" t="str">
        <f>Q6- R6</f>
        <v>0</v>
      </c>
      <c r="T6" s="93" t="str">
        <f>S6/ Q6</f>
        <v>0</v>
      </c>
      <c r="U6" s="90" t="str">
        <f>S6* X6</f>
        <v>0</v>
      </c>
      <c r="V6" s="90" t="str">
        <f>S6* Y6</f>
        <v>0</v>
      </c>
      <c r="W6" s="94">
        <v>0</v>
      </c>
      <c r="X6" s="93">
        <v>0.2</v>
      </c>
      <c r="Y6" s="93">
        <v>0.8</v>
      </c>
    </row>
    <row r="7" spans="1:26" customHeight="1" ht="24">
      <c r="A7" s="95" t="s">
        <v>29</v>
      </c>
      <c r="B7" s="95" t="s">
        <v>30</v>
      </c>
      <c r="C7" s="90">
        <v>1</v>
      </c>
      <c r="D7" s="91">
        <v>130</v>
      </c>
      <c r="E7" s="91">
        <v>120</v>
      </c>
      <c r="F7" s="92">
        <v>78800</v>
      </c>
      <c r="G7" s="92">
        <v>43000</v>
      </c>
      <c r="H7" s="92" t="str">
        <f>F7* C7</f>
        <v>0</v>
      </c>
      <c r="I7" s="92" t="str">
        <f>G7* C7</f>
        <v>0</v>
      </c>
      <c r="J7" s="92" t="str">
        <f>H7- I7</f>
        <v>0</v>
      </c>
      <c r="K7" s="93" t="str">
        <f>J7 / H7</f>
        <v>0</v>
      </c>
      <c r="L7" s="92" t="str">
        <f>J7 * X7</f>
        <v>0</v>
      </c>
      <c r="M7" s="92" t="str">
        <f>J7 * Y7</f>
        <v>0</v>
      </c>
      <c r="N7" s="92" t="str">
        <f>H7</f>
        <v>0</v>
      </c>
      <c r="O7" s="90">
        <v>606.153846</v>
      </c>
      <c r="P7" s="90">
        <v>358.333333</v>
      </c>
      <c r="Q7" s="90" t="str">
        <f>O7* C7</f>
        <v>0</v>
      </c>
      <c r="R7" s="90" t="str">
        <f>P7* C7</f>
        <v>0</v>
      </c>
      <c r="S7" s="90" t="str">
        <f>Q7- R7</f>
        <v>0</v>
      </c>
      <c r="T7" s="93" t="str">
        <f>S7/ Q7</f>
        <v>0</v>
      </c>
      <c r="U7" s="90" t="str">
        <f>S7* X7</f>
        <v>0</v>
      </c>
      <c r="V7" s="90" t="str">
        <f>S7* Y7</f>
        <v>0</v>
      </c>
      <c r="W7" s="94" t="str">
        <f>Q7</f>
        <v>0</v>
      </c>
      <c r="X7" s="93">
        <v>0</v>
      </c>
      <c r="Y7" s="93">
        <v>1</v>
      </c>
    </row>
    <row r="8" spans="1:26" customHeight="1" ht="24">
      <c r="A8" s="95" t="s">
        <v>31</v>
      </c>
      <c r="B8" s="95" t="s">
        <v>32</v>
      </c>
      <c r="C8" s="90">
        <v>1</v>
      </c>
      <c r="D8" s="91">
        <v>130</v>
      </c>
      <c r="E8" s="91">
        <v>120</v>
      </c>
      <c r="F8" s="92">
        <v>327600</v>
      </c>
      <c r="G8" s="92">
        <v>228000</v>
      </c>
      <c r="H8" s="92" t="str">
        <f>F8* C8</f>
        <v>0</v>
      </c>
      <c r="I8" s="92" t="str">
        <f>G8* C8</f>
        <v>0</v>
      </c>
      <c r="J8" s="92" t="str">
        <f>H8- I8</f>
        <v>0</v>
      </c>
      <c r="K8" s="93" t="str">
        <f>J8 / H8</f>
        <v>0</v>
      </c>
      <c r="L8" s="92" t="str">
        <f>J8 * X8</f>
        <v>0</v>
      </c>
      <c r="M8" s="92" t="str">
        <f>J8 * Y8</f>
        <v>0</v>
      </c>
      <c r="N8" s="92">
        <v>0</v>
      </c>
      <c r="O8" s="90">
        <v>2520</v>
      </c>
      <c r="P8" s="90">
        <v>1900</v>
      </c>
      <c r="Q8" s="90" t="str">
        <f>O8* C8</f>
        <v>0</v>
      </c>
      <c r="R8" s="90" t="str">
        <f>P8* C8</f>
        <v>0</v>
      </c>
      <c r="S8" s="90" t="str">
        <f>Q8- R8</f>
        <v>0</v>
      </c>
      <c r="T8" s="93" t="str">
        <f>S8/ Q8</f>
        <v>0</v>
      </c>
      <c r="U8" s="90" t="str">
        <f>S8* X8</f>
        <v>0</v>
      </c>
      <c r="V8" s="90" t="str">
        <f>S8* Y8</f>
        <v>0</v>
      </c>
      <c r="W8" s="94">
        <v>0</v>
      </c>
      <c r="X8" s="93">
        <v>0.2</v>
      </c>
      <c r="Y8" s="93">
        <v>0.8</v>
      </c>
    </row>
    <row r="9" spans="1:26" customHeight="1" ht="24">
      <c r="A9" s="95" t="s">
        <v>33</v>
      </c>
      <c r="B9" s="95" t="s">
        <v>34</v>
      </c>
      <c r="C9" s="90">
        <v>1</v>
      </c>
      <c r="D9" s="91">
        <v>130</v>
      </c>
      <c r="E9" s="91">
        <v>120</v>
      </c>
      <c r="F9" s="92">
        <v>71500</v>
      </c>
      <c r="G9" s="92">
        <v>60000</v>
      </c>
      <c r="H9" s="92" t="str">
        <f>F9* C9</f>
        <v>0</v>
      </c>
      <c r="I9" s="92" t="str">
        <f>G9* C9</f>
        <v>0</v>
      </c>
      <c r="J9" s="92" t="str">
        <f>H9- I9</f>
        <v>0</v>
      </c>
      <c r="K9" s="93" t="str">
        <f>J9 / H9</f>
        <v>0</v>
      </c>
      <c r="L9" s="92" t="str">
        <f>J9 * X9</f>
        <v>0</v>
      </c>
      <c r="M9" s="92" t="str">
        <f>J9 * Y9</f>
        <v>0</v>
      </c>
      <c r="N9" s="92">
        <v>0</v>
      </c>
      <c r="O9" s="90">
        <v>550</v>
      </c>
      <c r="P9" s="90">
        <v>500</v>
      </c>
      <c r="Q9" s="90" t="str">
        <f>O9* C9</f>
        <v>0</v>
      </c>
      <c r="R9" s="90" t="str">
        <f>P9* C9</f>
        <v>0</v>
      </c>
      <c r="S9" s="90" t="str">
        <f>Q9- R9</f>
        <v>0</v>
      </c>
      <c r="T9" s="93" t="str">
        <f>S9/ Q9</f>
        <v>0</v>
      </c>
      <c r="U9" s="90" t="str">
        <f>S9* X9</f>
        <v>0</v>
      </c>
      <c r="V9" s="90" t="str">
        <f>S9* Y9</f>
        <v>0</v>
      </c>
      <c r="W9" s="94">
        <v>0</v>
      </c>
      <c r="X9" s="93">
        <v>0.2</v>
      </c>
      <c r="Y9" s="93">
        <v>0.8</v>
      </c>
    </row>
    <row r="10" spans="1:26" customHeight="1" ht="24">
      <c r="A10" s="95" t="s">
        <v>33</v>
      </c>
      <c r="B10" s="95" t="s">
        <v>35</v>
      </c>
      <c r="C10" s="90">
        <v>3</v>
      </c>
      <c r="D10" s="91">
        <v>130</v>
      </c>
      <c r="E10" s="91">
        <v>120</v>
      </c>
      <c r="F10" s="92">
        <v>46800</v>
      </c>
      <c r="G10" s="92">
        <v>24000</v>
      </c>
      <c r="H10" s="92" t="str">
        <f>F10* C10</f>
        <v>0</v>
      </c>
      <c r="I10" s="92" t="str">
        <f>G10* C10</f>
        <v>0</v>
      </c>
      <c r="J10" s="92" t="str">
        <f>H10- I10</f>
        <v>0</v>
      </c>
      <c r="K10" s="93" t="str">
        <f>J10 / H10</f>
        <v>0</v>
      </c>
      <c r="L10" s="92" t="str">
        <f>J10 * X10</f>
        <v>0</v>
      </c>
      <c r="M10" s="92" t="str">
        <f>J10 * Y10</f>
        <v>0</v>
      </c>
      <c r="N10" s="92">
        <v>0</v>
      </c>
      <c r="O10" s="90">
        <v>360</v>
      </c>
      <c r="P10" s="90">
        <v>200</v>
      </c>
      <c r="Q10" s="90" t="str">
        <f>O10* C10</f>
        <v>0</v>
      </c>
      <c r="R10" s="90" t="str">
        <f>P10* C10</f>
        <v>0</v>
      </c>
      <c r="S10" s="90" t="str">
        <f>Q10- R10</f>
        <v>0</v>
      </c>
      <c r="T10" s="93" t="str">
        <f>S10/ Q10</f>
        <v>0</v>
      </c>
      <c r="U10" s="90" t="str">
        <f>S10* X10</f>
        <v>0</v>
      </c>
      <c r="V10" s="90" t="str">
        <f>S10* Y10</f>
        <v>0</v>
      </c>
      <c r="W10" s="94">
        <v>0</v>
      </c>
      <c r="X10" s="93">
        <v>0.2</v>
      </c>
      <c r="Y10" s="93">
        <v>0.8</v>
      </c>
    </row>
    <row r="11" spans="1:26" customHeight="1" ht="24">
      <c r="A11" s="95" t="s">
        <v>36</v>
      </c>
      <c r="B11" s="95" t="s">
        <v>37</v>
      </c>
      <c r="C11" s="90">
        <v>2</v>
      </c>
      <c r="D11" s="91">
        <v>130</v>
      </c>
      <c r="E11" s="91">
        <v>120</v>
      </c>
      <c r="F11" s="92">
        <v>19500</v>
      </c>
      <c r="G11" s="92">
        <v>10052</v>
      </c>
      <c r="H11" s="92" t="str">
        <f>F11* C11</f>
        <v>0</v>
      </c>
      <c r="I11" s="92" t="str">
        <f>G11* C11</f>
        <v>0</v>
      </c>
      <c r="J11" s="92" t="str">
        <f>H11- I11</f>
        <v>0</v>
      </c>
      <c r="K11" s="93" t="str">
        <f>J11 / H11</f>
        <v>0</v>
      </c>
      <c r="L11" s="92" t="str">
        <f>J11 * X11</f>
        <v>0</v>
      </c>
      <c r="M11" s="92" t="str">
        <f>J11 * Y11</f>
        <v>0</v>
      </c>
      <c r="N11" s="92">
        <v>0</v>
      </c>
      <c r="O11" s="90">
        <v>150</v>
      </c>
      <c r="P11" s="90">
        <v>83.77</v>
      </c>
      <c r="Q11" s="90" t="str">
        <f>O11* C11</f>
        <v>0</v>
      </c>
      <c r="R11" s="90" t="str">
        <f>P11* C11</f>
        <v>0</v>
      </c>
      <c r="S11" s="90" t="str">
        <f>Q11- R11</f>
        <v>0</v>
      </c>
      <c r="T11" s="93" t="str">
        <f>S11/ Q11</f>
        <v>0</v>
      </c>
      <c r="U11" s="90" t="str">
        <f>S11* X11</f>
        <v>0</v>
      </c>
      <c r="V11" s="90" t="str">
        <f>S11* Y11</f>
        <v>0</v>
      </c>
      <c r="W11" s="94">
        <v>0</v>
      </c>
      <c r="X11" s="93">
        <v>0.2</v>
      </c>
      <c r="Y11" s="93">
        <v>0.8</v>
      </c>
    </row>
    <row r="12" spans="1:26" customHeight="1" ht="24">
      <c r="A12" s="95" t="s">
        <v>38</v>
      </c>
      <c r="B12" s="95" t="s">
        <v>39</v>
      </c>
      <c r="C12" s="90">
        <v>2</v>
      </c>
      <c r="D12" s="91">
        <v>130</v>
      </c>
      <c r="E12" s="91">
        <v>120</v>
      </c>
      <c r="F12" s="92">
        <v>91000</v>
      </c>
      <c r="G12" s="92">
        <v>89873</v>
      </c>
      <c r="H12" s="92" t="str">
        <f>F12* C12</f>
        <v>0</v>
      </c>
      <c r="I12" s="92" t="str">
        <f>G12* C12</f>
        <v>0</v>
      </c>
      <c r="J12" s="92" t="str">
        <f>H12- I12</f>
        <v>0</v>
      </c>
      <c r="K12" s="93" t="str">
        <f>J12 / H12</f>
        <v>0</v>
      </c>
      <c r="L12" s="92" t="str">
        <f>J12 * X12</f>
        <v>0</v>
      </c>
      <c r="M12" s="92" t="str">
        <f>J12 * Y12</f>
        <v>0</v>
      </c>
      <c r="N12" s="92">
        <v>0</v>
      </c>
      <c r="O12" s="90">
        <v>700</v>
      </c>
      <c r="P12" s="90">
        <v>748.9400000000001</v>
      </c>
      <c r="Q12" s="90" t="str">
        <f>O12* C12</f>
        <v>0</v>
      </c>
      <c r="R12" s="90" t="str">
        <f>P12* C12</f>
        <v>0</v>
      </c>
      <c r="S12" s="90" t="str">
        <f>Q12- R12</f>
        <v>0</v>
      </c>
      <c r="T12" s="93" t="str">
        <f>S12/ Q12</f>
        <v>0</v>
      </c>
      <c r="U12" s="90" t="str">
        <f>S12* X12</f>
        <v>0</v>
      </c>
      <c r="V12" s="90" t="str">
        <f>S12* Y12</f>
        <v>0</v>
      </c>
      <c r="W12" s="94">
        <v>0</v>
      </c>
      <c r="X12" s="93">
        <v>0.2</v>
      </c>
      <c r="Y12" s="93">
        <v>0.8</v>
      </c>
    </row>
    <row r="13" spans="1:26" customHeight="1" ht="24">
      <c r="A13" s="95" t="s">
        <v>40</v>
      </c>
      <c r="B13" s="95" t="s">
        <v>41</v>
      </c>
      <c r="C13" s="90">
        <v>1</v>
      </c>
      <c r="D13" s="91">
        <v>130</v>
      </c>
      <c r="E13" s="91">
        <v>120</v>
      </c>
      <c r="F13" s="92">
        <v>35100</v>
      </c>
      <c r="G13" s="92">
        <v>20105</v>
      </c>
      <c r="H13" s="92" t="str">
        <f>F13* C13</f>
        <v>0</v>
      </c>
      <c r="I13" s="92" t="str">
        <f>G13* C13</f>
        <v>0</v>
      </c>
      <c r="J13" s="92" t="str">
        <f>H13- I13</f>
        <v>0</v>
      </c>
      <c r="K13" s="93" t="str">
        <f>J13 / H13</f>
        <v>0</v>
      </c>
      <c r="L13" s="92" t="str">
        <f>J13 * X13</f>
        <v>0</v>
      </c>
      <c r="M13" s="92" t="str">
        <f>J13 * Y13</f>
        <v>0</v>
      </c>
      <c r="N13" s="92">
        <v>0</v>
      </c>
      <c r="O13" s="90">
        <v>270</v>
      </c>
      <c r="P13" s="90">
        <v>167.54</v>
      </c>
      <c r="Q13" s="90" t="str">
        <f>O13* C13</f>
        <v>0</v>
      </c>
      <c r="R13" s="90" t="str">
        <f>P13* C13</f>
        <v>0</v>
      </c>
      <c r="S13" s="90" t="str">
        <f>Q13- R13</f>
        <v>0</v>
      </c>
      <c r="T13" s="93" t="str">
        <f>S13/ Q13</f>
        <v>0</v>
      </c>
      <c r="U13" s="90" t="str">
        <f>S13* X13</f>
        <v>0</v>
      </c>
      <c r="V13" s="90" t="str">
        <f>S13* Y13</f>
        <v>0</v>
      </c>
      <c r="W13" s="94">
        <v>0</v>
      </c>
      <c r="X13" s="93">
        <v>0.2</v>
      </c>
      <c r="Y13" s="93">
        <v>0.8</v>
      </c>
    </row>
    <row r="14" spans="1:26" customHeight="1" ht="24">
      <c r="A14" s="95" t="s">
        <v>42</v>
      </c>
      <c r="B14" s="95" t="s">
        <v>43</v>
      </c>
      <c r="C14" s="90">
        <v>1</v>
      </c>
      <c r="D14" s="91">
        <v>130</v>
      </c>
      <c r="E14" s="91">
        <v>120</v>
      </c>
      <c r="F14" s="92">
        <v>0</v>
      </c>
      <c r="G14" s="92">
        <v>39000</v>
      </c>
      <c r="H14" s="92" t="str">
        <f>F14* C14</f>
        <v>0</v>
      </c>
      <c r="I14" s="92" t="str">
        <f>G14* C14</f>
        <v>0</v>
      </c>
      <c r="J14" s="92" t="str">
        <f>H14- I14</f>
        <v>0</v>
      </c>
      <c r="K14" s="93" t="str">
        <f>J14 / H14</f>
        <v>0</v>
      </c>
      <c r="L14" s="92" t="str">
        <f>J14 * X14</f>
        <v>0</v>
      </c>
      <c r="M14" s="92" t="str">
        <f>J14 * Y14</f>
        <v>0</v>
      </c>
      <c r="N14" s="92">
        <v>0</v>
      </c>
      <c r="O14" s="90">
        <v>0</v>
      </c>
      <c r="P14" s="90">
        <v>325</v>
      </c>
      <c r="Q14" s="90" t="str">
        <f>O14* C14</f>
        <v>0</v>
      </c>
      <c r="R14" s="90" t="str">
        <f>P14* C14</f>
        <v>0</v>
      </c>
      <c r="S14" s="90" t="str">
        <f>Q14- R14</f>
        <v>0</v>
      </c>
      <c r="T14" s="93" t="str">
        <f>S14/ Q14</f>
        <v>0</v>
      </c>
      <c r="U14" s="90" t="str">
        <f>S14* X14</f>
        <v>0</v>
      </c>
      <c r="V14" s="90" t="str">
        <f>S14* Y14</f>
        <v>0</v>
      </c>
      <c r="W14" s="94">
        <v>0</v>
      </c>
      <c r="X14" s="93">
        <v>0.2</v>
      </c>
      <c r="Y14" s="93">
        <v>0.8</v>
      </c>
    </row>
    <row r="15" spans="1:26" customHeight="1" ht="24">
      <c r="A15" s="95" t="s">
        <v>42</v>
      </c>
      <c r="B15" s="95" t="s">
        <v>44</v>
      </c>
      <c r="C15" s="90">
        <v>1</v>
      </c>
      <c r="D15" s="91">
        <v>130</v>
      </c>
      <c r="E15" s="91">
        <v>120</v>
      </c>
      <c r="F15" s="92">
        <v>45500</v>
      </c>
      <c r="G15" s="92">
        <v>21600</v>
      </c>
      <c r="H15" s="92" t="str">
        <f>F15* C15</f>
        <v>0</v>
      </c>
      <c r="I15" s="92" t="str">
        <f>G15* C15</f>
        <v>0</v>
      </c>
      <c r="J15" s="92" t="str">
        <f>H15- I15</f>
        <v>0</v>
      </c>
      <c r="K15" s="93" t="str">
        <f>J15 / H15</f>
        <v>0</v>
      </c>
      <c r="L15" s="92" t="str">
        <f>J15 * X15</f>
        <v>0</v>
      </c>
      <c r="M15" s="92" t="str">
        <f>J15 * Y15</f>
        <v>0</v>
      </c>
      <c r="N15" s="92">
        <v>0</v>
      </c>
      <c r="O15" s="90">
        <v>350</v>
      </c>
      <c r="P15" s="90">
        <v>180</v>
      </c>
      <c r="Q15" s="90" t="str">
        <f>O15* C15</f>
        <v>0</v>
      </c>
      <c r="R15" s="90" t="str">
        <f>P15* C15</f>
        <v>0</v>
      </c>
      <c r="S15" s="90" t="str">
        <f>Q15- R15</f>
        <v>0</v>
      </c>
      <c r="T15" s="93" t="str">
        <f>S15/ Q15</f>
        <v>0</v>
      </c>
      <c r="U15" s="90" t="str">
        <f>S15* X15</f>
        <v>0</v>
      </c>
      <c r="V15" s="90" t="str">
        <f>S15* Y15</f>
        <v>0</v>
      </c>
      <c r="W15" s="94">
        <v>0</v>
      </c>
      <c r="X15" s="93">
        <v>0.2</v>
      </c>
      <c r="Y15" s="93">
        <v>0.8</v>
      </c>
    </row>
    <row r="16" spans="1:26" customHeight="1" ht="24">
      <c r="A16" s="95" t="s">
        <v>42</v>
      </c>
      <c r="B16" s="95" t="s">
        <v>45</v>
      </c>
      <c r="C16" s="90">
        <v>4</v>
      </c>
      <c r="D16" s="91">
        <v>130</v>
      </c>
      <c r="E16" s="91">
        <v>120</v>
      </c>
      <c r="F16" s="92">
        <v>3250</v>
      </c>
      <c r="G16" s="92">
        <v>2400</v>
      </c>
      <c r="H16" s="92" t="str">
        <f>F16* C16</f>
        <v>0</v>
      </c>
      <c r="I16" s="92" t="str">
        <f>G16* C16</f>
        <v>0</v>
      </c>
      <c r="J16" s="92" t="str">
        <f>H16- I16</f>
        <v>0</v>
      </c>
      <c r="K16" s="93" t="str">
        <f>J16 / H16</f>
        <v>0</v>
      </c>
      <c r="L16" s="92" t="str">
        <f>J16 * X16</f>
        <v>0</v>
      </c>
      <c r="M16" s="92" t="str">
        <f>J16 * Y16</f>
        <v>0</v>
      </c>
      <c r="N16" s="92">
        <v>0</v>
      </c>
      <c r="O16" s="90">
        <v>25</v>
      </c>
      <c r="P16" s="90">
        <v>20</v>
      </c>
      <c r="Q16" s="90" t="str">
        <f>O16* C16</f>
        <v>0</v>
      </c>
      <c r="R16" s="90" t="str">
        <f>P16* C16</f>
        <v>0</v>
      </c>
      <c r="S16" s="90" t="str">
        <f>Q16- R16</f>
        <v>0</v>
      </c>
      <c r="T16" s="93" t="str">
        <f>S16/ Q16</f>
        <v>0</v>
      </c>
      <c r="U16" s="90" t="str">
        <f>S16* X16</f>
        <v>0</v>
      </c>
      <c r="V16" s="90" t="str">
        <f>S16* Y16</f>
        <v>0</v>
      </c>
      <c r="W16" s="94">
        <v>0</v>
      </c>
      <c r="X16" s="93">
        <v>0.2</v>
      </c>
      <c r="Y16" s="93">
        <v>0.8</v>
      </c>
    </row>
    <row r="17" spans="1:26" customHeight="1" ht="24">
      <c r="A17" s="95" t="s">
        <v>46</v>
      </c>
      <c r="B17" s="95" t="s">
        <v>47</v>
      </c>
      <c r="C17" s="90">
        <v>48</v>
      </c>
      <c r="D17" s="91">
        <v>130</v>
      </c>
      <c r="E17" s="91">
        <v>120</v>
      </c>
      <c r="F17" s="92">
        <v>19500</v>
      </c>
      <c r="G17" s="92">
        <v>15600</v>
      </c>
      <c r="H17" s="92" t="str">
        <f>F17* C17</f>
        <v>0</v>
      </c>
      <c r="I17" s="92" t="str">
        <f>G17* C17</f>
        <v>0</v>
      </c>
      <c r="J17" s="92" t="str">
        <f>H17- I17</f>
        <v>0</v>
      </c>
      <c r="K17" s="93" t="str">
        <f>J17 / H17</f>
        <v>0</v>
      </c>
      <c r="L17" s="92" t="str">
        <f>J17 * X17</f>
        <v>0</v>
      </c>
      <c r="M17" s="92" t="str">
        <f>J17 * Y17</f>
        <v>0</v>
      </c>
      <c r="N17" s="92">
        <v>0</v>
      </c>
      <c r="O17" s="90">
        <v>150</v>
      </c>
      <c r="P17" s="90">
        <v>130</v>
      </c>
      <c r="Q17" s="90" t="str">
        <f>O17* C17</f>
        <v>0</v>
      </c>
      <c r="R17" s="90" t="str">
        <f>P17* C17</f>
        <v>0</v>
      </c>
      <c r="S17" s="90" t="str">
        <f>Q17- R17</f>
        <v>0</v>
      </c>
      <c r="T17" s="93" t="str">
        <f>S17/ Q17</f>
        <v>0</v>
      </c>
      <c r="U17" s="90" t="str">
        <f>S17* X17</f>
        <v>0</v>
      </c>
      <c r="V17" s="90" t="str">
        <f>S17* Y17</f>
        <v>0</v>
      </c>
      <c r="W17" s="94">
        <v>0</v>
      </c>
      <c r="X17" s="93">
        <v>0.2</v>
      </c>
      <c r="Y17" s="93">
        <v>0.8</v>
      </c>
    </row>
    <row r="18" spans="1:26" customHeight="1" ht="24">
      <c r="A18" s="95" t="s">
        <v>46</v>
      </c>
      <c r="B18" s="95" t="s">
        <v>48</v>
      </c>
      <c r="C18" s="90">
        <v>1</v>
      </c>
      <c r="D18" s="91">
        <v>130</v>
      </c>
      <c r="E18" s="91">
        <v>120</v>
      </c>
      <c r="F18" s="92">
        <v>74100</v>
      </c>
      <c r="G18" s="92">
        <v>57600</v>
      </c>
      <c r="H18" s="92" t="str">
        <f>F18* C18</f>
        <v>0</v>
      </c>
      <c r="I18" s="92" t="str">
        <f>G18* C18</f>
        <v>0</v>
      </c>
      <c r="J18" s="92" t="str">
        <f>H18- I18</f>
        <v>0</v>
      </c>
      <c r="K18" s="93" t="str">
        <f>J18 / H18</f>
        <v>0</v>
      </c>
      <c r="L18" s="92" t="str">
        <f>J18 * X18</f>
        <v>0</v>
      </c>
      <c r="M18" s="92" t="str">
        <f>J18 * Y18</f>
        <v>0</v>
      </c>
      <c r="N18" s="92">
        <v>0</v>
      </c>
      <c r="O18" s="90">
        <v>570</v>
      </c>
      <c r="P18" s="90">
        <v>480</v>
      </c>
      <c r="Q18" s="90" t="str">
        <f>O18* C18</f>
        <v>0</v>
      </c>
      <c r="R18" s="90" t="str">
        <f>P18* C18</f>
        <v>0</v>
      </c>
      <c r="S18" s="90" t="str">
        <f>Q18- R18</f>
        <v>0</v>
      </c>
      <c r="T18" s="93" t="str">
        <f>S18/ Q18</f>
        <v>0</v>
      </c>
      <c r="U18" s="90" t="str">
        <f>S18* X18</f>
        <v>0</v>
      </c>
      <c r="V18" s="90" t="str">
        <f>S18* Y18</f>
        <v>0</v>
      </c>
      <c r="W18" s="94">
        <v>0</v>
      </c>
      <c r="X18" s="93">
        <v>0.2</v>
      </c>
      <c r="Y18" s="93">
        <v>0.8</v>
      </c>
    </row>
    <row r="19" spans="1:26" customHeight="1" ht="24">
      <c r="A19" s="95" t="s">
        <v>46</v>
      </c>
      <c r="B19" s="95" t="s">
        <v>49</v>
      </c>
      <c r="C19" s="90">
        <v>1</v>
      </c>
      <c r="D19" s="91">
        <v>130</v>
      </c>
      <c r="E19" s="91">
        <v>120</v>
      </c>
      <c r="F19" s="92">
        <v>39000</v>
      </c>
      <c r="G19" s="92">
        <v>30600</v>
      </c>
      <c r="H19" s="92" t="str">
        <f>F19* C19</f>
        <v>0</v>
      </c>
      <c r="I19" s="92" t="str">
        <f>G19* C19</f>
        <v>0</v>
      </c>
      <c r="J19" s="92" t="str">
        <f>H19- I19</f>
        <v>0</v>
      </c>
      <c r="K19" s="93" t="str">
        <f>J19 / H19</f>
        <v>0</v>
      </c>
      <c r="L19" s="92" t="str">
        <f>J19 * X19</f>
        <v>0</v>
      </c>
      <c r="M19" s="92" t="str">
        <f>J19 * Y19</f>
        <v>0</v>
      </c>
      <c r="N19" s="92">
        <v>0</v>
      </c>
      <c r="O19" s="90">
        <v>300</v>
      </c>
      <c r="P19" s="90">
        <v>255</v>
      </c>
      <c r="Q19" s="90" t="str">
        <f>O19* C19</f>
        <v>0</v>
      </c>
      <c r="R19" s="90" t="str">
        <f>P19* C19</f>
        <v>0</v>
      </c>
      <c r="S19" s="90" t="str">
        <f>Q19- R19</f>
        <v>0</v>
      </c>
      <c r="T19" s="93" t="str">
        <f>S19/ Q19</f>
        <v>0</v>
      </c>
      <c r="U19" s="90" t="str">
        <f>S19* X19</f>
        <v>0</v>
      </c>
      <c r="V19" s="90" t="str">
        <f>S19* Y19</f>
        <v>0</v>
      </c>
      <c r="W19" s="94">
        <v>0</v>
      </c>
      <c r="X19" s="93">
        <v>0.2</v>
      </c>
      <c r="Y19" s="93">
        <v>0.8</v>
      </c>
    </row>
    <row r="20" spans="1:26" customHeight="1" ht="24">
      <c r="A20" s="95" t="s">
        <v>46</v>
      </c>
      <c r="B20" s="95" t="s">
        <v>50</v>
      </c>
      <c r="C20" s="90">
        <v>1</v>
      </c>
      <c r="D20" s="91">
        <v>130</v>
      </c>
      <c r="E20" s="91">
        <v>120</v>
      </c>
      <c r="F20" s="92">
        <v>37700</v>
      </c>
      <c r="G20" s="92">
        <v>28800</v>
      </c>
      <c r="H20" s="92" t="str">
        <f>F20* C20</f>
        <v>0</v>
      </c>
      <c r="I20" s="92" t="str">
        <f>G20* C20</f>
        <v>0</v>
      </c>
      <c r="J20" s="92" t="str">
        <f>H20- I20</f>
        <v>0</v>
      </c>
      <c r="K20" s="93" t="str">
        <f>J20 / H20</f>
        <v>0</v>
      </c>
      <c r="L20" s="92" t="str">
        <f>J20 * X20</f>
        <v>0</v>
      </c>
      <c r="M20" s="92" t="str">
        <f>J20 * Y20</f>
        <v>0</v>
      </c>
      <c r="N20" s="92">
        <v>0</v>
      </c>
      <c r="O20" s="90">
        <v>290</v>
      </c>
      <c r="P20" s="90">
        <v>240</v>
      </c>
      <c r="Q20" s="90" t="str">
        <f>O20* C20</f>
        <v>0</v>
      </c>
      <c r="R20" s="90" t="str">
        <f>P20* C20</f>
        <v>0</v>
      </c>
      <c r="S20" s="90" t="str">
        <f>Q20- R20</f>
        <v>0</v>
      </c>
      <c r="T20" s="93" t="str">
        <f>S20/ Q20</f>
        <v>0</v>
      </c>
      <c r="U20" s="90" t="str">
        <f>S20* X20</f>
        <v>0</v>
      </c>
      <c r="V20" s="90" t="str">
        <f>S20* Y20</f>
        <v>0</v>
      </c>
      <c r="W20" s="94">
        <v>0</v>
      </c>
      <c r="X20" s="93">
        <v>0.2</v>
      </c>
      <c r="Y20" s="93">
        <v>0.8</v>
      </c>
    </row>
    <row r="21" spans="1:26" customHeight="1" ht="24">
      <c r="A21" s="95" t="s">
        <v>46</v>
      </c>
      <c r="B21" s="95" t="s">
        <v>51</v>
      </c>
      <c r="C21" s="90">
        <v>9</v>
      </c>
      <c r="D21" s="91">
        <v>130</v>
      </c>
      <c r="E21" s="91">
        <v>120</v>
      </c>
      <c r="F21" s="92">
        <v>7800</v>
      </c>
      <c r="G21" s="92">
        <v>6000</v>
      </c>
      <c r="H21" s="92" t="str">
        <f>F21* C21</f>
        <v>0</v>
      </c>
      <c r="I21" s="92" t="str">
        <f>G21* C21</f>
        <v>0</v>
      </c>
      <c r="J21" s="92" t="str">
        <f>H21- I21</f>
        <v>0</v>
      </c>
      <c r="K21" s="93" t="str">
        <f>J21 / H21</f>
        <v>0</v>
      </c>
      <c r="L21" s="92" t="str">
        <f>J21 * X21</f>
        <v>0</v>
      </c>
      <c r="M21" s="92" t="str">
        <f>J21 * Y21</f>
        <v>0</v>
      </c>
      <c r="N21" s="92">
        <v>0</v>
      </c>
      <c r="O21" s="90">
        <v>60</v>
      </c>
      <c r="P21" s="90">
        <v>50</v>
      </c>
      <c r="Q21" s="90" t="str">
        <f>O21* C21</f>
        <v>0</v>
      </c>
      <c r="R21" s="90" t="str">
        <f>P21* C21</f>
        <v>0</v>
      </c>
      <c r="S21" s="90" t="str">
        <f>Q21- R21</f>
        <v>0</v>
      </c>
      <c r="T21" s="93" t="str">
        <f>S21/ Q21</f>
        <v>0</v>
      </c>
      <c r="U21" s="90" t="str">
        <f>S21* X21</f>
        <v>0</v>
      </c>
      <c r="V21" s="90" t="str">
        <f>S21* Y21</f>
        <v>0</v>
      </c>
      <c r="W21" s="94">
        <v>0</v>
      </c>
      <c r="X21" s="93">
        <v>0.2</v>
      </c>
      <c r="Y21" s="93">
        <v>0.8</v>
      </c>
    </row>
    <row r="22" spans="1:26" customHeight="1" ht="24">
      <c r="A22" s="95" t="s">
        <v>46</v>
      </c>
      <c r="B22" s="95" t="s">
        <v>52</v>
      </c>
      <c r="C22" s="90">
        <v>1</v>
      </c>
      <c r="D22" s="91">
        <v>130</v>
      </c>
      <c r="E22" s="91">
        <v>120</v>
      </c>
      <c r="F22" s="92">
        <v>5330</v>
      </c>
      <c r="G22" s="92">
        <v>4176</v>
      </c>
      <c r="H22" s="92" t="str">
        <f>F22* C22</f>
        <v>0</v>
      </c>
      <c r="I22" s="92" t="str">
        <f>G22* C22</f>
        <v>0</v>
      </c>
      <c r="J22" s="92" t="str">
        <f>H22- I22</f>
        <v>0</v>
      </c>
      <c r="K22" s="93" t="str">
        <f>J22 / H22</f>
        <v>0</v>
      </c>
      <c r="L22" s="92" t="str">
        <f>J22 * X22</f>
        <v>0</v>
      </c>
      <c r="M22" s="92" t="str">
        <f>J22 * Y22</f>
        <v>0</v>
      </c>
      <c r="N22" s="92">
        <v>0</v>
      </c>
      <c r="O22" s="90">
        <v>41</v>
      </c>
      <c r="P22" s="90">
        <v>34.8</v>
      </c>
      <c r="Q22" s="90" t="str">
        <f>O22* C22</f>
        <v>0</v>
      </c>
      <c r="R22" s="90" t="str">
        <f>P22* C22</f>
        <v>0</v>
      </c>
      <c r="S22" s="90" t="str">
        <f>Q22- R22</f>
        <v>0</v>
      </c>
      <c r="T22" s="93" t="str">
        <f>S22/ Q22</f>
        <v>0</v>
      </c>
      <c r="U22" s="90" t="str">
        <f>S22* X22</f>
        <v>0</v>
      </c>
      <c r="V22" s="90" t="str">
        <f>S22* Y22</f>
        <v>0</v>
      </c>
      <c r="W22" s="94">
        <v>0</v>
      </c>
      <c r="X22" s="93">
        <v>0.2</v>
      </c>
      <c r="Y22" s="93">
        <v>0.8</v>
      </c>
    </row>
    <row r="23" spans="1:26" customHeight="1" ht="24">
      <c r="A23" s="95" t="s">
        <v>53</v>
      </c>
      <c r="B23" s="95" t="s">
        <v>54</v>
      </c>
      <c r="C23" s="90">
        <v>1</v>
      </c>
      <c r="D23" s="91">
        <v>130</v>
      </c>
      <c r="E23" s="91">
        <v>120</v>
      </c>
      <c r="F23" s="92">
        <v>62400</v>
      </c>
      <c r="G23" s="92">
        <v>28800</v>
      </c>
      <c r="H23" s="92" t="str">
        <f>F23* C23</f>
        <v>0</v>
      </c>
      <c r="I23" s="92" t="str">
        <f>G23* C23</f>
        <v>0</v>
      </c>
      <c r="J23" s="92" t="str">
        <f>H23- I23</f>
        <v>0</v>
      </c>
      <c r="K23" s="93" t="str">
        <f>J23 / H23</f>
        <v>0</v>
      </c>
      <c r="L23" s="92" t="str">
        <f>J23 * X23</f>
        <v>0</v>
      </c>
      <c r="M23" s="92" t="str">
        <f>J23 * Y23</f>
        <v>0</v>
      </c>
      <c r="N23" s="92">
        <v>0</v>
      </c>
      <c r="O23" s="90">
        <v>480</v>
      </c>
      <c r="P23" s="90">
        <v>240</v>
      </c>
      <c r="Q23" s="90" t="str">
        <f>O23* C23</f>
        <v>0</v>
      </c>
      <c r="R23" s="90" t="str">
        <f>P23* C23</f>
        <v>0</v>
      </c>
      <c r="S23" s="90" t="str">
        <f>Q23- R23</f>
        <v>0</v>
      </c>
      <c r="T23" s="93" t="str">
        <f>S23/ Q23</f>
        <v>0</v>
      </c>
      <c r="U23" s="90" t="str">
        <f>S23* X23</f>
        <v>0</v>
      </c>
      <c r="V23" s="90" t="str">
        <f>S23* Y23</f>
        <v>0</v>
      </c>
      <c r="W23" s="94">
        <v>0</v>
      </c>
      <c r="X23" s="93">
        <v>0.2</v>
      </c>
      <c r="Y23" s="93">
        <v>0.8</v>
      </c>
    </row>
    <row r="24" spans="1:26" customHeight="1" ht="24">
      <c r="A24" s="95" t="s">
        <v>42</v>
      </c>
      <c r="B24" s="95" t="s">
        <v>55</v>
      </c>
      <c r="C24" s="90">
        <v>8</v>
      </c>
      <c r="D24" s="91">
        <v>130</v>
      </c>
      <c r="E24" s="91">
        <v>120</v>
      </c>
      <c r="F24" s="92">
        <v>59930</v>
      </c>
      <c r="G24" s="92">
        <v>37440</v>
      </c>
      <c r="H24" s="92" t="str">
        <f>F24* C24</f>
        <v>0</v>
      </c>
      <c r="I24" s="92" t="str">
        <f>G24* C24</f>
        <v>0</v>
      </c>
      <c r="J24" s="92" t="str">
        <f>H24- I24</f>
        <v>0</v>
      </c>
      <c r="K24" s="93" t="str">
        <f>J24 / H24</f>
        <v>0</v>
      </c>
      <c r="L24" s="92" t="str">
        <f>J24 * X24</f>
        <v>0</v>
      </c>
      <c r="M24" s="92" t="str">
        <f>J24 * Y24</f>
        <v>0</v>
      </c>
      <c r="N24" s="92">
        <v>0</v>
      </c>
      <c r="O24" s="90">
        <v>461</v>
      </c>
      <c r="P24" s="90">
        <v>312</v>
      </c>
      <c r="Q24" s="90" t="str">
        <f>O24* C24</f>
        <v>0</v>
      </c>
      <c r="R24" s="90" t="str">
        <f>P24* C24</f>
        <v>0</v>
      </c>
      <c r="S24" s="90" t="str">
        <f>Q24- R24</f>
        <v>0</v>
      </c>
      <c r="T24" s="93" t="str">
        <f>S24/ Q24</f>
        <v>0</v>
      </c>
      <c r="U24" s="90" t="str">
        <f>S24* X24</f>
        <v>0</v>
      </c>
      <c r="V24" s="90" t="str">
        <f>S24* Y24</f>
        <v>0</v>
      </c>
      <c r="W24" s="94">
        <v>0</v>
      </c>
      <c r="X24" s="93">
        <v>0.2</v>
      </c>
      <c r="Y24" s="93">
        <v>0.8</v>
      </c>
    </row>
    <row r="25" spans="1:26" customHeight="1" ht="24">
      <c r="A25" s="95" t="s">
        <v>42</v>
      </c>
      <c r="B25" s="95" t="s">
        <v>56</v>
      </c>
      <c r="C25" s="90">
        <v>1</v>
      </c>
      <c r="D25" s="91">
        <v>130</v>
      </c>
      <c r="E25" s="91">
        <v>120</v>
      </c>
      <c r="F25" s="92">
        <v>73840</v>
      </c>
      <c r="G25" s="92">
        <v>45360</v>
      </c>
      <c r="H25" s="92" t="str">
        <f>F25* C25</f>
        <v>0</v>
      </c>
      <c r="I25" s="92" t="str">
        <f>G25* C25</f>
        <v>0</v>
      </c>
      <c r="J25" s="92" t="str">
        <f>H25- I25</f>
        <v>0</v>
      </c>
      <c r="K25" s="93" t="str">
        <f>J25 / H25</f>
        <v>0</v>
      </c>
      <c r="L25" s="92" t="str">
        <f>J25 * X25</f>
        <v>0</v>
      </c>
      <c r="M25" s="92" t="str">
        <f>J25 * Y25</f>
        <v>0</v>
      </c>
      <c r="N25" s="92">
        <v>0</v>
      </c>
      <c r="O25" s="90">
        <v>568</v>
      </c>
      <c r="P25" s="90">
        <v>378</v>
      </c>
      <c r="Q25" s="90" t="str">
        <f>O25* C25</f>
        <v>0</v>
      </c>
      <c r="R25" s="90" t="str">
        <f>P25* C25</f>
        <v>0</v>
      </c>
      <c r="S25" s="90" t="str">
        <f>Q25- R25</f>
        <v>0</v>
      </c>
      <c r="T25" s="93" t="str">
        <f>S25/ Q25</f>
        <v>0</v>
      </c>
      <c r="U25" s="90" t="str">
        <f>S25* X25</f>
        <v>0</v>
      </c>
      <c r="V25" s="90" t="str">
        <f>S25* Y25</f>
        <v>0</v>
      </c>
      <c r="W25" s="94">
        <v>0</v>
      </c>
      <c r="X25" s="93">
        <v>0.2</v>
      </c>
      <c r="Y25" s="93">
        <v>0.8</v>
      </c>
    </row>
    <row r="26" spans="1:26" customHeight="1" ht="24">
      <c r="A26" s="95" t="s">
        <v>57</v>
      </c>
      <c r="B26" s="95" t="s">
        <v>58</v>
      </c>
      <c r="C26" s="90">
        <v>49</v>
      </c>
      <c r="D26" s="91">
        <v>130</v>
      </c>
      <c r="E26" s="91">
        <v>120</v>
      </c>
      <c r="F26" s="92">
        <v>780</v>
      </c>
      <c r="G26" s="92">
        <v>540</v>
      </c>
      <c r="H26" s="92" t="str">
        <f>F26* C26</f>
        <v>0</v>
      </c>
      <c r="I26" s="92" t="str">
        <f>G26* C26</f>
        <v>0</v>
      </c>
      <c r="J26" s="92" t="str">
        <f>H26- I26</f>
        <v>0</v>
      </c>
      <c r="K26" s="93" t="str">
        <f>J26 / H26</f>
        <v>0</v>
      </c>
      <c r="L26" s="92" t="str">
        <f>J26 * X26</f>
        <v>0</v>
      </c>
      <c r="M26" s="92" t="str">
        <f>J26 * Y26</f>
        <v>0</v>
      </c>
      <c r="N26" s="92">
        <v>0</v>
      </c>
      <c r="O26" s="90">
        <v>6</v>
      </c>
      <c r="P26" s="90">
        <v>4.5</v>
      </c>
      <c r="Q26" s="90" t="str">
        <f>O26* C26</f>
        <v>0</v>
      </c>
      <c r="R26" s="90" t="str">
        <f>P26* C26</f>
        <v>0</v>
      </c>
      <c r="S26" s="90" t="str">
        <f>Q26- R26</f>
        <v>0</v>
      </c>
      <c r="T26" s="93" t="str">
        <f>S26/ Q26</f>
        <v>0</v>
      </c>
      <c r="U26" s="90" t="str">
        <f>S26* X26</f>
        <v>0</v>
      </c>
      <c r="V26" s="90" t="str">
        <f>S26* Y26</f>
        <v>0</v>
      </c>
      <c r="W26" s="94">
        <v>0</v>
      </c>
      <c r="X26" s="93">
        <v>0.2</v>
      </c>
      <c r="Y26" s="93">
        <v>0.8</v>
      </c>
    </row>
    <row r="27" spans="1:26" customHeight="1" ht="24">
      <c r="A27" s="95" t="s">
        <v>57</v>
      </c>
      <c r="B27" s="95" t="s">
        <v>59</v>
      </c>
      <c r="C27" s="90">
        <v>59</v>
      </c>
      <c r="D27" s="91">
        <v>130</v>
      </c>
      <c r="E27" s="91">
        <v>120</v>
      </c>
      <c r="F27" s="92">
        <v>260</v>
      </c>
      <c r="G27" s="92">
        <v>163</v>
      </c>
      <c r="H27" s="92" t="str">
        <f>F27* C27</f>
        <v>0</v>
      </c>
      <c r="I27" s="92" t="str">
        <f>G27* C27</f>
        <v>0</v>
      </c>
      <c r="J27" s="92" t="str">
        <f>H27- I27</f>
        <v>0</v>
      </c>
      <c r="K27" s="93" t="str">
        <f>J27 / H27</f>
        <v>0</v>
      </c>
      <c r="L27" s="92" t="str">
        <f>J27 * X27</f>
        <v>0</v>
      </c>
      <c r="M27" s="92" t="str">
        <f>J27 * Y27</f>
        <v>0</v>
      </c>
      <c r="N27" s="92">
        <v>0</v>
      </c>
      <c r="O27" s="90">
        <v>2</v>
      </c>
      <c r="P27" s="90">
        <v>1.36</v>
      </c>
      <c r="Q27" s="90" t="str">
        <f>O27* C27</f>
        <v>0</v>
      </c>
      <c r="R27" s="90" t="str">
        <f>P27* C27</f>
        <v>0</v>
      </c>
      <c r="S27" s="90" t="str">
        <f>Q27- R27</f>
        <v>0</v>
      </c>
      <c r="T27" s="93" t="str">
        <f>S27/ Q27</f>
        <v>0</v>
      </c>
      <c r="U27" s="90" t="str">
        <f>S27* X27</f>
        <v>0</v>
      </c>
      <c r="V27" s="90" t="str">
        <f>S27* Y27</f>
        <v>0</v>
      </c>
      <c r="W27" s="94">
        <v>0</v>
      </c>
      <c r="X27" s="93">
        <v>0.2</v>
      </c>
      <c r="Y27" s="93">
        <v>0.8</v>
      </c>
    </row>
    <row r="28" spans="1:26" customHeight="1" ht="24">
      <c r="A28" s="95" t="s">
        <v>57</v>
      </c>
      <c r="B28" s="95" t="s">
        <v>60</v>
      </c>
      <c r="C28" s="90">
        <v>53</v>
      </c>
      <c r="D28" s="91">
        <v>130</v>
      </c>
      <c r="E28" s="91">
        <v>120</v>
      </c>
      <c r="F28" s="92">
        <v>1300</v>
      </c>
      <c r="G28" s="92">
        <v>918</v>
      </c>
      <c r="H28" s="92" t="str">
        <f>F28* C28</f>
        <v>0</v>
      </c>
      <c r="I28" s="92" t="str">
        <f>G28* C28</f>
        <v>0</v>
      </c>
      <c r="J28" s="92" t="str">
        <f>H28- I28</f>
        <v>0</v>
      </c>
      <c r="K28" s="93" t="str">
        <f>J28 / H28</f>
        <v>0</v>
      </c>
      <c r="L28" s="92" t="str">
        <f>J28 * X28</f>
        <v>0</v>
      </c>
      <c r="M28" s="92" t="str">
        <f>J28 * Y28</f>
        <v>0</v>
      </c>
      <c r="N28" s="92">
        <v>0</v>
      </c>
      <c r="O28" s="90">
        <v>10</v>
      </c>
      <c r="P28" s="90">
        <v>7.65</v>
      </c>
      <c r="Q28" s="90" t="str">
        <f>O28* C28</f>
        <v>0</v>
      </c>
      <c r="R28" s="90" t="str">
        <f>P28* C28</f>
        <v>0</v>
      </c>
      <c r="S28" s="90" t="str">
        <f>Q28- R28</f>
        <v>0</v>
      </c>
      <c r="T28" s="93" t="str">
        <f>S28/ Q28</f>
        <v>0</v>
      </c>
      <c r="U28" s="90" t="str">
        <f>S28* X28</f>
        <v>0</v>
      </c>
      <c r="V28" s="90" t="str">
        <f>S28* Y28</f>
        <v>0</v>
      </c>
      <c r="W28" s="94">
        <v>0</v>
      </c>
      <c r="X28" s="93">
        <v>0.2</v>
      </c>
      <c r="Y28" s="93">
        <v>0.8</v>
      </c>
    </row>
    <row r="29" spans="1:26" customHeight="1" ht="24">
      <c r="A29" s="95" t="s">
        <v>57</v>
      </c>
      <c r="B29" s="95" t="s">
        <v>61</v>
      </c>
      <c r="C29" s="90">
        <v>1</v>
      </c>
      <c r="D29" s="91">
        <v>130</v>
      </c>
      <c r="E29" s="91">
        <v>120</v>
      </c>
      <c r="F29" s="92">
        <v>18330</v>
      </c>
      <c r="G29" s="92">
        <v>24000</v>
      </c>
      <c r="H29" s="92" t="str">
        <f>F29* C29</f>
        <v>0</v>
      </c>
      <c r="I29" s="92" t="str">
        <f>G29* C29</f>
        <v>0</v>
      </c>
      <c r="J29" s="92" t="str">
        <f>H29- I29</f>
        <v>0</v>
      </c>
      <c r="K29" s="93" t="str">
        <f>J29 / H29</f>
        <v>0</v>
      </c>
      <c r="L29" s="92" t="str">
        <f>J29 * X29</f>
        <v>0</v>
      </c>
      <c r="M29" s="92" t="str">
        <f>J29 * Y29</f>
        <v>0</v>
      </c>
      <c r="N29" s="92">
        <v>0</v>
      </c>
      <c r="O29" s="90">
        <v>141</v>
      </c>
      <c r="P29" s="90">
        <v>200</v>
      </c>
      <c r="Q29" s="90" t="str">
        <f>O29* C29</f>
        <v>0</v>
      </c>
      <c r="R29" s="90" t="str">
        <f>P29* C29</f>
        <v>0</v>
      </c>
      <c r="S29" s="90" t="str">
        <f>Q29- R29</f>
        <v>0</v>
      </c>
      <c r="T29" s="93" t="str">
        <f>S29/ Q29</f>
        <v>0</v>
      </c>
      <c r="U29" s="90" t="str">
        <f>S29* X29</f>
        <v>0</v>
      </c>
      <c r="V29" s="90" t="str">
        <f>S29* Y29</f>
        <v>0</v>
      </c>
      <c r="W29" s="94">
        <v>0</v>
      </c>
      <c r="X29" s="93">
        <v>0.2</v>
      </c>
      <c r="Y29" s="93">
        <v>0.8</v>
      </c>
    </row>
    <row r="30" spans="1:26" customHeight="1" ht="24">
      <c r="A30" s="95" t="s">
        <v>62</v>
      </c>
      <c r="B30" s="95" t="s">
        <v>63</v>
      </c>
      <c r="C30" s="90">
        <v>1</v>
      </c>
      <c r="D30" s="91">
        <v>130</v>
      </c>
      <c r="E30" s="91">
        <v>120</v>
      </c>
      <c r="F30" s="92">
        <v>0</v>
      </c>
      <c r="G30" s="92">
        <v>36000</v>
      </c>
      <c r="H30" s="92" t="str">
        <f>F30* C30</f>
        <v>0</v>
      </c>
      <c r="I30" s="92" t="str">
        <f>G30* C30</f>
        <v>0</v>
      </c>
      <c r="J30" s="92" t="str">
        <f>H30- I30</f>
        <v>0</v>
      </c>
      <c r="K30" s="93" t="str">
        <f>J30 / H30</f>
        <v>0</v>
      </c>
      <c r="L30" s="92" t="str">
        <f>J30 * X30</f>
        <v>0</v>
      </c>
      <c r="M30" s="92" t="str">
        <f>J30 * Y30</f>
        <v>0</v>
      </c>
      <c r="N30" s="92">
        <v>0</v>
      </c>
      <c r="O30" s="90">
        <v>0</v>
      </c>
      <c r="P30" s="90">
        <v>300</v>
      </c>
      <c r="Q30" s="90" t="str">
        <f>O30* C30</f>
        <v>0</v>
      </c>
      <c r="R30" s="90" t="str">
        <f>P30* C30</f>
        <v>0</v>
      </c>
      <c r="S30" s="90" t="str">
        <f>Q30- R30</f>
        <v>0</v>
      </c>
      <c r="T30" s="93" t="str">
        <f>S30/ Q30</f>
        <v>0</v>
      </c>
      <c r="U30" s="90" t="str">
        <f>S30* X30</f>
        <v>0</v>
      </c>
      <c r="V30" s="90" t="str">
        <f>S30* Y30</f>
        <v>0</v>
      </c>
      <c r="W30" s="94">
        <v>0</v>
      </c>
      <c r="X30" s="93">
        <v>0.2</v>
      </c>
      <c r="Y30" s="93">
        <v>0.8</v>
      </c>
    </row>
    <row r="31" spans="1:26" customHeight="1" ht="24" s="12" customFormat="1">
      <c r="A31" s="70"/>
      <c r="B31" s="19"/>
      <c r="C31" s="20"/>
      <c r="D31" s="21"/>
      <c r="E31" s="21"/>
      <c r="F31" s="4"/>
      <c r="G31" s="4"/>
      <c r="H31" s="4" t="str">
        <f>SUM(H3:H30)</f>
        <v>0</v>
      </c>
      <c r="I31" s="4" t="str">
        <f>SUM(I3:I30)</f>
        <v>0</v>
      </c>
      <c r="J31" s="4" t="str">
        <f>H31-I31</f>
        <v>0</v>
      </c>
      <c r="K31" s="22" t="str">
        <f>J31/H31</f>
        <v>0</v>
      </c>
      <c r="L31" s="4" t="str">
        <f>SUM(L3:L30)</f>
        <v>0</v>
      </c>
      <c r="M31" s="4" t="str">
        <f>SUM(M3:M30)</f>
        <v>0</v>
      </c>
      <c r="N31" s="4" t="str">
        <f>SUM(N3:N30)</f>
        <v>0</v>
      </c>
      <c r="O31" s="5"/>
      <c r="P31" s="5"/>
      <c r="Q31" s="5" t="str">
        <f>SUM(Q3:Q30)</f>
        <v>0</v>
      </c>
      <c r="R31" s="5" t="str">
        <f>SUM(R3:R30)</f>
        <v>0</v>
      </c>
      <c r="S31" s="5" t="str">
        <f>Q31-R31</f>
        <v>0</v>
      </c>
      <c r="T31" s="22" t="str">
        <f>S31/Q31</f>
        <v>0</v>
      </c>
      <c r="U31" s="5" t="str">
        <f>SUM(U3:U30)</f>
        <v>0</v>
      </c>
      <c r="V31" s="5" t="str">
        <f>SUM(V3:V30)</f>
        <v>0</v>
      </c>
      <c r="W31" s="73" t="str">
        <f>SUM(W3:W30)</f>
        <v>0</v>
      </c>
      <c r="X31" s="23"/>
      <c r="Y31" s="23"/>
    </row>
    <row r="32" spans="1:26" customHeight="1" ht="24" s="32" customFormat="1">
      <c r="A32" s="24"/>
      <c r="B32" s="25" t="s">
        <v>64</v>
      </c>
      <c r="C32" s="26">
        <v>0.04712</v>
      </c>
      <c r="D32" s="27"/>
      <c r="E32" s="27"/>
      <c r="F32" s="28"/>
      <c r="G32" s="28"/>
      <c r="H32" s="28" t="str">
        <f>C32*(H31-N31)</f>
        <v>0</v>
      </c>
      <c r="I32" s="28"/>
      <c r="J32" s="28"/>
      <c r="K32" s="29"/>
      <c r="L32" s="28"/>
      <c r="M32" s="28"/>
      <c r="N32" s="28"/>
      <c r="O32" s="30"/>
      <c r="P32" s="30"/>
      <c r="Q32" s="30" t="str">
        <f>C32*(Q31-W31)</f>
        <v>0</v>
      </c>
      <c r="R32" s="30"/>
      <c r="S32" s="30"/>
      <c r="T32" s="29"/>
      <c r="U32" s="30"/>
      <c r="V32" s="30"/>
      <c r="W32" s="74"/>
      <c r="X32" s="31"/>
      <c r="Y32" s="31"/>
    </row>
    <row r="33" spans="1:26" customHeight="1" ht="24">
      <c r="A33" s="33" t="s">
        <v>65</v>
      </c>
      <c r="B33" s="33" t="s">
        <v>66</v>
      </c>
      <c r="C33" s="15">
        <v>0.1</v>
      </c>
      <c r="D33" s="13"/>
      <c r="E33" s="13"/>
      <c r="F33" s="14"/>
      <c r="G33" s="14"/>
      <c r="H33" s="14" t="str">
        <f>C33*H31</f>
        <v>0</v>
      </c>
      <c r="I33" s="14"/>
      <c r="J33" s="14"/>
      <c r="K33" s="15"/>
      <c r="L33" s="14"/>
      <c r="M33" s="4" t="str">
        <f>H33</f>
        <v>0</v>
      </c>
      <c r="N33" s="4"/>
      <c r="O33" s="16"/>
      <c r="P33" s="16"/>
      <c r="Q33" s="16" t="str">
        <f>C33*Q31</f>
        <v>0</v>
      </c>
      <c r="R33" s="16"/>
      <c r="S33" s="16"/>
      <c r="T33" s="15"/>
      <c r="U33" s="16"/>
      <c r="V33" s="16" t="str">
        <f>Q33</f>
        <v>0</v>
      </c>
      <c r="W33" s="72"/>
      <c r="X33" s="17"/>
      <c r="Y33" s="17"/>
    </row>
    <row r="34" spans="1:26" customHeight="1" ht="24" s="12" customFormat="1">
      <c r="A34" s="34"/>
      <c r="B34" s="34" t="s">
        <v>67</v>
      </c>
      <c r="C34" s="35"/>
      <c r="D34" s="36"/>
      <c r="E34" s="36"/>
      <c r="F34" s="37"/>
      <c r="G34" s="37"/>
      <c r="H34" s="37" t="str">
        <f>SUM(H31:H33)</f>
        <v>0</v>
      </c>
      <c r="I34" s="37"/>
      <c r="J34" s="37"/>
      <c r="K34" s="38"/>
      <c r="L34" s="39" t="str">
        <f>L31</f>
        <v>0</v>
      </c>
      <c r="M34" s="39" t="str">
        <f>SUM(M31:M33)</f>
        <v>0</v>
      </c>
      <c r="N34" s="39"/>
      <c r="O34" s="40"/>
      <c r="P34" s="40"/>
      <c r="Q34" s="40" t="str">
        <f>SUM(Q31:Q33)</f>
        <v>0</v>
      </c>
      <c r="R34" s="40"/>
      <c r="S34" s="40"/>
      <c r="T34" s="38"/>
      <c r="U34" s="41" t="str">
        <f>U31</f>
        <v>0</v>
      </c>
      <c r="V34" s="41" t="str">
        <f>SUM(V31:V33)</f>
        <v>0</v>
      </c>
      <c r="W34" s="73"/>
      <c r="X34" s="42"/>
      <c r="Y34" s="42"/>
    </row>
    <row r="35" spans="1:26" customHeight="1" ht="24" s="54" customFormat="1">
      <c r="A35" s="43"/>
      <c r="B35" s="44" t="s">
        <v>68</v>
      </c>
      <c r="C35" s="45">
        <v>0</v>
      </c>
      <c r="D35" s="46"/>
      <c r="E35" s="46"/>
      <c r="F35" s="47"/>
      <c r="G35" s="47"/>
      <c r="H35" s="2" t="str">
        <f>C35*H34</f>
        <v>0</v>
      </c>
      <c r="I35" s="48"/>
      <c r="J35" s="48"/>
      <c r="K35" s="49"/>
      <c r="L35" s="78" t="str">
        <f>H35*X35</f>
        <v>0</v>
      </c>
      <c r="M35" s="78" t="str">
        <f>H35*Y35</f>
        <v>0</v>
      </c>
      <c r="N35" s="2"/>
      <c r="O35" s="50"/>
      <c r="P35" s="50"/>
      <c r="Q35" s="51" t="str">
        <f>C35*Q34</f>
        <v>0</v>
      </c>
      <c r="R35" s="52"/>
      <c r="S35" s="52"/>
      <c r="T35" s="53"/>
      <c r="U35" s="3" t="str">
        <f>Q35*X35</f>
        <v>0</v>
      </c>
      <c r="V35" s="3" t="str">
        <f>Q35*Y35</f>
        <v>0</v>
      </c>
      <c r="W35" s="75"/>
      <c r="X35" s="77">
        <v>0.2</v>
      </c>
      <c r="Y35" s="77">
        <v>0.8</v>
      </c>
    </row>
    <row r="36" spans="1:26" customHeight="1" ht="24" s="32" customFormat="1">
      <c r="A36" s="55"/>
      <c r="B36" s="1" t="s">
        <v>69</v>
      </c>
      <c r="C36" s="56">
        <v>0</v>
      </c>
      <c r="D36" s="57" t="s">
        <v>70</v>
      </c>
      <c r="E36" s="57">
        <v>100</v>
      </c>
      <c r="F36" s="48"/>
      <c r="G36" s="48"/>
      <c r="H36" s="58" t="str">
        <f>C36</f>
        <v>0</v>
      </c>
      <c r="I36" s="47"/>
      <c r="J36" s="47"/>
      <c r="K36" s="45"/>
      <c r="L36" s="78" t="str">
        <f>H36*X35</f>
        <v>0</v>
      </c>
      <c r="M36" s="78" t="str">
        <f>H36*Y35</f>
        <v>0</v>
      </c>
      <c r="N36" s="2"/>
      <c r="O36" s="59"/>
      <c r="P36" s="59"/>
      <c r="Q36" s="79" t="str">
        <f>IF(E36&gt;0, H36/E36, 0)</f>
        <v>0</v>
      </c>
      <c r="R36" s="50"/>
      <c r="S36" s="50"/>
      <c r="T36" s="31"/>
      <c r="U36" s="3" t="str">
        <f>Q36*X35</f>
        <v>0</v>
      </c>
      <c r="V36" s="3" t="str">
        <f>Q36*Y35</f>
        <v>0</v>
      </c>
      <c r="W36" s="74"/>
      <c r="X36" s="31"/>
      <c r="Y36" s="31"/>
    </row>
    <row r="37" spans="1:26" customHeight="1" ht="24">
      <c r="A37" s="60"/>
      <c r="B37" s="61" t="inlineStr">
        <is>
          <r>
            <t xml:space="preserve">T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OTAL</t>
          </r>
        </is>
      </c>
      <c r="C37" s="61"/>
      <c r="D37" s="62"/>
      <c r="E37" s="62"/>
      <c r="F37" s="63"/>
      <c r="G37" s="63"/>
      <c r="H37" s="63" t="str">
        <f>SUM(H31:H33)-SUM(H35:H36)</f>
        <v>0</v>
      </c>
      <c r="I37" s="63" t="str">
        <f>I31</f>
        <v>0</v>
      </c>
      <c r="J37" s="63" t="str">
        <f>H37-I37</f>
        <v>0</v>
      </c>
      <c r="K37" s="64" t="str">
        <f>J37/H37</f>
        <v>0</v>
      </c>
      <c r="L37" s="63" t="str">
        <f>SUM(L33:L34)-SUM(L35:L36)</f>
        <v>0</v>
      </c>
      <c r="M37" s="63" t="str">
        <f>SUM(M31:M33)-SUM(M35:M36)</f>
        <v>0</v>
      </c>
      <c r="N37" s="63"/>
      <c r="O37" s="65"/>
      <c r="P37" s="65"/>
      <c r="Q37" s="65" t="str">
        <f>SUM(Q31:Q33)-SUM(Q35:Q36)</f>
        <v>0</v>
      </c>
      <c r="R37" s="65" t="str">
        <f>R31</f>
        <v>0</v>
      </c>
      <c r="S37" s="65" t="str">
        <f>Q37-R37</f>
        <v>0</v>
      </c>
      <c r="T37" s="17" t="str">
        <f>S37/Q37</f>
        <v>0</v>
      </c>
      <c r="U37" s="65" t="str">
        <f>SUM($U33:$U34)-SUM($U35:$U36)</f>
        <v>0</v>
      </c>
      <c r="V37" s="65" t="str">
        <f>SUM(V31:V33)-SUM(V35:V36)</f>
        <v>0</v>
      </c>
      <c r="W37" s="72"/>
      <c r="X37" s="17"/>
      <c r="Y37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2:Y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高野洋平</cp:lastModifiedBy>
  <dcterms:created xsi:type="dcterms:W3CDTF">2010-05-12T03:09:05+09:00</dcterms:created>
  <dcterms:modified xsi:type="dcterms:W3CDTF">2014-07-02T11:00:45+09:00</dcterms:modified>
  <dc:title/>
  <dc:description/>
  <dc:subject/>
  <cp:keywords/>
  <cp:category/>
</cp:coreProperties>
</file>