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7" autoFilterDateGrouping="1" firstSheet="0" minimized="0" showHorizontalScroll="1" showSheetTabs="1" showVerticalScroll="1" tabRatio="600" visibility="visible"/>
  </bookViews>
  <sheets>
    <sheet name="送金全体像" sheetId="1" r:id="rId4"/>
    <sheet name="根本様" sheetId="2" r:id="rId5"/>
    <sheet name="宇佐美様" sheetId="3" r:id="rId6"/>
    <sheet name="村田様" sheetId="4" r:id="rId7"/>
    <sheet name="永林様" sheetId="5" r:id="rId8"/>
    <sheet name="小川様" sheetId="6" r:id="rId9"/>
    <sheet name="宮坂様" sheetId="7" r:id="rId10"/>
    <sheet name="大本様" sheetId="8" r:id="rId11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<sst xmlns="http://schemas.openxmlformats.org/spreadsheetml/2006/main" uniqueCount="184">
  <si>
    <t>2017-09挙式分</t>
  </si>
  <si>
    <t>出力日：2017/09/30</t>
  </si>
  <si>
    <t>No</t>
  </si>
  <si>
    <t>挙式日</t>
  </si>
  <si>
    <t>顧客名</t>
  </si>
  <si>
    <t>現地支払料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</si>
  <si>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手配料</t>
    </r>
  </si>
  <si>
    <t>州税</t>
  </si>
  <si>
    <t>振込み額合計</t>
  </si>
  <si>
    <t>2017/09/01</t>
  </si>
  <si>
    <t>小川 裕介</t>
  </si>
  <si>
    <t>2017/09/02</t>
  </si>
  <si>
    <t xml:space="preserve">永林 俊大 </t>
  </si>
  <si>
    <t>2017/09/08</t>
  </si>
  <si>
    <t>村田 泰行</t>
  </si>
  <si>
    <t>2017/09/10</t>
  </si>
  <si>
    <t>宇佐美 雅俊</t>
  </si>
  <si>
    <t>2017/09/17</t>
  </si>
  <si>
    <t>根本 智史</t>
  </si>
  <si>
    <t>2017/09/19</t>
  </si>
  <si>
    <t>大本 研太郎</t>
  </si>
  <si>
    <t>2017/09/22</t>
  </si>
  <si>
    <t>宮坂 尚吾</t>
  </si>
  <si>
    <t>合計</t>
  </si>
  <si>
    <t>根本様     挙式日：2017-09-17</t>
  </si>
  <si>
    <t>送金為替レート:</t>
  </si>
  <si>
    <t>支払区分</t>
  </si>
  <si>
    <t>商品区分</t>
  </si>
  <si>
    <t>商品名</t>
  </si>
  <si>
    <t>数量</t>
  </si>
  <si>
    <t>総代価$</t>
  </si>
  <si>
    <t>総代価\</t>
  </si>
  <si>
    <t>総原価$</t>
  </si>
  <si>
    <t>総原価\</t>
  </si>
  <si>
    <t>利益\</t>
  </si>
  <si>
    <t>利益率\</t>
  </si>
  <si>
    <t>HI\</t>
  </si>
  <si>
    <t>HI$</t>
  </si>
  <si>
    <t>RW\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</si>
  <si>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</si>
  <si>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W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</si>
  <si>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t>販売為替レート</t>
  </si>
  <si>
    <t>原価為替レート</t>
  </si>
  <si>
    <t>振込(海外)</t>
  </si>
  <si>
    <t>ザ・カハラ ウエディング</t>
  </si>
  <si>
    <t>【基本プラン】
◎オーシャンフロントでのセレモニー（ダイヤモンドヘッドガゼボ／ココヘッドローンのいづれかよりお選びいただけます）◎バージンロード（アイボリー）◎スタンシオン（6本）◎会場デコレーション(ホワイトフラワーバージンロード＆ガゼボ用ドレープ/ホワイト)◎新郎新婦様用レイ◎ホワイトチェア40脚◎牧師◎ミュージシャン（ソロ）◎サウンドシステム◎イニシャルボード（レンタル）</t>
  </si>
  <si>
    <t>カハラホテル</t>
  </si>
  <si>
    <t>チェアカバー(ホワイト)＆サッシュ(ピンク/オーガンジー)</t>
  </si>
  <si>
    <t>ヘアメイクアーティスト：Hatsuko Endo</t>
  </si>
  <si>
    <t>つきっきりヘアメイク(7時間）*クイックヘアチェンジ2回付き</t>
  </si>
  <si>
    <t>延長1時間</t>
  </si>
  <si>
    <t>新郎ヘアセット(20分）</t>
  </si>
  <si>
    <t>フォトグラファー：Jayson Tanega</t>
  </si>
  <si>
    <t>お支度→ホテル館内→リムジン→挙式→フォトツアー2ヶ所(カハラビーチ＆ダウンタウン）/撮影データ☆</t>
  </si>
  <si>
    <t>レセプション前半1時間追加（ワイキキ周辺）☆</t>
  </si>
  <si>
    <t>つきっきりコーディネーター</t>
  </si>
  <si>
    <t>ホテル出発→フォトツアー2カ所(カハラビーチ＆ダウンタウン）→挙式</t>
  </si>
  <si>
    <t>会場準備～レセプション終了まで</t>
  </si>
  <si>
    <t>挙式～レセプション前半まで</t>
  </si>
  <si>
    <t>バン</t>
  </si>
  <si>
    <t>フォトツアー用バン(2時間)</t>
  </si>
  <si>
    <t>Real Weddings オリジナル</t>
  </si>
  <si>
    <t>【特別特典】(※3月31日までにご成約の方限定)
オリジナルブーケ＆ブートニア
ガーデンローズやスタンダードローズ等のクラッチブーケ</t>
  </si>
  <si>
    <t>ヘッドピース(ホワイトの小花のアレンジ)</t>
  </si>
  <si>
    <t>クレジット払い(海外)</t>
  </si>
  <si>
    <t>カハラオケカイ（ディナー：金・土・日）</t>
  </si>
  <si>
    <t>個室料
レセプションコーディネーター(開始~終了まで）
※最低保証料金は約585,000円以上となります。</t>
  </si>
  <si>
    <t>カハラオケカイ</t>
  </si>
  <si>
    <t>カメラ撮影許可料</t>
  </si>
  <si>
    <t>カハラオケカイ（ディナー）</t>
  </si>
  <si>
    <t>THE MAGNUM PLATED DINNER
※ドリンク代は現地精算となりますので、ご料金には含まれておりません。</t>
  </si>
  <si>
    <t>カハラオケカイ（ランチ・ディナー）</t>
  </si>
  <si>
    <t>Children Menu／KEIKI</t>
  </si>
  <si>
    <t>カハラ</t>
  </si>
  <si>
    <t>オリジナルウェディングケーキ(2段/ラウンド)</t>
  </si>
  <si>
    <t>ケーキフラワー</t>
  </si>
  <si>
    <t>テーブルデコレーション
ホワイト＆グリーンをベースにポイントにピンクを入れたアレンジ×3テーブル分＆キャンドル適量</t>
  </si>
  <si>
    <t>チェア</t>
  </si>
  <si>
    <t>チバリチェア(ホワイト)
※2歳のお子様はハイチェアをご用意</t>
  </si>
  <si>
    <t>ウクレレ</t>
  </si>
  <si>
    <t>パーティ/2時間</t>
  </si>
  <si>
    <t>リネン</t>
  </si>
  <si>
    <t>【レセプション用リネン】
テーブルクロス(ピンク/サテン)</t>
  </si>
  <si>
    <t>【レセプション用リネン】
ナプキン(ピンク/サテン)</t>
  </si>
  <si>
    <t>【レセプション用リネン】
サッシュ(ピンク/サテン)</t>
  </si>
  <si>
    <t>配達料＆セットアップ料</t>
  </si>
  <si>
    <t>SUBTOTAL</t>
  </si>
  <si>
    <t>ハワイ州税</t>
  </si>
  <si>
    <t>アレンジメント料</t>
  </si>
  <si>
    <t>なし</t>
  </si>
  <si>
    <t>サービス割引</t>
  </si>
  <si>
    <t>割引額為替レート</t>
  </si>
  <si>
    <t>TOTAL</t>
  </si>
  <si>
    <t>現地支払い額</t>
  </si>
  <si>
    <r>
      <t xml:space="preserve">ＲＷからH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への振り込み額</t>
    </r>
  </si>
  <si>
    <t>宇佐美様     挙式日：2017-09-10</t>
  </si>
  <si>
    <t>セントラルユニオン教会大聖堂</t>
  </si>
  <si>
    <t>【基本プラン】☆50%OFF☆
教会使用料（1時間挙式）／牧師への謝礼／オルガン奏者／シンガー／教会のお世話係／結婚証明書（法的効力はありません）／リムジン送迎（ホテル⇔教会間）</t>
  </si>
  <si>
    <t>セントラルユニオン教会</t>
  </si>
  <si>
    <t>新郎新婦様用ノンアルコールシャンパン</t>
  </si>
  <si>
    <t>ご列席者様用ノンアルコールシャンパン(1名様分)</t>
  </si>
  <si>
    <t>ヘアメイクアーティスト：Machi Barros</t>
  </si>
  <si>
    <t>リハーサルメイク(90分）
9/8　4:30pm〜6:30pm</t>
  </si>
  <si>
    <t>カップル用リムジン</t>
  </si>
  <si>
    <t>フォトツアー1ヶ所（ワイキキ周辺）</t>
  </si>
  <si>
    <t>24名様用バス</t>
  </si>
  <si>
    <t>ホテル⇔会場間（ワイキキ周辺）/往復</t>
  </si>
  <si>
    <t>ホテル出発→教会→フォトツアー3カ所(ワイキキ周辺）→レセプション
※現地お打合せ：9/8　3:30pm~4:30pm</t>
  </si>
  <si>
    <t>フォトグラファー：Lester Miyashiro</t>
  </si>
  <si>
    <t>お支度→ホテル館内→リムジン→挙式→フォトツアー2ヶ所(ワイキキ周辺）/撮影データ</t>
  </si>
  <si>
    <t>サンセット撮影</t>
  </si>
  <si>
    <t>SweetMotionStudio</t>
  </si>
  <si>
    <t>メイクシーン+挙式
☆特別プレゼント☆</t>
  </si>
  <si>
    <t>ブーケ＆ブートニア
ホワイト＆グリーンのクラッチブーケ</t>
  </si>
  <si>
    <t>フラワーシャワー(20名様分)</t>
  </si>
  <si>
    <t>beach house at the moana</t>
  </si>
  <si>
    <t>Dinner Wedding Menu（Malama)</t>
  </si>
  <si>
    <t>ウエディングケーキ持ち込み料</t>
  </si>
  <si>
    <t>We Heart Cake Company</t>
  </si>
  <si>
    <t>オリジナルウエディングケーキ
2段/フォンダントのケーキ
ケーキ台レンタル</t>
  </si>
  <si>
    <t>テーブルデコレーション
ピンクペタルとキャンドル装飾</t>
  </si>
  <si>
    <t>レセプションコーディネーター</t>
  </si>
  <si>
    <t>開始～終了まで(3時間）</t>
  </si>
  <si>
    <t>村田様     挙式日：2017-09-08</t>
  </si>
  <si>
    <t>ラフィオカラニ教会</t>
  </si>
  <si>
    <t>教会使用料／牧師先生／結婚証明書（法的効力はありません）／ギター弾き語り／ウエルカムボード／教会装花（造花）／リムジン送迎（ホテル⇔教会間）／ヘアメイク＆着付け(120分)／写真撮影(挙式のみ)／日本人コーディネーター
※ゲスト25名様以上の場合、コーディネーター1名の追加が必要となります</t>
  </si>
  <si>
    <t>Real Weddings オリジナル(マウイ島)</t>
  </si>
  <si>
    <t>ブーケ＆ブートニア　☆プレゼント☆</t>
  </si>
  <si>
    <t>レイ</t>
  </si>
  <si>
    <t>マイレレイ</t>
  </si>
  <si>
    <t>フラワーシャワー10名様分</t>
  </si>
  <si>
    <t>離島特別割引</t>
  </si>
  <si>
    <t>永林様     挙式日：2017-09-02</t>
  </si>
  <si>
    <t>セントラルユニオン教会中聖堂</t>
  </si>
  <si>
    <t>【基本プラン】
教会＆お庭使用料（1時間挙式）／牧師への謝礼／ハーピスト／教会のお世話係／結婚証明書（法的効力はありません）／リムジン送迎（ホテル⇔教会間）</t>
  </si>
  <si>
    <t>ヘアメイクアーティスト：Real Weddingsオリジナル</t>
  </si>
  <si>
    <t>Rie つきっきりヘアメイク(7時間）*クイックヘアチェンジ2回付き</t>
  </si>
  <si>
    <t>Rie リハーサルメイク(120分)</t>
  </si>
  <si>
    <t>ヘアメイク</t>
  </si>
  <si>
    <t>ゲストヘアメイク（60分）
※Ms.Akiko Inoue &amp; Ms.Yasuko Oda</t>
  </si>
  <si>
    <t>フォトグラファー：VISIONARI/Takako, Megumi, Cliff, Ryan, Jason</t>
  </si>
  <si>
    <t>V.CINEMA：フォトグラファーTakako or Megumi or Cliff or Ryan or Jason &amp; ビデオグラファー1名／メイク、リムジン内、セレモニー、フォトツアー1ヶ所</t>
  </si>
  <si>
    <t>VISIONARI：オプション</t>
  </si>
  <si>
    <t>V.CINEMA：フォトツアー1ヶ所追加（ワイキキ周辺）</t>
  </si>
  <si>
    <t>V.CINEMA：データ買取(ハードドライブ付)</t>
  </si>
  <si>
    <t>ホテル出発→教会→フォトツアー1カ所(ワイキキ周辺）→レセプション</t>
  </si>
  <si>
    <t>レセプションの会場準備及びゲストの皆様のご誘導</t>
  </si>
  <si>
    <t>個室料　
※最低保証料金は約￥347,580円以上となります。</t>
  </si>
  <si>
    <t>カメラ撮影許可料　</t>
  </si>
  <si>
    <t>A CULINARY BLENDING PLATED DINNER 
(Without a dessert)　</t>
  </si>
  <si>
    <t>Children Menu／KAMA LEI BELOVED CHILD</t>
  </si>
  <si>
    <t>オリジナルウェディングケーキ　
※2 tier・The added fruit on the cake</t>
  </si>
  <si>
    <t xml:space="preserve">White Chiavari Chairs </t>
  </si>
  <si>
    <t>delivery charge　</t>
  </si>
  <si>
    <t>ご紹介特別割引</t>
  </si>
  <si>
    <t>小川様     挙式日：2017-09-01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</si>
  <si>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</si>
  <si>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ヘアメイク＆着付け（120分）</t>
  </si>
  <si>
    <t>お支度→ホテル館内→リムジン→挙式→フォトツアー2ヶ所(ダウンタウン・アラモアナビーチパーク）/撮影データ☆</t>
  </si>
  <si>
    <t>ホテル撮影（ペントハウス）</t>
  </si>
  <si>
    <t>Le Lotus Design</t>
  </si>
  <si>
    <t>挙式撮影(ダイジェスト撮影・編集1曲分)※誓いの言葉は音声を記録します</t>
  </si>
  <si>
    <t>フォトツアー2ヶ所(ダウンタウン・アラモアナビーチパーク）</t>
  </si>
  <si>
    <t>ホテル出発→教会→フォトツアー2カ所(ダウンタウン・アラモアナビーチパーク）</t>
  </si>
  <si>
    <t>ブーケ＆ブートニア　</t>
  </si>
  <si>
    <t>レイ（グリーン）
※お父様用</t>
  </si>
  <si>
    <t>レイ（ホワイト）
※お母様用）</t>
  </si>
  <si>
    <t>ご紹介特典</t>
  </si>
  <si>
    <t>宮坂様     挙式日：2017-09-22</t>
  </si>
  <si>
    <t>【基本プラン】※挙式半額プラン
教会使用料（1時間挙式）／牧師への謝礼／オルガン奏者／シンガー／教会のお世話係／結婚証明書（法的効力はありません）／リムジン送迎（ホテル⇔教会間）</t>
  </si>
  <si>
    <t>ヘアメイク＆お着付け(120分)</t>
  </si>
  <si>
    <t>Plan（アルバムなし）：フォトグラファーCliff/メイク、ホテル内、(リムジン)、セレモニー、フォトツアー2ヶ所(マジックアイランド・ダウンタウン)/350cut～/DVD(データ)・インターネットスライドショー</t>
  </si>
  <si>
    <t>ホテル出発→教会→フォトツアー2カ所(マジックアイランド・ダウンタウン)</t>
  </si>
  <si>
    <t>フォトツアー1ヶ所（マジックアイランド・ダウンタウン）</t>
  </si>
  <si>
    <t>大本様     挙式日：2017-09-19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</si>
  <si>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</si>
  <si>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</si>
  <si>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ホテル⇔会場間（ワイキキ周辺）/2時間</t>
  </si>
  <si>
    <t>ホテル出発→教会→ホテル</t>
  </si>
  <si>
    <t>挙式のみ/撮影データ☆</t>
  </si>
  <si>
    <t>ブーケ＆ブートニア　
ホワイト＆グリーンのクラッチブーケ</t>
  </si>
  <si>
    <t>開始～終了まで　(2名)
(※70,000相当分をお値引き)</t>
  </si>
  <si>
    <t>Other Decoration</t>
  </si>
  <si>
    <t>ウェディングケーキ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</si>
</sst>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#,##0_ "/>
    <numFmt numFmtId="166" formatCode="0.000%"/>
  </numFmts>
  <fonts count="1">
    <font>
      <b val="0"/>
      <i val="0"/>
      <strike val="0"/>
      <u val="none"/>
      <sz val="11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dashed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bottom style="dashed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dashed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double">
        <color rgb="FF000000"/>
      </top>
    </border>
  </borders>
  <cellStyleXfs count="1">
    <xf numFmtId="0" fontId="0" fillId="0" borderId="0"/>
  </cellStyleXfs>
  <cellXfs count="49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4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3" applyFont="0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4" fillId="2" borderId="4" applyFont="0" applyNumberFormat="1" applyFill="0" applyBorder="1" applyAlignment="0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center" textRotation="0" wrapText="false" shrinkToFit="false"/>
    </xf>
    <xf xfId="0" fontId="0" numFmtId="164" fillId="2" borderId="4" applyFont="0" applyNumberFormat="1" applyFill="0" applyBorder="1" applyAlignment="0">
      <alignment horizontal="general" vertical="center" textRotation="0" wrapText="false" shrinkToFit="false"/>
    </xf>
    <xf xfId="0" fontId="0" numFmtId="1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16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0" numFmtId="164" fillId="2" borderId="8" applyFont="0" applyNumberFormat="1" applyFill="0" applyBorder="1" applyAlignment="1">
      <alignment horizontal="center" vertical="center" textRotation="0" wrapText="false" shrinkToFit="false"/>
    </xf>
    <xf xfId="0" fontId="0" numFmtId="164" fillId="2" borderId="9" applyFont="0" applyNumberFormat="1" applyFill="0" applyBorder="1" applyAlignment="0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0" numFmtId="14" fillId="2" borderId="11" applyFont="0" applyNumberFormat="1" applyFill="0" applyBorder="1" applyAlignment="0">
      <alignment horizontal="general" vertical="center" textRotation="0" wrapText="false" shrinkToFit="false"/>
    </xf>
    <xf xfId="0" fontId="0" numFmtId="0" fillId="2" borderId="11" applyFont="0" applyNumberFormat="0" applyFill="0" applyBorder="1" applyAlignment="0">
      <alignment horizontal="general" vertical="center" textRotation="0" wrapText="false" shrinkToFit="false"/>
    </xf>
    <xf xfId="0" fontId="0" numFmtId="164" fillId="2" borderId="11" applyFont="0" applyNumberFormat="1" applyFill="0" applyBorder="1" applyAlignment="0">
      <alignment horizontal="general" vertical="center" textRotation="0" wrapText="false" shrinkToFit="false"/>
    </xf>
    <xf xfId="0" fontId="0" numFmtId="164" fillId="2" borderId="12" applyFont="0" applyNumberFormat="1" applyFill="0" applyBorder="1" applyAlignment="0">
      <alignment horizontal="general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center" textRotation="0" wrapText="false" shrinkToFit="false"/>
    </xf>
    <xf xfId="0" fontId="0" numFmtId="164" fillId="2" borderId="14" applyFont="0" applyNumberFormat="1" applyFill="0" applyBorder="1" applyAlignment="1">
      <alignment horizontal="right" vertical="center" textRotation="0" wrapText="false" shrinkToFit="false"/>
    </xf>
    <xf xfId="0" fontId="0" numFmtId="0" fillId="2" borderId="15" applyFont="0" applyNumberFormat="0" applyFill="0" applyBorder="1" applyAlignment="0">
      <alignment horizontal="general" vertical="center" textRotation="0" wrapText="false" shrinkToFit="false"/>
    </xf>
    <xf xfId="0" fontId="0" numFmtId="0" fillId="2" borderId="15" applyFont="0" applyNumberFormat="0" applyFill="0" applyBorder="1" applyAlignment="1">
      <alignment horizontal="general" vertical="center" textRotation="0" wrapText="true" shrinkToFit="false"/>
    </xf>
    <xf xfId="0" fontId="0" numFmtId="165" fillId="2" borderId="15" applyFont="0" applyNumberFormat="1" applyFill="0" applyBorder="1" applyAlignment="0">
      <alignment horizontal="general" vertical="center" textRotation="0" wrapText="false" shrinkToFit="false"/>
    </xf>
    <xf xfId="0" fontId="0" numFmtId="164" fillId="2" borderId="15" applyFont="0" applyNumberFormat="1" applyFill="0" applyBorder="1" applyAlignment="1">
      <alignment horizontal="right" vertical="center" textRotation="0" wrapText="false" shrinkToFit="false"/>
    </xf>
    <xf xfId="0" fontId="0" numFmtId="165" fillId="2" borderId="15" applyFont="0" applyNumberFormat="1" applyFill="0" applyBorder="1" applyAlignment="1">
      <alignment horizontal="right" vertical="center" textRotation="0" wrapText="false" shrinkToFit="false"/>
    </xf>
    <xf xfId="0" fontId="0" numFmtId="10" fillId="2" borderId="15" applyFont="0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2"/>
  <sheetViews>
    <sheetView tabSelected="0" workbookViewId="0" zoomScale="75" showGridLines="true" showRowColHeaders="1">
      <selection activeCell="H12" sqref="H12"/>
    </sheetView>
  </sheetViews>
  <sheetFormatPr defaultRowHeight="14.4" defaultColWidth="25" outlineLevelRow="0" outlineLevelCol="0"/>
  <cols>
    <col min="1" max="1" width="2.875" customWidth="true" style="12"/>
    <col min="2" max="2" width="4.375" customWidth="true" style="10"/>
    <col min="3" max="3" width="15.875" customWidth="true" style="11"/>
    <col min="4" max="4" width="20.125" customWidth="true" style="12"/>
    <col min="5" max="5" width="25" style="13"/>
    <col min="6" max="6" width="25" style="13"/>
    <col min="7" max="7" width="25" style="13"/>
    <col min="8" max="8" width="25" style="13"/>
    <col min="9" max="9" width="25" style="12"/>
  </cols>
  <sheetData>
    <row r="2" spans="1:9">
      <c r="C2" s="11" t="s">
        <v>0</v>
      </c>
      <c r="H2" s="14" t="s">
        <v>1</v>
      </c>
    </row>
    <row r="4" spans="1:9" s="10" customFormat="1">
      <c r="B4" s="32" t="s">
        <v>2</v>
      </c>
      <c r="C4" s="29" t="s">
        <v>3</v>
      </c>
      <c r="D4" s="30" t="s">
        <v>4</v>
      </c>
      <c r="E4" s="31" t="s">
        <v>5</v>
      </c>
      <c r="F4" s="31" t="s">
        <v>6</v>
      </c>
      <c r="G4" s="31" t="s">
        <v>7</v>
      </c>
      <c r="H4" s="34" t="s">
        <v>8</v>
      </c>
    </row>
    <row r="5" spans="1:9">
      <c r="B5" s="33">
        <v>1</v>
      </c>
      <c r="C5" s="26" t="s">
        <v>9</v>
      </c>
      <c r="D5" s="27" t="s">
        <v>10</v>
      </c>
      <c r="E5" s="28">
        <v>4477.03</v>
      </c>
      <c r="F5" s="28">
        <v>345.99</v>
      </c>
      <c r="G5" s="28">
        <v>227.26</v>
      </c>
      <c r="H5" s="35">
        <v>5050.28</v>
      </c>
    </row>
    <row r="6" spans="1:9">
      <c r="B6" s="33">
        <v>2</v>
      </c>
      <c r="C6" s="26" t="s">
        <v>11</v>
      </c>
      <c r="D6" s="27" t="s">
        <v>12</v>
      </c>
      <c r="E6" s="28">
        <v>6438.59</v>
      </c>
      <c r="F6" s="28">
        <v>374.06</v>
      </c>
      <c r="G6" s="28">
        <v>321.01</v>
      </c>
      <c r="H6" s="35">
        <v>7133.66</v>
      </c>
    </row>
    <row r="7" spans="1:9">
      <c r="B7" s="33">
        <v>3</v>
      </c>
      <c r="C7" s="26" t="s">
        <v>13</v>
      </c>
      <c r="D7" s="27" t="s">
        <v>14</v>
      </c>
      <c r="E7" s="28">
        <v>2798.08</v>
      </c>
      <c r="F7" s="28">
        <v>0</v>
      </c>
      <c r="G7" s="28">
        <v>131.85</v>
      </c>
      <c r="H7" s="35">
        <v>2929.93</v>
      </c>
    </row>
    <row r="8" spans="1:9">
      <c r="B8" s="33">
        <v>4</v>
      </c>
      <c r="C8" s="26" t="s">
        <v>15</v>
      </c>
      <c r="D8" s="27" t="s">
        <v>16</v>
      </c>
      <c r="E8" s="28">
        <v>8110.08</v>
      </c>
      <c r="F8" s="28">
        <v>284.88</v>
      </c>
      <c r="G8" s="28">
        <v>395.57</v>
      </c>
      <c r="H8" s="35">
        <v>8790.530000000001</v>
      </c>
    </row>
    <row r="9" spans="1:9">
      <c r="B9" s="33">
        <v>5</v>
      </c>
      <c r="C9" s="26" t="s">
        <v>17</v>
      </c>
      <c r="D9" s="27" t="s">
        <v>18</v>
      </c>
      <c r="E9" s="28">
        <v>9931.67</v>
      </c>
      <c r="F9" s="28">
        <v>1170.92</v>
      </c>
      <c r="G9" s="28">
        <v>523.15</v>
      </c>
      <c r="H9" s="35">
        <v>11625.74</v>
      </c>
    </row>
    <row r="10" spans="1:9">
      <c r="B10" s="33">
        <v>6</v>
      </c>
      <c r="C10" s="26" t="s">
        <v>19</v>
      </c>
      <c r="D10" s="27" t="s">
        <v>20</v>
      </c>
      <c r="E10" s="28">
        <v>3147.81</v>
      </c>
      <c r="F10" s="28">
        <v>319.7</v>
      </c>
      <c r="G10" s="28">
        <v>163.39</v>
      </c>
      <c r="H10" s="35">
        <v>3630.9</v>
      </c>
    </row>
    <row r="11" spans="1:9">
      <c r="B11" s="33">
        <v>7</v>
      </c>
      <c r="C11" s="26" t="s">
        <v>21</v>
      </c>
      <c r="D11" s="27" t="s">
        <v>22</v>
      </c>
      <c r="E11" s="28">
        <v>3369.32</v>
      </c>
      <c r="F11" s="28">
        <v>86.92</v>
      </c>
      <c r="G11" s="28">
        <v>162.86</v>
      </c>
      <c r="H11" s="35">
        <v>3619.1</v>
      </c>
    </row>
    <row r="12" spans="1:9">
      <c r="B12" s="36"/>
      <c r="C12" s="37"/>
      <c r="D12" s="38" t="s">
        <v>23</v>
      </c>
      <c r="E12" s="39" t="str">
        <f>SUM(E5:E11)</f>
        <v>0</v>
      </c>
      <c r="F12" s="39" t="str">
        <f>SUM(F5:F11)</f>
        <v>0</v>
      </c>
      <c r="G12" s="39" t="str">
        <f>SUM(G5:G11)</f>
        <v>0</v>
      </c>
      <c r="H12" s="40" t="str">
        <f>SUM(H5:H11)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43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24</v>
      </c>
      <c r="Q2" s="2" t="s">
        <v>25</v>
      </c>
      <c r="R2" s="2">
        <v>130</v>
      </c>
    </row>
    <row r="4" spans="1:18" s="1" customFormat="1">
      <c r="B4" s="15" t="s">
        <v>26</v>
      </c>
      <c r="C4" s="16" t="s">
        <v>27</v>
      </c>
      <c r="D4" s="17" t="s">
        <v>28</v>
      </c>
      <c r="E4" s="18" t="s">
        <v>29</v>
      </c>
      <c r="F4" s="19" t="s">
        <v>30</v>
      </c>
      <c r="G4" s="18" t="s">
        <v>31</v>
      </c>
      <c r="H4" s="19" t="s">
        <v>32</v>
      </c>
      <c r="I4" s="18" t="s">
        <v>33</v>
      </c>
      <c r="J4" s="18" t="s">
        <v>34</v>
      </c>
      <c r="K4" s="20" t="s">
        <v>35</v>
      </c>
      <c r="L4" s="21" t="s">
        <v>36</v>
      </c>
      <c r="M4" s="22" t="s">
        <v>37</v>
      </c>
      <c r="N4" s="21" t="s">
        <v>38</v>
      </c>
      <c r="O4" s="23" t="s">
        <v>39</v>
      </c>
      <c r="P4" s="23" t="s">
        <v>40</v>
      </c>
      <c r="Q4" s="19" t="s">
        <v>41</v>
      </c>
      <c r="R4" s="24" t="s">
        <v>42</v>
      </c>
    </row>
    <row r="5" spans="1:18">
      <c r="B5" s="41" t="s">
        <v>43</v>
      </c>
      <c r="C5" t="s">
        <v>44</v>
      </c>
      <c r="D5" s="3" t="s">
        <v>45</v>
      </c>
      <c r="E5" s="5">
        <v>1</v>
      </c>
      <c r="F5" s="2">
        <v>5800</v>
      </c>
      <c r="G5" s="6">
        <v>754000</v>
      </c>
      <c r="H5" s="2">
        <v>5095.29</v>
      </c>
      <c r="I5" s="6">
        <v>578061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113.45</v>
      </c>
    </row>
    <row r="6" spans="1:18">
      <c r="B6" s="41" t="s">
        <v>43</v>
      </c>
      <c r="C6" t="s">
        <v>46</v>
      </c>
      <c r="D6" s="3" t="s">
        <v>47</v>
      </c>
      <c r="E6" s="5">
        <v>24</v>
      </c>
      <c r="F6" s="2">
        <v>240</v>
      </c>
      <c r="G6" s="6">
        <v>31200</v>
      </c>
      <c r="H6" s="2">
        <v>192</v>
      </c>
      <c r="I6" s="6">
        <v>21792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113.45</v>
      </c>
    </row>
    <row r="7" spans="1:18">
      <c r="B7" s="41" t="s">
        <v>43</v>
      </c>
      <c r="C7" t="s">
        <v>48</v>
      </c>
      <c r="D7" s="3" t="s">
        <v>49</v>
      </c>
      <c r="E7" s="5">
        <v>1</v>
      </c>
      <c r="F7" s="2">
        <v>900</v>
      </c>
      <c r="G7" s="6">
        <v>117000</v>
      </c>
      <c r="H7" s="2">
        <v>550</v>
      </c>
      <c r="I7" s="6">
        <v>62398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113.45</v>
      </c>
    </row>
    <row r="8" spans="1:18">
      <c r="B8" s="41" t="s">
        <v>43</v>
      </c>
      <c r="C8" t="s">
        <v>48</v>
      </c>
      <c r="D8" s="3" t="s">
        <v>50</v>
      </c>
      <c r="E8" s="5">
        <v>1</v>
      </c>
      <c r="F8" s="2">
        <v>150</v>
      </c>
      <c r="G8" s="6">
        <v>19500</v>
      </c>
      <c r="H8" s="2">
        <v>50</v>
      </c>
      <c r="I8" s="6">
        <v>5673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113.45</v>
      </c>
    </row>
    <row r="9" spans="1:18">
      <c r="B9" s="41" t="s">
        <v>43</v>
      </c>
      <c r="C9" t="s">
        <v>48</v>
      </c>
      <c r="D9" s="3" t="s">
        <v>51</v>
      </c>
      <c r="E9" s="5">
        <v>1</v>
      </c>
      <c r="F9" s="2">
        <v>80</v>
      </c>
      <c r="G9" s="6">
        <v>10400</v>
      </c>
      <c r="H9" s="2">
        <v>50</v>
      </c>
      <c r="I9" s="6">
        <v>5673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113.45</v>
      </c>
    </row>
    <row r="10" spans="1:18">
      <c r="B10" s="41" t="s">
        <v>43</v>
      </c>
      <c r="C10" t="s">
        <v>52</v>
      </c>
      <c r="D10" s="3" t="s">
        <v>53</v>
      </c>
      <c r="E10" s="5">
        <v>1</v>
      </c>
      <c r="F10" s="2">
        <v>1700</v>
      </c>
      <c r="G10" s="6">
        <v>221000</v>
      </c>
      <c r="H10" s="2">
        <v>874.35</v>
      </c>
      <c r="I10" s="6">
        <v>99195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113.45</v>
      </c>
    </row>
    <row r="11" spans="1:18">
      <c r="B11" s="41" t="s">
        <v>43</v>
      </c>
      <c r="C11" t="s">
        <v>52</v>
      </c>
      <c r="D11" s="3" t="s">
        <v>54</v>
      </c>
      <c r="E11" s="5">
        <v>1</v>
      </c>
      <c r="F11" s="2">
        <v>350</v>
      </c>
      <c r="G11" s="6">
        <v>45500</v>
      </c>
      <c r="H11" s="2">
        <v>201</v>
      </c>
      <c r="I11" s="6">
        <v>22803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113.45</v>
      </c>
    </row>
    <row r="12" spans="1:18">
      <c r="B12" s="41" t="s">
        <v>43</v>
      </c>
      <c r="C12" t="s">
        <v>55</v>
      </c>
      <c r="D12" s="3" t="s">
        <v>56</v>
      </c>
      <c r="E12" s="5">
        <v>1</v>
      </c>
      <c r="F12" s="2">
        <v>450</v>
      </c>
      <c r="G12" s="6">
        <v>58500</v>
      </c>
      <c r="H12" s="2">
        <v>240</v>
      </c>
      <c r="I12" s="6">
        <v>27228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113.45</v>
      </c>
    </row>
    <row r="13" spans="1:18">
      <c r="B13" s="41" t="s">
        <v>43</v>
      </c>
      <c r="C13" t="s">
        <v>55</v>
      </c>
      <c r="D13" s="3" t="s">
        <v>57</v>
      </c>
      <c r="E13" s="5">
        <v>1</v>
      </c>
      <c r="F13" s="2">
        <v>350</v>
      </c>
      <c r="G13" s="6">
        <v>45500</v>
      </c>
      <c r="H13" s="2">
        <v>200</v>
      </c>
      <c r="I13" s="6">
        <v>22690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113.45</v>
      </c>
    </row>
    <row r="14" spans="1:18">
      <c r="B14" s="41" t="s">
        <v>43</v>
      </c>
      <c r="C14" t="s">
        <v>55</v>
      </c>
      <c r="D14" s="3" t="s">
        <v>58</v>
      </c>
      <c r="E14" s="5">
        <v>1</v>
      </c>
      <c r="F14" s="2">
        <v>280</v>
      </c>
      <c r="G14" s="6">
        <v>36400</v>
      </c>
      <c r="H14" s="2">
        <v>160</v>
      </c>
      <c r="I14" s="6">
        <v>18152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113.45</v>
      </c>
    </row>
    <row r="15" spans="1:18">
      <c r="B15" s="41" t="s">
        <v>43</v>
      </c>
      <c r="C15" t="s">
        <v>59</v>
      </c>
      <c r="D15" s="3" t="s">
        <v>60</v>
      </c>
      <c r="E15" s="5">
        <v>1</v>
      </c>
      <c r="F15" s="2">
        <v>100</v>
      </c>
      <c r="G15" s="6">
        <v>13000</v>
      </c>
      <c r="H15" s="2">
        <v>78.53</v>
      </c>
      <c r="I15" s="6">
        <v>8909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113.45</v>
      </c>
    </row>
    <row r="16" spans="1:18">
      <c r="B16" s="41" t="s">
        <v>43</v>
      </c>
      <c r="C16" t="s">
        <v>61</v>
      </c>
      <c r="D16" s="3" t="s">
        <v>62</v>
      </c>
      <c r="E16" s="5">
        <v>1</v>
      </c>
      <c r="F16" s="2">
        <v>0</v>
      </c>
      <c r="G16" s="6">
        <v>0</v>
      </c>
      <c r="H16" s="2">
        <v>300</v>
      </c>
      <c r="I16" s="6">
        <v>34035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113.45</v>
      </c>
    </row>
    <row r="17" spans="1:18">
      <c r="B17" s="41" t="s">
        <v>43</v>
      </c>
      <c r="C17" t="s">
        <v>61</v>
      </c>
      <c r="D17" s="3" t="s">
        <v>63</v>
      </c>
      <c r="E17" s="5">
        <v>1</v>
      </c>
      <c r="F17" s="2">
        <v>80</v>
      </c>
      <c r="G17" s="6">
        <v>10400</v>
      </c>
      <c r="H17" s="2">
        <v>60</v>
      </c>
      <c r="I17" s="6">
        <v>6807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113.45</v>
      </c>
    </row>
    <row r="18" spans="1:18">
      <c r="B18" s="41" t="s">
        <v>64</v>
      </c>
      <c r="C18" t="s">
        <v>65</v>
      </c>
      <c r="D18" s="3" t="s">
        <v>66</v>
      </c>
      <c r="E18" s="5">
        <v>1</v>
      </c>
      <c r="F18" s="2">
        <v>1950</v>
      </c>
      <c r="G18" s="6">
        <v>253500</v>
      </c>
      <c r="H18" s="2">
        <v>0</v>
      </c>
      <c r="I18" s="6">
        <v>0</v>
      </c>
      <c r="J18" s="6" t="str">
        <f>G18 - 183789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2">
        <v>113.45</v>
      </c>
    </row>
    <row r="19" spans="1:18">
      <c r="B19" s="41" t="s">
        <v>64</v>
      </c>
      <c r="C19" t="s">
        <v>67</v>
      </c>
      <c r="D19" s="3" t="s">
        <v>68</v>
      </c>
      <c r="E19" s="5">
        <v>1</v>
      </c>
      <c r="F19" s="2">
        <v>250</v>
      </c>
      <c r="G19" s="6">
        <v>32500</v>
      </c>
      <c r="H19" s="2">
        <v>0</v>
      </c>
      <c r="I19" s="6">
        <v>0</v>
      </c>
      <c r="J19" s="6" t="str">
        <f>G19 - 28363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2">
        <v>113.45</v>
      </c>
    </row>
    <row r="20" spans="1:18">
      <c r="B20" s="41" t="s">
        <v>64</v>
      </c>
      <c r="C20" t="s">
        <v>69</v>
      </c>
      <c r="D20" s="3" t="s">
        <v>70</v>
      </c>
      <c r="E20" s="5">
        <v>24</v>
      </c>
      <c r="F20" s="2">
        <v>3600</v>
      </c>
      <c r="G20" s="6">
        <v>468000</v>
      </c>
      <c r="H20" s="2">
        <v>0</v>
      </c>
      <c r="I20" s="6">
        <v>0</v>
      </c>
      <c r="J20" s="6" t="str">
        <f>G20 - 353976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2">
        <v>113.45</v>
      </c>
    </row>
    <row r="21" spans="1:18">
      <c r="B21" s="41" t="s">
        <v>64</v>
      </c>
      <c r="C21" t="s">
        <v>71</v>
      </c>
      <c r="D21" s="3" t="s">
        <v>72</v>
      </c>
      <c r="E21" s="5">
        <v>3</v>
      </c>
      <c r="F21" s="2">
        <v>114</v>
      </c>
      <c r="G21" s="6">
        <v>14820</v>
      </c>
      <c r="H21" s="2">
        <v>0</v>
      </c>
      <c r="I21" s="6">
        <v>0</v>
      </c>
      <c r="J21" s="6" t="str">
        <f>G21 - 11232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2">
        <v>113.45</v>
      </c>
    </row>
    <row r="22" spans="1:18">
      <c r="B22" s="41" t="s">
        <v>64</v>
      </c>
      <c r="C22" t="s">
        <v>73</v>
      </c>
      <c r="D22" s="3" t="s">
        <v>74</v>
      </c>
      <c r="E22" s="5">
        <v>1</v>
      </c>
      <c r="F22" s="2">
        <v>420</v>
      </c>
      <c r="G22" s="6">
        <v>54600</v>
      </c>
      <c r="H22" s="2">
        <v>0</v>
      </c>
      <c r="I22" s="6">
        <v>0</v>
      </c>
      <c r="J22" s="6" t="str">
        <f>G22 - 39770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2">
        <v>113.45</v>
      </c>
    </row>
    <row r="23" spans="1:18">
      <c r="B23" s="41" t="s">
        <v>43</v>
      </c>
      <c r="C23" t="s">
        <v>61</v>
      </c>
      <c r="D23" s="3" t="s">
        <v>75</v>
      </c>
      <c r="E23" s="5">
        <v>1</v>
      </c>
      <c r="F23" s="2">
        <v>55</v>
      </c>
      <c r="G23" s="6">
        <v>7150</v>
      </c>
      <c r="H23" s="2">
        <v>40</v>
      </c>
      <c r="I23" s="6">
        <v>4538</v>
      </c>
      <c r="J23" s="6" t="str">
        <f>G23 - I23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2">
        <v>113.45</v>
      </c>
    </row>
    <row r="24" spans="1:18">
      <c r="B24" s="41" t="s">
        <v>43</v>
      </c>
      <c r="C24" t="s">
        <v>61</v>
      </c>
      <c r="D24" s="3" t="s">
        <v>76</v>
      </c>
      <c r="E24" s="5">
        <v>1</v>
      </c>
      <c r="F24" s="2">
        <v>1100</v>
      </c>
      <c r="G24" s="6">
        <v>143000</v>
      </c>
      <c r="H24" s="2">
        <v>800</v>
      </c>
      <c r="I24" s="6">
        <v>90760</v>
      </c>
      <c r="J24" s="6" t="str">
        <f>G24 - I24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0.2</v>
      </c>
      <c r="P24" s="4">
        <v>0.8</v>
      </c>
      <c r="Q24" s="2">
        <v>130</v>
      </c>
      <c r="R24" s="42">
        <v>113.45</v>
      </c>
    </row>
    <row r="25" spans="1:18">
      <c r="B25" s="41" t="s">
        <v>43</v>
      </c>
      <c r="C25" t="s">
        <v>77</v>
      </c>
      <c r="D25" s="3" t="s">
        <v>78</v>
      </c>
      <c r="E25" s="5">
        <v>26</v>
      </c>
      <c r="F25" s="2">
        <v>598</v>
      </c>
      <c r="G25" s="6">
        <v>77740</v>
      </c>
      <c r="H25" s="2">
        <v>520</v>
      </c>
      <c r="I25" s="6">
        <v>58994</v>
      </c>
      <c r="J25" s="6" t="str">
        <f>G25 - I25</f>
        <v>0</v>
      </c>
      <c r="K25" s="4" t="str">
        <f>IF(G25=0,0,J25 / G25)</f>
        <v>0</v>
      </c>
      <c r="L25" s="6" t="str">
        <f>J25 * O25</f>
        <v>0</v>
      </c>
      <c r="M25" s="2" t="str">
        <f>L25 / R2</f>
        <v>0</v>
      </c>
      <c r="N25" s="6" t="str">
        <f>J25 * P25</f>
        <v>0</v>
      </c>
      <c r="O25" s="4">
        <v>0.2</v>
      </c>
      <c r="P25" s="4">
        <v>0.8</v>
      </c>
      <c r="Q25" s="2">
        <v>130</v>
      </c>
      <c r="R25" s="42">
        <v>113.45</v>
      </c>
    </row>
    <row r="26" spans="1:18">
      <c r="B26" s="41" t="s">
        <v>43</v>
      </c>
      <c r="C26" t="s">
        <v>79</v>
      </c>
      <c r="D26" s="3" t="s">
        <v>80</v>
      </c>
      <c r="E26" s="5">
        <v>1</v>
      </c>
      <c r="F26" s="2">
        <v>250</v>
      </c>
      <c r="G26" s="6">
        <v>32500</v>
      </c>
      <c r="H26" s="2">
        <v>188</v>
      </c>
      <c r="I26" s="6">
        <v>21329</v>
      </c>
      <c r="J26" s="6" t="str">
        <f>G26 - I26</f>
        <v>0</v>
      </c>
      <c r="K26" s="4" t="str">
        <f>IF(G26=0,0,J26 / G26)</f>
        <v>0</v>
      </c>
      <c r="L26" s="6" t="str">
        <f>J26 * O26</f>
        <v>0</v>
      </c>
      <c r="M26" s="2" t="str">
        <f>L26 / R2</f>
        <v>0</v>
      </c>
      <c r="N26" s="6" t="str">
        <f>J26 * P26</f>
        <v>0</v>
      </c>
      <c r="O26" s="4">
        <v>0.2</v>
      </c>
      <c r="P26" s="4">
        <v>0.8</v>
      </c>
      <c r="Q26" s="2">
        <v>130</v>
      </c>
      <c r="R26" s="42">
        <v>113.45</v>
      </c>
    </row>
    <row r="27" spans="1:18">
      <c r="B27" s="41" t="s">
        <v>43</v>
      </c>
      <c r="C27" t="s">
        <v>81</v>
      </c>
      <c r="D27" s="3" t="s">
        <v>82</v>
      </c>
      <c r="E27" s="5">
        <v>1</v>
      </c>
      <c r="F27" s="2">
        <v>170</v>
      </c>
      <c r="G27" s="6">
        <v>22100</v>
      </c>
      <c r="H27" s="2">
        <v>120</v>
      </c>
      <c r="I27" s="6">
        <v>13614</v>
      </c>
      <c r="J27" s="6" t="str">
        <f>G27 - I27</f>
        <v>0</v>
      </c>
      <c r="K27" s="4" t="str">
        <f>IF(G27=0,0,J27 / G27)</f>
        <v>0</v>
      </c>
      <c r="L27" s="6" t="str">
        <f>J27 * O27</f>
        <v>0</v>
      </c>
      <c r="M27" s="2" t="str">
        <f>L27 / R2</f>
        <v>0</v>
      </c>
      <c r="N27" s="6" t="str">
        <f>J27 * P27</f>
        <v>0</v>
      </c>
      <c r="O27" s="4">
        <v>0.2</v>
      </c>
      <c r="P27" s="4">
        <v>0.8</v>
      </c>
      <c r="Q27" s="2">
        <v>130</v>
      </c>
      <c r="R27" s="42">
        <v>113.45</v>
      </c>
    </row>
    <row r="28" spans="1:18">
      <c r="B28" s="41" t="s">
        <v>43</v>
      </c>
      <c r="C28" t="s">
        <v>81</v>
      </c>
      <c r="D28" s="3" t="s">
        <v>83</v>
      </c>
      <c r="E28" s="5">
        <v>27</v>
      </c>
      <c r="F28" s="2">
        <v>54</v>
      </c>
      <c r="G28" s="6">
        <v>7020</v>
      </c>
      <c r="H28" s="2">
        <v>40.5</v>
      </c>
      <c r="I28" s="6">
        <v>4590</v>
      </c>
      <c r="J28" s="6" t="str">
        <f>G28 - I28</f>
        <v>0</v>
      </c>
      <c r="K28" s="4" t="str">
        <f>IF(G28=0,0,J28 / G28)</f>
        <v>0</v>
      </c>
      <c r="L28" s="6" t="str">
        <f>J28 * O28</f>
        <v>0</v>
      </c>
      <c r="M28" s="2" t="str">
        <f>L28 / R2</f>
        <v>0</v>
      </c>
      <c r="N28" s="6" t="str">
        <f>J28 * P28</f>
        <v>0</v>
      </c>
      <c r="O28" s="4">
        <v>0.2</v>
      </c>
      <c r="P28" s="4">
        <v>0.8</v>
      </c>
      <c r="Q28" s="2">
        <v>130</v>
      </c>
      <c r="R28" s="42">
        <v>113.45</v>
      </c>
    </row>
    <row r="29" spans="1:18">
      <c r="B29" s="41" t="s">
        <v>43</v>
      </c>
      <c r="C29" t="s">
        <v>81</v>
      </c>
      <c r="D29" s="3" t="s">
        <v>84</v>
      </c>
      <c r="E29" s="5">
        <v>27</v>
      </c>
      <c r="F29" s="2">
        <v>108</v>
      </c>
      <c r="G29" s="6">
        <v>14040</v>
      </c>
      <c r="H29" s="2">
        <v>81</v>
      </c>
      <c r="I29" s="6">
        <v>9180</v>
      </c>
      <c r="J29" s="6" t="str">
        <f>G29 - I29</f>
        <v>0</v>
      </c>
      <c r="K29" s="4" t="str">
        <f>IF(G29=0,0,J29 / G29)</f>
        <v>0</v>
      </c>
      <c r="L29" s="6" t="str">
        <f>J29 * O29</f>
        <v>0</v>
      </c>
      <c r="M29" s="2" t="str">
        <f>L29 / R2</f>
        <v>0</v>
      </c>
      <c r="N29" s="6" t="str">
        <f>J29 * P29</f>
        <v>0</v>
      </c>
      <c r="O29" s="4">
        <v>0.2</v>
      </c>
      <c r="P29" s="4">
        <v>0.8</v>
      </c>
      <c r="Q29" s="2">
        <v>130</v>
      </c>
      <c r="R29" s="42">
        <v>113.45</v>
      </c>
    </row>
    <row r="30" spans="1:18">
      <c r="B30" s="41" t="s">
        <v>43</v>
      </c>
      <c r="C30" t="s">
        <v>81</v>
      </c>
      <c r="D30" s="3" t="s">
        <v>85</v>
      </c>
      <c r="E30" s="5">
        <v>1</v>
      </c>
      <c r="F30" s="2">
        <v>120</v>
      </c>
      <c r="G30" s="6">
        <v>15600</v>
      </c>
      <c r="H30" s="2">
        <v>91</v>
      </c>
      <c r="I30" s="6">
        <v>10324</v>
      </c>
      <c r="J30" s="6" t="str">
        <f>G30 - I30</f>
        <v>0</v>
      </c>
      <c r="K30" s="4" t="str">
        <f>IF(G30=0,0,J30 / G30)</f>
        <v>0</v>
      </c>
      <c r="L30" s="6" t="str">
        <f>J30 * O30</f>
        <v>0</v>
      </c>
      <c r="M30" s="2" t="str">
        <f>L30 / R2</f>
        <v>0</v>
      </c>
      <c r="N30" s="6" t="str">
        <f>J30 * P30</f>
        <v>0</v>
      </c>
      <c r="O30" s="4">
        <v>0.2</v>
      </c>
      <c r="P30" s="4">
        <v>0.8</v>
      </c>
      <c r="Q30" s="2">
        <v>130</v>
      </c>
      <c r="R30" s="42">
        <v>113.45</v>
      </c>
    </row>
    <row r="31" spans="1:18">
      <c r="B31" s="43"/>
      <c r="C31" s="43"/>
      <c r="D31" s="44"/>
      <c r="E31" s="45"/>
      <c r="F31" s="46"/>
      <c r="G31" s="47"/>
      <c r="H31" s="46"/>
      <c r="I31" s="47"/>
      <c r="J31" s="47"/>
      <c r="K31" s="48"/>
      <c r="L31" s="47"/>
      <c r="M31" s="46"/>
      <c r="N31" s="47"/>
      <c r="O31" s="48"/>
      <c r="P31" s="48"/>
      <c r="Q31" s="46"/>
      <c r="R31" s="46"/>
    </row>
    <row r="32" spans="1:18">
      <c r="D32" s="8" t="s">
        <v>86</v>
      </c>
      <c r="F32" s="2" t="str">
        <f>SUM(F5:F31)</f>
        <v>0</v>
      </c>
      <c r="G32" s="6" t="str">
        <f>SUM(G5:G31)</f>
        <v>0</v>
      </c>
      <c r="H32" s="2" t="str">
        <f>SUM(H5:H31)</f>
        <v>0</v>
      </c>
      <c r="I32" s="6" t="str">
        <f>SUM(I5:I31)</f>
        <v>0</v>
      </c>
      <c r="J32" s="6" t="str">
        <f>SUM(J5:J31)</f>
        <v>0</v>
      </c>
      <c r="K32" s="4" t="str">
        <f>IF(G32=0,0,J32 / G32)</f>
        <v>0</v>
      </c>
      <c r="L32" s="6" t="str">
        <f>SUM(L5:L31)</f>
        <v>0</v>
      </c>
      <c r="M32" s="2" t="str">
        <f>SUM(M5:M31)</f>
        <v>0</v>
      </c>
      <c r="N32" s="6" t="str">
        <f>SUM(N5:N31)</f>
        <v>0</v>
      </c>
    </row>
    <row r="33" spans="1:18">
      <c r="D33" s="8" t="s">
        <v>87</v>
      </c>
      <c r="E33" s="9">
        <v>0.04712</v>
      </c>
      <c r="F33" s="2" t="str">
        <f>E33 * (F32 - 0)</f>
        <v>0</v>
      </c>
      <c r="G33" s="6" t="str">
        <f>E33 * (G32 - 0)</f>
        <v>0</v>
      </c>
    </row>
    <row r="34" spans="1:18">
      <c r="D34" s="8" t="s">
        <v>88</v>
      </c>
      <c r="E34" s="7">
        <v>0.1</v>
      </c>
      <c r="F34" s="2" t="str">
        <f>F32*E34</f>
        <v>0</v>
      </c>
      <c r="G34" s="6" t="str">
        <f>G32*E34</f>
        <v>0</v>
      </c>
      <c r="N34" s="6" t="str">
        <f>G34</f>
        <v>0</v>
      </c>
    </row>
    <row r="35" spans="1:18">
      <c r="D35" s="8" t="s">
        <v>86</v>
      </c>
      <c r="F35" s="2" t="str">
        <f>F32 + F33 + F34</f>
        <v>0</v>
      </c>
      <c r="G35" s="6" t="str">
        <f>G32 + G33 + G34</f>
        <v>0</v>
      </c>
      <c r="H35" s="2" t="str">
        <f>H32</f>
        <v>0</v>
      </c>
      <c r="I35" s="6" t="str">
        <f>I32</f>
        <v>0</v>
      </c>
      <c r="J35" s="6" t="str">
        <f>G35 - I35</f>
        <v>0</v>
      </c>
      <c r="K35" s="4" t="str">
        <f>IF(G35=0,0,J35 / G35)</f>
        <v>0</v>
      </c>
      <c r="L35" s="6" t="str">
        <f>L32</f>
        <v>0</v>
      </c>
      <c r="M35" s="2" t="str">
        <f>M32</f>
        <v>0</v>
      </c>
      <c r="N35" s="6" t="str">
        <f>N32 + N34</f>
        <v>0</v>
      </c>
    </row>
    <row r="36" spans="1:18">
      <c r="D36" s="8" t="s">
        <v>89</v>
      </c>
      <c r="E36" s="7">
        <v>0</v>
      </c>
      <c r="F36" s="2" t="str">
        <f>F35*E36</f>
        <v>0</v>
      </c>
      <c r="G36" s="6" t="str">
        <f>G35*E36</f>
        <v>0</v>
      </c>
      <c r="L36" s="6" t="str">
        <f>G36*O36</f>
        <v>0</v>
      </c>
      <c r="M36" s="2" t="str">
        <f>F36*O36</f>
        <v>0</v>
      </c>
      <c r="N36" s="6" t="str">
        <f>G36*P36</f>
        <v>0</v>
      </c>
      <c r="O36" s="4">
        <v>0.2</v>
      </c>
      <c r="P36" s="4">
        <v>0.8</v>
      </c>
    </row>
    <row r="37" spans="1:18">
      <c r="D37" s="8" t="s">
        <v>90</v>
      </c>
      <c r="E37" s="5">
        <v>0</v>
      </c>
      <c r="F37" s="2" t="str">
        <f>IF(R37=0,0,G37/R37)</f>
        <v>0</v>
      </c>
      <c r="G37" s="6" t="str">
        <f>E37</f>
        <v>0</v>
      </c>
      <c r="L37" s="6" t="str">
        <f>G37*O37</f>
        <v>0</v>
      </c>
      <c r="M37" s="2" t="str">
        <f>F37*O37</f>
        <v>0</v>
      </c>
      <c r="N37" s="6" t="str">
        <f>G37*P37</f>
        <v>0</v>
      </c>
      <c r="O37" s="4">
        <v>0.2</v>
      </c>
      <c r="P37" s="4">
        <v>0.8</v>
      </c>
      <c r="Q37" s="2" t="s">
        <v>91</v>
      </c>
      <c r="R37" s="2">
        <v>100</v>
      </c>
    </row>
    <row r="38" spans="1:18">
      <c r="D38" s="8" t="s">
        <v>92</v>
      </c>
      <c r="F38" s="2" t="str">
        <f>F35 - F36 - F37</f>
        <v>0</v>
      </c>
      <c r="G38" s="6" t="str">
        <f>G35 - G36 - G37</f>
        <v>0</v>
      </c>
      <c r="H38" s="2" t="str">
        <f>H35</f>
        <v>0</v>
      </c>
      <c r="I38" s="6" t="str">
        <f>I35</f>
        <v>0</v>
      </c>
      <c r="J38" s="6" t="str">
        <f>G38 - I38</f>
        <v>0</v>
      </c>
      <c r="K38" s="4" t="str">
        <f>IF(G38=0,0,J38 / G38)</f>
        <v>0</v>
      </c>
      <c r="L38" s="6" t="str">
        <f>L35 - L36 - L37</f>
        <v>0</v>
      </c>
      <c r="M38" s="2" t="str">
        <f>M35 - M36 - M37</f>
        <v>0</v>
      </c>
      <c r="N38" s="6" t="str">
        <f>N35 - N36 - N37</f>
        <v>0</v>
      </c>
    </row>
    <row r="39" spans="1:18">
      <c r="D39" s="8"/>
    </row>
    <row r="40" spans="1:18">
      <c r="D40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40" s="2" t="str">
        <f>M38</f>
        <v>0</v>
      </c>
    </row>
    <row r="41" spans="1:18">
      <c r="D41" s="8" t="s">
        <v>7</v>
      </c>
      <c r="F41" s="2" t="str">
        <f>(F40 + F42) * E33</f>
        <v>0</v>
      </c>
    </row>
    <row r="42" spans="1:18">
      <c r="D42" s="8" t="s">
        <v>93</v>
      </c>
      <c r="F42" s="2" t="str">
        <f>H38</f>
        <v>0</v>
      </c>
    </row>
    <row r="43" spans="1:18">
      <c r="D43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43" s="2" t="str">
        <f>SUM(F40:F42)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7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95</v>
      </c>
      <c r="Q2" s="2" t="s">
        <v>25</v>
      </c>
      <c r="R2" s="2">
        <v>130</v>
      </c>
    </row>
    <row r="4" spans="1:18" s="1" customFormat="1">
      <c r="B4" s="15" t="s">
        <v>26</v>
      </c>
      <c r="C4" s="16" t="s">
        <v>27</v>
      </c>
      <c r="D4" s="17" t="s">
        <v>28</v>
      </c>
      <c r="E4" s="18" t="s">
        <v>29</v>
      </c>
      <c r="F4" s="19" t="s">
        <v>30</v>
      </c>
      <c r="G4" s="18" t="s">
        <v>31</v>
      </c>
      <c r="H4" s="19" t="s">
        <v>32</v>
      </c>
      <c r="I4" s="18" t="s">
        <v>33</v>
      </c>
      <c r="J4" s="18" t="s">
        <v>34</v>
      </c>
      <c r="K4" s="20" t="s">
        <v>35</v>
      </c>
      <c r="L4" s="21" t="s">
        <v>36</v>
      </c>
      <c r="M4" s="22" t="s">
        <v>37</v>
      </c>
      <c r="N4" s="21" t="s">
        <v>38</v>
      </c>
      <c r="O4" s="23" t="s">
        <v>39</v>
      </c>
      <c r="P4" s="23" t="s">
        <v>40</v>
      </c>
      <c r="Q4" s="19" t="s">
        <v>41</v>
      </c>
      <c r="R4" s="24" t="s">
        <v>42</v>
      </c>
    </row>
    <row r="5" spans="1:18">
      <c r="B5" s="41" t="s">
        <v>43</v>
      </c>
      <c r="C5" t="s">
        <v>96</v>
      </c>
      <c r="D5" s="3" t="s">
        <v>97</v>
      </c>
      <c r="E5" s="5">
        <v>1</v>
      </c>
      <c r="F5" s="2">
        <v>850</v>
      </c>
      <c r="G5" s="6">
        <v>110500</v>
      </c>
      <c r="H5" s="2">
        <v>1680.63</v>
      </c>
      <c r="I5" s="6">
        <v>190667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113.45</v>
      </c>
    </row>
    <row r="6" spans="1:18">
      <c r="B6" s="41" t="s">
        <v>43</v>
      </c>
      <c r="C6" t="s">
        <v>98</v>
      </c>
      <c r="D6" s="3" t="s">
        <v>99</v>
      </c>
      <c r="E6" s="5">
        <v>1</v>
      </c>
      <c r="F6" s="2">
        <v>28</v>
      </c>
      <c r="G6" s="6">
        <v>3640</v>
      </c>
      <c r="H6" s="2">
        <v>15.71</v>
      </c>
      <c r="I6" s="6">
        <v>1782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113.45</v>
      </c>
    </row>
    <row r="7" spans="1:18">
      <c r="B7" s="41" t="s">
        <v>43</v>
      </c>
      <c r="C7" t="s">
        <v>98</v>
      </c>
      <c r="D7" s="3" t="s">
        <v>100</v>
      </c>
      <c r="E7" s="5">
        <v>23</v>
      </c>
      <c r="F7" s="2">
        <v>161</v>
      </c>
      <c r="G7" s="6">
        <v>20930</v>
      </c>
      <c r="H7" s="2">
        <v>96.60000000000001</v>
      </c>
      <c r="I7" s="6">
        <v>10948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113.45</v>
      </c>
    </row>
    <row r="8" spans="1:18">
      <c r="B8" s="41" t="s">
        <v>43</v>
      </c>
      <c r="C8" t="s">
        <v>101</v>
      </c>
      <c r="D8" s="3" t="s">
        <v>102</v>
      </c>
      <c r="E8" s="5">
        <v>1</v>
      </c>
      <c r="F8" s="2">
        <v>250</v>
      </c>
      <c r="G8" s="6">
        <v>32500</v>
      </c>
      <c r="H8" s="2">
        <v>150</v>
      </c>
      <c r="I8" s="6">
        <v>17018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113.45</v>
      </c>
    </row>
    <row r="9" spans="1:18">
      <c r="B9" s="41" t="s">
        <v>43</v>
      </c>
      <c r="C9" t="s">
        <v>101</v>
      </c>
      <c r="D9" s="3" t="s">
        <v>49</v>
      </c>
      <c r="E9" s="5">
        <v>1</v>
      </c>
      <c r="F9" s="2">
        <v>900</v>
      </c>
      <c r="G9" s="6">
        <v>117000</v>
      </c>
      <c r="H9" s="2">
        <v>600</v>
      </c>
      <c r="I9" s="6">
        <v>68070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113.45</v>
      </c>
    </row>
    <row r="10" spans="1:18">
      <c r="B10" s="41" t="s">
        <v>43</v>
      </c>
      <c r="C10" t="s">
        <v>101</v>
      </c>
      <c r="D10" s="3" t="s">
        <v>50</v>
      </c>
      <c r="E10" s="5">
        <v>1</v>
      </c>
      <c r="F10" s="2">
        <v>150</v>
      </c>
      <c r="G10" s="6">
        <v>19500</v>
      </c>
      <c r="H10" s="2">
        <v>50</v>
      </c>
      <c r="I10" s="6">
        <v>5673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113.45</v>
      </c>
    </row>
    <row r="11" spans="1:18">
      <c r="B11" s="41" t="s">
        <v>43</v>
      </c>
      <c r="C11" t="s">
        <v>101</v>
      </c>
      <c r="D11" s="3" t="s">
        <v>51</v>
      </c>
      <c r="E11" s="5">
        <v>1</v>
      </c>
      <c r="F11" s="2">
        <v>80</v>
      </c>
      <c r="G11" s="6">
        <v>10400</v>
      </c>
      <c r="H11" s="2">
        <v>50</v>
      </c>
      <c r="I11" s="6">
        <v>5673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113.45</v>
      </c>
    </row>
    <row r="12" spans="1:18">
      <c r="B12" s="41" t="s">
        <v>43</v>
      </c>
      <c r="C12" t="s">
        <v>103</v>
      </c>
      <c r="D12" s="3" t="s">
        <v>104</v>
      </c>
      <c r="E12" s="5">
        <v>3</v>
      </c>
      <c r="F12" s="2">
        <v>450</v>
      </c>
      <c r="G12" s="6">
        <v>58500</v>
      </c>
      <c r="H12" s="2">
        <v>235.59</v>
      </c>
      <c r="I12" s="6">
        <v>26727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113.45</v>
      </c>
    </row>
    <row r="13" spans="1:18">
      <c r="B13" s="41" t="s">
        <v>43</v>
      </c>
      <c r="C13" t="s">
        <v>105</v>
      </c>
      <c r="D13" s="3" t="s">
        <v>106</v>
      </c>
      <c r="E13" s="5">
        <v>1</v>
      </c>
      <c r="F13" s="2">
        <v>500</v>
      </c>
      <c r="G13" s="6">
        <v>65000</v>
      </c>
      <c r="H13" s="2">
        <v>290.58</v>
      </c>
      <c r="I13" s="6">
        <v>32966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113.45</v>
      </c>
    </row>
    <row r="14" spans="1:18">
      <c r="B14" s="41" t="s">
        <v>43</v>
      </c>
      <c r="C14" t="s">
        <v>55</v>
      </c>
      <c r="D14" s="3" t="s">
        <v>107</v>
      </c>
      <c r="E14" s="5">
        <v>1</v>
      </c>
      <c r="F14" s="2">
        <v>620</v>
      </c>
      <c r="G14" s="6">
        <v>80600</v>
      </c>
      <c r="H14" s="2">
        <v>480</v>
      </c>
      <c r="I14" s="6">
        <v>54456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113.45</v>
      </c>
    </row>
    <row r="15" spans="1:18">
      <c r="B15" s="41" t="s">
        <v>43</v>
      </c>
      <c r="C15" t="s">
        <v>108</v>
      </c>
      <c r="D15" s="3" t="s">
        <v>109</v>
      </c>
      <c r="E15" s="5">
        <v>1</v>
      </c>
      <c r="F15" s="2">
        <v>1550</v>
      </c>
      <c r="G15" s="6">
        <v>201500</v>
      </c>
      <c r="H15" s="2">
        <v>1170</v>
      </c>
      <c r="I15" s="6">
        <v>132737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113.45</v>
      </c>
    </row>
    <row r="16" spans="1:18">
      <c r="B16" s="41" t="s">
        <v>43</v>
      </c>
      <c r="C16" t="s">
        <v>108</v>
      </c>
      <c r="D16" s="3" t="s">
        <v>110</v>
      </c>
      <c r="E16" s="5">
        <v>1</v>
      </c>
      <c r="F16" s="2">
        <v>400</v>
      </c>
      <c r="G16" s="6">
        <v>52000</v>
      </c>
      <c r="H16" s="2">
        <v>300</v>
      </c>
      <c r="I16" s="6">
        <v>34035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113.45</v>
      </c>
    </row>
    <row r="17" spans="1:18">
      <c r="B17" s="41" t="s">
        <v>43</v>
      </c>
      <c r="C17" t="s">
        <v>111</v>
      </c>
      <c r="D17" s="3" t="s">
        <v>112</v>
      </c>
      <c r="E17" s="5">
        <v>1</v>
      </c>
      <c r="F17" s="2">
        <v>0</v>
      </c>
      <c r="G17" s="6">
        <v>0</v>
      </c>
      <c r="H17" s="2">
        <v>1668.3</v>
      </c>
      <c r="I17" s="6">
        <v>189269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113.45</v>
      </c>
    </row>
    <row r="18" spans="1:18">
      <c r="B18" s="41" t="s">
        <v>43</v>
      </c>
      <c r="C18" t="s">
        <v>61</v>
      </c>
      <c r="D18" s="3" t="s">
        <v>113</v>
      </c>
      <c r="E18" s="5">
        <v>1</v>
      </c>
      <c r="F18" s="2">
        <v>320</v>
      </c>
      <c r="G18" s="6">
        <v>41600</v>
      </c>
      <c r="H18" s="2">
        <v>250</v>
      </c>
      <c r="I18" s="6">
        <v>28363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2">
        <v>113.45</v>
      </c>
    </row>
    <row r="19" spans="1:18">
      <c r="B19" s="41" t="s">
        <v>43</v>
      </c>
      <c r="C19" t="s">
        <v>61</v>
      </c>
      <c r="D19" s="3" t="s">
        <v>114</v>
      </c>
      <c r="E19" s="5">
        <v>1</v>
      </c>
      <c r="F19" s="2">
        <v>250</v>
      </c>
      <c r="G19" s="6">
        <v>32500</v>
      </c>
      <c r="H19" s="2">
        <v>60</v>
      </c>
      <c r="I19" s="6">
        <v>6807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2">
        <v>113.45</v>
      </c>
    </row>
    <row r="20" spans="1:18">
      <c r="B20" s="41" t="s">
        <v>64</v>
      </c>
      <c r="C20" t="s">
        <v>115</v>
      </c>
      <c r="D20" s="3" t="s">
        <v>116</v>
      </c>
      <c r="E20" s="5">
        <v>25</v>
      </c>
      <c r="F20" s="2">
        <v>3000</v>
      </c>
      <c r="G20" s="6">
        <v>390000</v>
      </c>
      <c r="H20" s="2">
        <v>0</v>
      </c>
      <c r="I20" s="6">
        <v>0</v>
      </c>
      <c r="J20" s="6" t="str">
        <f>G20 - 323325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2">
        <v>113.45</v>
      </c>
    </row>
    <row r="21" spans="1:18">
      <c r="B21" s="41" t="s">
        <v>64</v>
      </c>
      <c r="C21" t="s">
        <v>115</v>
      </c>
      <c r="D21" s="3" t="s">
        <v>117</v>
      </c>
      <c r="E21" s="5">
        <v>25</v>
      </c>
      <c r="F21" s="2">
        <v>150</v>
      </c>
      <c r="G21" s="6">
        <v>19500</v>
      </c>
      <c r="H21" s="2">
        <v>0</v>
      </c>
      <c r="I21" s="6">
        <v>0</v>
      </c>
      <c r="J21" s="6" t="str">
        <f>G21 - 17025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2">
        <v>113.45</v>
      </c>
    </row>
    <row r="22" spans="1:18">
      <c r="B22" s="41" t="s">
        <v>43</v>
      </c>
      <c r="C22" t="s">
        <v>118</v>
      </c>
      <c r="D22" s="3" t="s">
        <v>119</v>
      </c>
      <c r="E22" s="5">
        <v>1</v>
      </c>
      <c r="F22" s="2">
        <v>550</v>
      </c>
      <c r="G22" s="6">
        <v>71500</v>
      </c>
      <c r="H22" s="2">
        <v>392.67</v>
      </c>
      <c r="I22" s="6">
        <v>44548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0.5</v>
      </c>
      <c r="P22" s="4">
        <v>0.5</v>
      </c>
      <c r="Q22" s="2">
        <v>130</v>
      </c>
      <c r="R22" s="42">
        <v>113.45</v>
      </c>
    </row>
    <row r="23" spans="1:18">
      <c r="B23" s="41" t="s">
        <v>43</v>
      </c>
      <c r="C23" t="s">
        <v>61</v>
      </c>
      <c r="D23" s="3" t="s">
        <v>120</v>
      </c>
      <c r="E23" s="5">
        <v>1</v>
      </c>
      <c r="F23" s="2">
        <v>600</v>
      </c>
      <c r="G23" s="6">
        <v>78000</v>
      </c>
      <c r="H23" s="2">
        <v>500</v>
      </c>
      <c r="I23" s="6">
        <v>56725</v>
      </c>
      <c r="J23" s="6" t="str">
        <f>G23 - I23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2">
        <v>113.45</v>
      </c>
    </row>
    <row r="24" spans="1:18">
      <c r="B24" s="41" t="s">
        <v>43</v>
      </c>
      <c r="C24" t="s">
        <v>121</v>
      </c>
      <c r="D24" s="3" t="s">
        <v>122</v>
      </c>
      <c r="E24" s="5">
        <v>1</v>
      </c>
      <c r="F24" s="2">
        <v>0</v>
      </c>
      <c r="G24" s="6">
        <v>0</v>
      </c>
      <c r="H24" s="2">
        <v>120</v>
      </c>
      <c r="I24" s="6">
        <v>13614</v>
      </c>
      <c r="J24" s="6" t="str">
        <f>G24 - I24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0.2</v>
      </c>
      <c r="P24" s="4">
        <v>0.8</v>
      </c>
      <c r="Q24" s="2">
        <v>130</v>
      </c>
      <c r="R24" s="42">
        <v>113.45</v>
      </c>
    </row>
    <row r="25" spans="1:18">
      <c r="B25" s="43"/>
      <c r="C25" s="43"/>
      <c r="D25" s="44"/>
      <c r="E25" s="45"/>
      <c r="F25" s="46"/>
      <c r="G25" s="47"/>
      <c r="H25" s="46"/>
      <c r="I25" s="47"/>
      <c r="J25" s="47"/>
      <c r="K25" s="48"/>
      <c r="L25" s="47"/>
      <c r="M25" s="46"/>
      <c r="N25" s="47"/>
      <c r="O25" s="48"/>
      <c r="P25" s="48"/>
      <c r="Q25" s="46"/>
      <c r="R25" s="46"/>
    </row>
    <row r="26" spans="1:18">
      <c r="D26" s="8" t="s">
        <v>86</v>
      </c>
      <c r="F26" s="2" t="str">
        <f>SUM(F5:F25)</f>
        <v>0</v>
      </c>
      <c r="G26" s="6" t="str">
        <f>SUM(G5:G25)</f>
        <v>0</v>
      </c>
      <c r="H26" s="2" t="str">
        <f>SUM(H5:H25)</f>
        <v>0</v>
      </c>
      <c r="I26" s="6" t="str">
        <f>SUM(I5:I25)</f>
        <v>0</v>
      </c>
      <c r="J26" s="6" t="str">
        <f>SUM(J5:J25)</f>
        <v>0</v>
      </c>
      <c r="K26" s="4" t="str">
        <f>IF(G26=0,0,J26 / G26)</f>
        <v>0</v>
      </c>
      <c r="L26" s="6" t="str">
        <f>SUM(L5:L25)</f>
        <v>0</v>
      </c>
      <c r="M26" s="2" t="str">
        <f>SUM(M5:M25)</f>
        <v>0</v>
      </c>
      <c r="N26" s="6" t="str">
        <f>SUM(N5:N25)</f>
        <v>0</v>
      </c>
    </row>
    <row r="27" spans="1:18">
      <c r="D27" s="8" t="s">
        <v>87</v>
      </c>
      <c r="E27" s="9">
        <v>0.04712</v>
      </c>
      <c r="F27" s="2" t="str">
        <f>E27 * (F26 - 0)</f>
        <v>0</v>
      </c>
      <c r="G27" s="6" t="str">
        <f>E27 * (G26 - 0)</f>
        <v>0</v>
      </c>
    </row>
    <row r="28" spans="1:18">
      <c r="D28" s="8" t="s">
        <v>88</v>
      </c>
      <c r="E28" s="7">
        <v>0.1</v>
      </c>
      <c r="F28" s="2" t="str">
        <f>F26*E28</f>
        <v>0</v>
      </c>
      <c r="G28" s="6" t="str">
        <f>G26*E28</f>
        <v>0</v>
      </c>
      <c r="N28" s="6" t="str">
        <f>G28</f>
        <v>0</v>
      </c>
    </row>
    <row r="29" spans="1:18">
      <c r="D29" s="8" t="s">
        <v>86</v>
      </c>
      <c r="F29" s="2" t="str">
        <f>F26 + F27 + F28</f>
        <v>0</v>
      </c>
      <c r="G29" s="6" t="str">
        <f>G26 + G27 + G28</f>
        <v>0</v>
      </c>
      <c r="H29" s="2" t="str">
        <f>H26</f>
        <v>0</v>
      </c>
      <c r="I29" s="6" t="str">
        <f>I26</f>
        <v>0</v>
      </c>
      <c r="J29" s="6" t="str">
        <f>G29 - I29</f>
        <v>0</v>
      </c>
      <c r="K29" s="4" t="str">
        <f>IF(G29=0,0,J29 / G29)</f>
        <v>0</v>
      </c>
      <c r="L29" s="6" t="str">
        <f>L26</f>
        <v>0</v>
      </c>
      <c r="M29" s="2" t="str">
        <f>M26</f>
        <v>0</v>
      </c>
      <c r="N29" s="6" t="str">
        <f>N26 + N28</f>
        <v>0</v>
      </c>
    </row>
    <row r="30" spans="1:18">
      <c r="D30" s="8"/>
      <c r="E30" s="7">
        <v>0</v>
      </c>
      <c r="F30" s="2" t="str">
        <f>F29*E30</f>
        <v>0</v>
      </c>
      <c r="G30" s="6" t="str">
        <f>G29*E30</f>
        <v>0</v>
      </c>
      <c r="L30" s="6" t="str">
        <f>G30*O30</f>
        <v>0</v>
      </c>
      <c r="M30" s="2" t="str">
        <f>F30*O30</f>
        <v>0</v>
      </c>
      <c r="N30" s="6" t="str">
        <f>G30*P30</f>
        <v>0</v>
      </c>
      <c r="O30" s="4">
        <v>0.2</v>
      </c>
      <c r="P30" s="4">
        <v>0.8</v>
      </c>
    </row>
    <row r="31" spans="1:18">
      <c r="D31" s="8" t="s">
        <v>90</v>
      </c>
      <c r="E31" s="5">
        <v>0</v>
      </c>
      <c r="F31" s="2" t="str">
        <f>IF(R31=0,0,G31/R31)</f>
        <v>0</v>
      </c>
      <c r="G31" s="6" t="str">
        <f>E31</f>
        <v>0</v>
      </c>
      <c r="L31" s="6" t="str">
        <f>G31*O31</f>
        <v>0</v>
      </c>
      <c r="M31" s="2" t="str">
        <f>F31*O31</f>
        <v>0</v>
      </c>
      <c r="N31" s="6" t="str">
        <f>G31*P31</f>
        <v>0</v>
      </c>
      <c r="O31" s="4">
        <v>0.2</v>
      </c>
      <c r="P31" s="4">
        <v>0.8</v>
      </c>
      <c r="Q31" s="2" t="s">
        <v>91</v>
      </c>
      <c r="R31" s="2">
        <v>100</v>
      </c>
    </row>
    <row r="32" spans="1:18">
      <c r="D32" s="8" t="s">
        <v>92</v>
      </c>
      <c r="F32" s="2" t="str">
        <f>F29 - F30 - F31</f>
        <v>0</v>
      </c>
      <c r="G32" s="6" t="str">
        <f>G29 - G30 - G31</f>
        <v>0</v>
      </c>
      <c r="H32" s="2" t="str">
        <f>H29</f>
        <v>0</v>
      </c>
      <c r="I32" s="6" t="str">
        <f>I29</f>
        <v>0</v>
      </c>
      <c r="J32" s="6" t="str">
        <f>G32 - I32</f>
        <v>0</v>
      </c>
      <c r="K32" s="4" t="str">
        <f>IF(G32=0,0,J32 / G32)</f>
        <v>0</v>
      </c>
      <c r="L32" s="6" t="str">
        <f>L29 - L30 - L31</f>
        <v>0</v>
      </c>
      <c r="M32" s="2" t="str">
        <f>M29 - M30 - M31</f>
        <v>0</v>
      </c>
      <c r="N32" s="6" t="str">
        <f>N29 - N30 - N31</f>
        <v>0</v>
      </c>
    </row>
    <row r="33" spans="1:18">
      <c r="D33" s="8"/>
    </row>
    <row r="34" spans="1:18">
      <c r="D34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4" s="2" t="str">
        <f>M32</f>
        <v>0</v>
      </c>
    </row>
    <row r="35" spans="1:18">
      <c r="D35" s="8" t="s">
        <v>7</v>
      </c>
      <c r="F35" s="2" t="str">
        <f>(F34 + F36) * E27</f>
        <v>0</v>
      </c>
    </row>
    <row r="36" spans="1:18">
      <c r="D36" s="8" t="s">
        <v>93</v>
      </c>
      <c r="F36" s="2" t="str">
        <f>H32</f>
        <v>0</v>
      </c>
    </row>
    <row r="37" spans="1:18">
      <c r="D37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7" s="2" t="str">
        <f>SUM(F34:F36)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2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123</v>
      </c>
      <c r="Q2" s="2" t="s">
        <v>25</v>
      </c>
      <c r="R2" s="2">
        <v>130</v>
      </c>
    </row>
    <row r="4" spans="1:18" s="1" customFormat="1">
      <c r="B4" s="15" t="s">
        <v>26</v>
      </c>
      <c r="C4" s="16" t="s">
        <v>27</v>
      </c>
      <c r="D4" s="17" t="s">
        <v>28</v>
      </c>
      <c r="E4" s="18" t="s">
        <v>29</v>
      </c>
      <c r="F4" s="19" t="s">
        <v>30</v>
      </c>
      <c r="G4" s="18" t="s">
        <v>31</v>
      </c>
      <c r="H4" s="19" t="s">
        <v>32</v>
      </c>
      <c r="I4" s="18" t="s">
        <v>33</v>
      </c>
      <c r="J4" s="18" t="s">
        <v>34</v>
      </c>
      <c r="K4" s="20" t="s">
        <v>35</v>
      </c>
      <c r="L4" s="21" t="s">
        <v>36</v>
      </c>
      <c r="M4" s="22" t="s">
        <v>37</v>
      </c>
      <c r="N4" s="21" t="s">
        <v>38</v>
      </c>
      <c r="O4" s="23" t="s">
        <v>39</v>
      </c>
      <c r="P4" s="23" t="s">
        <v>40</v>
      </c>
      <c r="Q4" s="19" t="s">
        <v>41</v>
      </c>
      <c r="R4" s="24" t="s">
        <v>42</v>
      </c>
    </row>
    <row r="5" spans="1:18">
      <c r="B5" s="41" t="s">
        <v>43</v>
      </c>
      <c r="C5" t="s">
        <v>124</v>
      </c>
      <c r="D5" s="3" t="s">
        <v>125</v>
      </c>
      <c r="E5" s="5">
        <v>1</v>
      </c>
      <c r="F5" s="2">
        <v>3100</v>
      </c>
      <c r="G5" s="6">
        <v>403000</v>
      </c>
      <c r="H5" s="2">
        <v>2362.08</v>
      </c>
      <c r="I5" s="6">
        <v>267978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2">
        <v>113.45</v>
      </c>
    </row>
    <row r="6" spans="1:18">
      <c r="B6" s="41" t="s">
        <v>43</v>
      </c>
      <c r="C6" t="s">
        <v>126</v>
      </c>
      <c r="D6" s="3" t="s">
        <v>127</v>
      </c>
      <c r="E6" s="5">
        <v>1</v>
      </c>
      <c r="F6" s="2">
        <v>0</v>
      </c>
      <c r="G6" s="6">
        <v>0</v>
      </c>
      <c r="H6" s="2">
        <v>240</v>
      </c>
      <c r="I6" s="6">
        <v>27228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2">
        <v>113.45</v>
      </c>
    </row>
    <row r="7" spans="1:18">
      <c r="B7" s="41" t="s">
        <v>43</v>
      </c>
      <c r="C7" t="s">
        <v>126</v>
      </c>
      <c r="D7" s="3" t="s">
        <v>128</v>
      </c>
      <c r="E7" s="5">
        <v>2</v>
      </c>
      <c r="F7" s="2">
        <v>66</v>
      </c>
      <c r="G7" s="6">
        <v>8580</v>
      </c>
      <c r="H7" s="2">
        <v>56</v>
      </c>
      <c r="I7" s="6">
        <v>6354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2">
        <v>113.45</v>
      </c>
    </row>
    <row r="8" spans="1:18">
      <c r="B8" s="41" t="s">
        <v>43</v>
      </c>
      <c r="C8" t="s">
        <v>126</v>
      </c>
      <c r="D8" s="3" t="s">
        <v>129</v>
      </c>
      <c r="E8" s="5">
        <v>1</v>
      </c>
      <c r="F8" s="2">
        <v>86</v>
      </c>
      <c r="G8" s="6">
        <v>11180</v>
      </c>
      <c r="H8" s="2">
        <v>60</v>
      </c>
      <c r="I8" s="6">
        <v>6807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2">
        <v>113.45</v>
      </c>
    </row>
    <row r="9" spans="1:18">
      <c r="B9" s="41" t="s">
        <v>43</v>
      </c>
      <c r="C9" t="s">
        <v>126</v>
      </c>
      <c r="D9" s="3" t="s">
        <v>130</v>
      </c>
      <c r="E9" s="5">
        <v>1</v>
      </c>
      <c r="F9" s="2">
        <v>150</v>
      </c>
      <c r="G9" s="6">
        <v>19500</v>
      </c>
      <c r="H9" s="2">
        <v>80</v>
      </c>
      <c r="I9" s="6">
        <v>9076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</v>
      </c>
      <c r="P9" s="4">
        <v>1</v>
      </c>
      <c r="Q9" s="2">
        <v>130</v>
      </c>
      <c r="R9" s="42">
        <v>113.45</v>
      </c>
    </row>
    <row r="10" spans="1:18">
      <c r="B10" s="43"/>
      <c r="C10" s="43"/>
      <c r="D10" s="44"/>
      <c r="E10" s="45"/>
      <c r="F10" s="46"/>
      <c r="G10" s="47"/>
      <c r="H10" s="46"/>
      <c r="I10" s="47"/>
      <c r="J10" s="47"/>
      <c r="K10" s="48"/>
      <c r="L10" s="47"/>
      <c r="M10" s="46"/>
      <c r="N10" s="47"/>
      <c r="O10" s="48"/>
      <c r="P10" s="48"/>
      <c r="Q10" s="46"/>
      <c r="R10" s="46"/>
    </row>
    <row r="11" spans="1:18">
      <c r="D11" s="8" t="s">
        <v>86</v>
      </c>
      <c r="F11" s="2" t="str">
        <f>SUM(F5:F10)</f>
        <v>0</v>
      </c>
      <c r="G11" s="6" t="str">
        <f>SUM(G5:G10)</f>
        <v>0</v>
      </c>
      <c r="H11" s="2" t="str">
        <f>SUM(H5:H10)</f>
        <v>0</v>
      </c>
      <c r="I11" s="6" t="str">
        <f>SUM(I5:I10)</f>
        <v>0</v>
      </c>
      <c r="J11" s="6" t="str">
        <f>SUM(J5:J10)</f>
        <v>0</v>
      </c>
      <c r="K11" s="4" t="str">
        <f>IF(G11=0,0,J11 / G11)</f>
        <v>0</v>
      </c>
      <c r="L11" s="6" t="str">
        <f>SUM(L5:L10)</f>
        <v>0</v>
      </c>
      <c r="M11" s="2" t="str">
        <f>SUM(M5:M10)</f>
        <v>0</v>
      </c>
      <c r="N11" s="6" t="str">
        <f>SUM(N5:N10)</f>
        <v>0</v>
      </c>
    </row>
    <row r="12" spans="1:18">
      <c r="D12" s="8" t="s">
        <v>87</v>
      </c>
      <c r="E12" s="9">
        <v>0.04712</v>
      </c>
      <c r="F12" s="2" t="str">
        <f>E12 * (F11 - 0)</f>
        <v>0</v>
      </c>
      <c r="G12" s="6" t="str">
        <f>E12 * (G11 - 0)</f>
        <v>0</v>
      </c>
    </row>
    <row r="13" spans="1:18">
      <c r="D13" s="8" t="s">
        <v>88</v>
      </c>
      <c r="E13" s="7">
        <v>0.1</v>
      </c>
      <c r="F13" s="2" t="str">
        <f>F11*E13</f>
        <v>0</v>
      </c>
      <c r="G13" s="6" t="str">
        <f>G11*E13</f>
        <v>0</v>
      </c>
      <c r="N13" s="6" t="str">
        <f>G13</f>
        <v>0</v>
      </c>
    </row>
    <row r="14" spans="1:18">
      <c r="D14" s="8" t="s">
        <v>86</v>
      </c>
      <c r="F14" s="2" t="str">
        <f>F11 + F12 + F13</f>
        <v>0</v>
      </c>
      <c r="G14" s="6" t="str">
        <f>G11 + G12 + G13</f>
        <v>0</v>
      </c>
      <c r="H14" s="2" t="str">
        <f>H11</f>
        <v>0</v>
      </c>
      <c r="I14" s="6" t="str">
        <f>I11</f>
        <v>0</v>
      </c>
      <c r="J14" s="6" t="str">
        <f>G14 - I14</f>
        <v>0</v>
      </c>
      <c r="K14" s="4" t="str">
        <f>IF(G14=0,0,J14 / G14)</f>
        <v>0</v>
      </c>
      <c r="L14" s="6" t="str">
        <f>L11</f>
        <v>0</v>
      </c>
      <c r="M14" s="2" t="str">
        <f>M11</f>
        <v>0</v>
      </c>
      <c r="N14" s="6" t="str">
        <f>N11 + N13</f>
        <v>0</v>
      </c>
    </row>
    <row r="15" spans="1:18">
      <c r="D15" s="8" t="s">
        <v>131</v>
      </c>
      <c r="E15" s="7">
        <v>0.05</v>
      </c>
      <c r="F15" s="2" t="str">
        <f>F14*E15</f>
        <v>0</v>
      </c>
      <c r="G15" s="6" t="str">
        <f>G14*E15</f>
        <v>0</v>
      </c>
      <c r="L15" s="6" t="str">
        <f>G15*O15</f>
        <v>0</v>
      </c>
      <c r="M15" s="2" t="str">
        <f>F15*O15</f>
        <v>0</v>
      </c>
      <c r="N15" s="6" t="str">
        <f>G15*P15</f>
        <v>0</v>
      </c>
      <c r="O15" s="4">
        <v>0</v>
      </c>
      <c r="P15" s="4">
        <v>1</v>
      </c>
    </row>
    <row r="16" spans="1:18">
      <c r="D16" s="8" t="s">
        <v>90</v>
      </c>
      <c r="E16" s="5">
        <v>0</v>
      </c>
      <c r="F16" s="2" t="str">
        <f>IF(R16=0,0,G16/R16)</f>
        <v>0</v>
      </c>
      <c r="G16" s="6" t="str">
        <f>E16</f>
        <v>0</v>
      </c>
      <c r="L16" s="6" t="str">
        <f>G16*O16</f>
        <v>0</v>
      </c>
      <c r="M16" s="2" t="str">
        <f>F16*O16</f>
        <v>0</v>
      </c>
      <c r="N16" s="6" t="str">
        <f>G16*P16</f>
        <v>0</v>
      </c>
      <c r="O16" s="4">
        <v>0</v>
      </c>
      <c r="P16" s="4">
        <v>1</v>
      </c>
      <c r="Q16" s="2" t="s">
        <v>91</v>
      </c>
      <c r="R16" s="2">
        <v>100</v>
      </c>
    </row>
    <row r="17" spans="1:18">
      <c r="D17" s="8" t="s">
        <v>92</v>
      </c>
      <c r="F17" s="2" t="str">
        <f>F14 - F15 - F16</f>
        <v>0</v>
      </c>
      <c r="G17" s="6" t="str">
        <f>G14 - G15 - G16</f>
        <v>0</v>
      </c>
      <c r="H17" s="2" t="str">
        <f>H14</f>
        <v>0</v>
      </c>
      <c r="I17" s="6" t="str">
        <f>I14</f>
        <v>0</v>
      </c>
      <c r="J17" s="6" t="str">
        <f>G17 - I17</f>
        <v>0</v>
      </c>
      <c r="K17" s="4" t="str">
        <f>IF(G17=0,0,J17 / G17)</f>
        <v>0</v>
      </c>
      <c r="L17" s="6" t="str">
        <f>L14 - L15 - L16</f>
        <v>0</v>
      </c>
      <c r="M17" s="2" t="str">
        <f>M14 - M15 - M16</f>
        <v>0</v>
      </c>
      <c r="N17" s="6" t="str">
        <f>N14 - N15 - N16</f>
        <v>0</v>
      </c>
    </row>
    <row r="18" spans="1:18">
      <c r="D18" s="8"/>
    </row>
    <row r="19" spans="1:18">
      <c r="D19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19" s="2" t="str">
        <f>M17</f>
        <v>0</v>
      </c>
    </row>
    <row r="20" spans="1:18">
      <c r="D20" s="8" t="s">
        <v>7</v>
      </c>
      <c r="F20" s="2" t="str">
        <f>(F19 + F21) * E12</f>
        <v>0</v>
      </c>
    </row>
    <row r="21" spans="1:18">
      <c r="D21" s="8" t="s">
        <v>93</v>
      </c>
      <c r="F21" s="2" t="str">
        <f>H17</f>
        <v>0</v>
      </c>
    </row>
    <row r="22" spans="1:18">
      <c r="D22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2" s="2" t="str">
        <f>SUM(F19:F21)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4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132</v>
      </c>
      <c r="Q2" s="2" t="s">
        <v>25</v>
      </c>
      <c r="R2" s="2">
        <v>130</v>
      </c>
    </row>
    <row r="4" spans="1:18" s="1" customFormat="1">
      <c r="B4" s="15" t="s">
        <v>26</v>
      </c>
      <c r="C4" s="16" t="s">
        <v>27</v>
      </c>
      <c r="D4" s="17" t="s">
        <v>28</v>
      </c>
      <c r="E4" s="18" t="s">
        <v>29</v>
      </c>
      <c r="F4" s="19" t="s">
        <v>30</v>
      </c>
      <c r="G4" s="18" t="s">
        <v>31</v>
      </c>
      <c r="H4" s="19" t="s">
        <v>32</v>
      </c>
      <c r="I4" s="18" t="s">
        <v>33</v>
      </c>
      <c r="J4" s="18" t="s">
        <v>34</v>
      </c>
      <c r="K4" s="20" t="s">
        <v>35</v>
      </c>
      <c r="L4" s="21" t="s">
        <v>36</v>
      </c>
      <c r="M4" s="22" t="s">
        <v>37</v>
      </c>
      <c r="N4" s="21" t="s">
        <v>38</v>
      </c>
      <c r="O4" s="23" t="s">
        <v>39</v>
      </c>
      <c r="P4" s="23" t="s">
        <v>40</v>
      </c>
      <c r="Q4" s="19" t="s">
        <v>41</v>
      </c>
      <c r="R4" s="24" t="s">
        <v>42</v>
      </c>
    </row>
    <row r="5" spans="1:18">
      <c r="B5" s="41" t="s">
        <v>43</v>
      </c>
      <c r="C5" t="s">
        <v>133</v>
      </c>
      <c r="D5" s="3" t="s">
        <v>134</v>
      </c>
      <c r="E5" s="5">
        <v>1</v>
      </c>
      <c r="F5" s="2">
        <v>1400</v>
      </c>
      <c r="G5" s="6">
        <v>182000</v>
      </c>
      <c r="H5" s="2">
        <v>1369.11</v>
      </c>
      <c r="I5" s="6">
        <v>155326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113.45</v>
      </c>
    </row>
    <row r="6" spans="1:18">
      <c r="B6" s="41" t="s">
        <v>43</v>
      </c>
      <c r="C6" t="s">
        <v>135</v>
      </c>
      <c r="D6" s="3" t="s">
        <v>136</v>
      </c>
      <c r="E6" s="5">
        <v>1</v>
      </c>
      <c r="F6" s="2">
        <v>900</v>
      </c>
      <c r="G6" s="6">
        <v>117000</v>
      </c>
      <c r="H6" s="2">
        <v>600</v>
      </c>
      <c r="I6" s="6">
        <v>68070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113.45</v>
      </c>
    </row>
    <row r="7" spans="1:18">
      <c r="B7" s="41" t="s">
        <v>43</v>
      </c>
      <c r="C7" t="s">
        <v>135</v>
      </c>
      <c r="D7" s="3" t="s">
        <v>137</v>
      </c>
      <c r="E7" s="5">
        <v>1</v>
      </c>
      <c r="F7" s="2">
        <v>300</v>
      </c>
      <c r="G7" s="6">
        <v>39000</v>
      </c>
      <c r="H7" s="2">
        <v>150</v>
      </c>
      <c r="I7" s="6">
        <v>17018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113.45</v>
      </c>
    </row>
    <row r="8" spans="1:18">
      <c r="B8" s="41" t="s">
        <v>43</v>
      </c>
      <c r="C8" t="s">
        <v>138</v>
      </c>
      <c r="D8" s="3" t="s">
        <v>139</v>
      </c>
      <c r="E8" s="5">
        <v>2</v>
      </c>
      <c r="F8" s="2">
        <v>260</v>
      </c>
      <c r="G8" s="6">
        <v>33800</v>
      </c>
      <c r="H8" s="2">
        <v>160</v>
      </c>
      <c r="I8" s="6">
        <v>18152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113.45</v>
      </c>
    </row>
    <row r="9" spans="1:18">
      <c r="B9" s="41" t="s">
        <v>43</v>
      </c>
      <c r="C9" t="s">
        <v>140</v>
      </c>
      <c r="D9" s="3" t="s">
        <v>141</v>
      </c>
      <c r="E9" s="5">
        <v>1</v>
      </c>
      <c r="F9" s="2">
        <v>3000</v>
      </c>
      <c r="G9" s="6">
        <v>390000</v>
      </c>
      <c r="H9" s="2">
        <v>2408.38</v>
      </c>
      <c r="I9" s="6">
        <v>273231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113.45</v>
      </c>
    </row>
    <row r="10" spans="1:18">
      <c r="B10" s="41" t="s">
        <v>43</v>
      </c>
      <c r="C10" t="s">
        <v>142</v>
      </c>
      <c r="D10" s="3" t="s">
        <v>143</v>
      </c>
      <c r="E10" s="5">
        <v>1</v>
      </c>
      <c r="F10" s="2">
        <v>460</v>
      </c>
      <c r="G10" s="6">
        <v>59800</v>
      </c>
      <c r="H10" s="2">
        <v>523.5599999999999</v>
      </c>
      <c r="I10" s="6">
        <v>59398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113.45</v>
      </c>
    </row>
    <row r="11" spans="1:18">
      <c r="B11" s="41" t="s">
        <v>43</v>
      </c>
      <c r="C11" t="s">
        <v>142</v>
      </c>
      <c r="D11" s="3" t="s">
        <v>144</v>
      </c>
      <c r="E11" s="5">
        <v>1</v>
      </c>
      <c r="F11" s="2">
        <v>480</v>
      </c>
      <c r="G11" s="6">
        <v>62400</v>
      </c>
      <c r="H11" s="2">
        <v>376.96</v>
      </c>
      <c r="I11" s="6">
        <v>42766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113.45</v>
      </c>
    </row>
    <row r="12" spans="1:18">
      <c r="B12" s="41" t="s">
        <v>43</v>
      </c>
      <c r="C12" t="s">
        <v>55</v>
      </c>
      <c r="D12" s="3" t="s">
        <v>145</v>
      </c>
      <c r="E12" s="5">
        <v>1</v>
      </c>
      <c r="F12" s="2">
        <v>450</v>
      </c>
      <c r="G12" s="6">
        <v>58500</v>
      </c>
      <c r="H12" s="2">
        <v>400</v>
      </c>
      <c r="I12" s="6">
        <v>45380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113.45</v>
      </c>
    </row>
    <row r="13" spans="1:18">
      <c r="B13" s="41" t="s">
        <v>43</v>
      </c>
      <c r="C13" t="s">
        <v>55</v>
      </c>
      <c r="D13" s="3" t="s">
        <v>146</v>
      </c>
      <c r="E13" s="5">
        <v>1</v>
      </c>
      <c r="F13" s="2">
        <v>220</v>
      </c>
      <c r="G13" s="6">
        <v>28600</v>
      </c>
      <c r="H13" s="2">
        <v>160</v>
      </c>
      <c r="I13" s="6">
        <v>18152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113.45</v>
      </c>
    </row>
    <row r="14" spans="1:18">
      <c r="B14" s="41" t="s">
        <v>43</v>
      </c>
      <c r="C14" t="s">
        <v>105</v>
      </c>
      <c r="D14" s="3" t="s">
        <v>106</v>
      </c>
      <c r="E14" s="5">
        <v>1</v>
      </c>
      <c r="F14" s="2">
        <v>500</v>
      </c>
      <c r="G14" s="6">
        <v>65000</v>
      </c>
      <c r="H14" s="2">
        <v>290.58</v>
      </c>
      <c r="I14" s="6">
        <v>32966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113.45</v>
      </c>
    </row>
    <row r="15" spans="1:18">
      <c r="B15" s="41" t="s">
        <v>64</v>
      </c>
      <c r="C15" t="s">
        <v>65</v>
      </c>
      <c r="D15" s="3" t="s">
        <v>147</v>
      </c>
      <c r="E15" s="5">
        <v>1</v>
      </c>
      <c r="F15" s="2">
        <v>1500</v>
      </c>
      <c r="G15" s="6">
        <v>174000</v>
      </c>
      <c r="H15" s="2">
        <v>0</v>
      </c>
      <c r="I15" s="6">
        <v>0</v>
      </c>
      <c r="J15" s="6" t="str">
        <f>G15 - 170175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116</v>
      </c>
      <c r="R15" s="42">
        <v>113.45</v>
      </c>
    </row>
    <row r="16" spans="1:18">
      <c r="B16" s="41" t="s">
        <v>64</v>
      </c>
      <c r="C16" t="s">
        <v>67</v>
      </c>
      <c r="D16" s="3" t="s">
        <v>148</v>
      </c>
      <c r="E16" s="5">
        <v>1</v>
      </c>
      <c r="F16" s="2">
        <v>250</v>
      </c>
      <c r="G16" s="6">
        <v>29000</v>
      </c>
      <c r="H16" s="2">
        <v>0</v>
      </c>
      <c r="I16" s="6">
        <v>0</v>
      </c>
      <c r="J16" s="6" t="str">
        <f>G16 - 28363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116</v>
      </c>
      <c r="R16" s="42">
        <v>113.45</v>
      </c>
    </row>
    <row r="17" spans="1:18">
      <c r="B17" s="41" t="s">
        <v>64</v>
      </c>
      <c r="C17" t="s">
        <v>69</v>
      </c>
      <c r="D17" s="3" t="s">
        <v>149</v>
      </c>
      <c r="E17" s="5">
        <v>22</v>
      </c>
      <c r="F17" s="2">
        <v>2750</v>
      </c>
      <c r="G17" s="6">
        <v>319000</v>
      </c>
      <c r="H17" s="2">
        <v>0</v>
      </c>
      <c r="I17" s="6">
        <v>0</v>
      </c>
      <c r="J17" s="6" t="str">
        <f>G17 - 300850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116</v>
      </c>
      <c r="R17" s="42">
        <v>113.45</v>
      </c>
    </row>
    <row r="18" spans="1:18">
      <c r="B18" s="41" t="s">
        <v>64</v>
      </c>
      <c r="C18" t="s">
        <v>71</v>
      </c>
      <c r="D18" s="3" t="s">
        <v>150</v>
      </c>
      <c r="E18" s="5">
        <v>2</v>
      </c>
      <c r="F18" s="2">
        <v>68.8</v>
      </c>
      <c r="G18" s="6">
        <v>7980</v>
      </c>
      <c r="H18" s="2">
        <v>0</v>
      </c>
      <c r="I18" s="6">
        <v>0</v>
      </c>
      <c r="J18" s="6" t="str">
        <f>G18 - 7814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116</v>
      </c>
      <c r="R18" s="42">
        <v>113.45</v>
      </c>
    </row>
    <row r="19" spans="1:18">
      <c r="B19" s="41" t="s">
        <v>64</v>
      </c>
      <c r="C19" t="s">
        <v>73</v>
      </c>
      <c r="D19" s="3" t="s">
        <v>151</v>
      </c>
      <c r="E19" s="5">
        <v>1</v>
      </c>
      <c r="F19" s="2">
        <v>540</v>
      </c>
      <c r="G19" s="6">
        <v>62640</v>
      </c>
      <c r="H19" s="2">
        <v>0</v>
      </c>
      <c r="I19" s="6">
        <v>0</v>
      </c>
      <c r="J19" s="6" t="str">
        <f>G19 - 60701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116</v>
      </c>
      <c r="R19" s="42">
        <v>113.45</v>
      </c>
    </row>
    <row r="20" spans="1:18">
      <c r="B20" s="41" t="s">
        <v>64</v>
      </c>
      <c r="C20" t="s">
        <v>77</v>
      </c>
      <c r="D20" s="3" t="s">
        <v>152</v>
      </c>
      <c r="E20" s="5">
        <v>24</v>
      </c>
      <c r="F20" s="2">
        <v>600</v>
      </c>
      <c r="G20" s="6">
        <v>69600</v>
      </c>
      <c r="H20" s="2">
        <v>0</v>
      </c>
      <c r="I20" s="6">
        <v>0</v>
      </c>
      <c r="J20" s="6" t="str">
        <f>G20 - 54456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116</v>
      </c>
      <c r="R20" s="42">
        <v>113.45</v>
      </c>
    </row>
    <row r="21" spans="1:18">
      <c r="B21" s="41" t="s">
        <v>64</v>
      </c>
      <c r="C21" t="s">
        <v>77</v>
      </c>
      <c r="D21" s="3" t="s">
        <v>153</v>
      </c>
      <c r="E21" s="5">
        <v>1</v>
      </c>
      <c r="F21" s="2">
        <v>75</v>
      </c>
      <c r="G21" s="6">
        <v>8700</v>
      </c>
      <c r="H21" s="2">
        <v>0</v>
      </c>
      <c r="I21" s="6">
        <v>0</v>
      </c>
      <c r="J21" s="6" t="str">
        <f>G21 - 8509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116</v>
      </c>
      <c r="R21" s="42">
        <v>113.45</v>
      </c>
    </row>
    <row r="22" spans="1:18">
      <c r="B22" s="43"/>
      <c r="C22" s="43"/>
      <c r="D22" s="44"/>
      <c r="E22" s="45"/>
      <c r="F22" s="46"/>
      <c r="G22" s="47"/>
      <c r="H22" s="46"/>
      <c r="I22" s="47"/>
      <c r="J22" s="47"/>
      <c r="K22" s="48"/>
      <c r="L22" s="47"/>
      <c r="M22" s="46"/>
      <c r="N22" s="47"/>
      <c r="O22" s="48"/>
      <c r="P22" s="48"/>
      <c r="Q22" s="46"/>
      <c r="R22" s="46"/>
    </row>
    <row r="23" spans="1:18">
      <c r="D23" s="8" t="s">
        <v>86</v>
      </c>
      <c r="F23" s="2" t="str">
        <f>SUM(F5:F22)</f>
        <v>0</v>
      </c>
      <c r="G23" s="6" t="str">
        <f>SUM(G5:G22)</f>
        <v>0</v>
      </c>
      <c r="H23" s="2" t="str">
        <f>SUM(H5:H22)</f>
        <v>0</v>
      </c>
      <c r="I23" s="6" t="str">
        <f>SUM(I5:I22)</f>
        <v>0</v>
      </c>
      <c r="J23" s="6" t="str">
        <f>SUM(J5:J22)</f>
        <v>0</v>
      </c>
      <c r="K23" s="4" t="str">
        <f>IF(G23=0,0,J23 / G23)</f>
        <v>0</v>
      </c>
      <c r="L23" s="6" t="str">
        <f>SUM(L5:L22)</f>
        <v>0</v>
      </c>
      <c r="M23" s="2" t="str">
        <f>SUM(M5:M22)</f>
        <v>0</v>
      </c>
      <c r="N23" s="6" t="str">
        <f>SUM(N5:N22)</f>
        <v>0</v>
      </c>
    </row>
    <row r="24" spans="1:18">
      <c r="D24" s="8" t="s">
        <v>87</v>
      </c>
      <c r="E24" s="9">
        <v>0.04712</v>
      </c>
      <c r="F24" s="2" t="str">
        <f>E24 * (F23 - 0)</f>
        <v>0</v>
      </c>
      <c r="G24" s="6" t="str">
        <f>E24 * (G23 - 0)</f>
        <v>0</v>
      </c>
    </row>
    <row r="25" spans="1:18">
      <c r="D25" s="8" t="s">
        <v>88</v>
      </c>
      <c r="E25" s="7">
        <v>0.1</v>
      </c>
      <c r="F25" s="2" t="str">
        <f>F23*E25</f>
        <v>0</v>
      </c>
      <c r="G25" s="6" t="str">
        <f>G23*E25</f>
        <v>0</v>
      </c>
      <c r="N25" s="6" t="str">
        <f>G25</f>
        <v>0</v>
      </c>
    </row>
    <row r="26" spans="1:18">
      <c r="D26" s="8" t="s">
        <v>86</v>
      </c>
      <c r="F26" s="2" t="str">
        <f>F23 + F24 + F25</f>
        <v>0</v>
      </c>
      <c r="G26" s="6" t="str">
        <f>G23 + G24 + G25</f>
        <v>0</v>
      </c>
      <c r="H26" s="2" t="str">
        <f>H23</f>
        <v>0</v>
      </c>
      <c r="I26" s="6" t="str">
        <f>I23</f>
        <v>0</v>
      </c>
      <c r="J26" s="6" t="str">
        <f>G26 - I26</f>
        <v>0</v>
      </c>
      <c r="K26" s="4" t="str">
        <f>IF(G26=0,0,J26 / G26)</f>
        <v>0</v>
      </c>
      <c r="L26" s="6" t="str">
        <f>L23</f>
        <v>0</v>
      </c>
      <c r="M26" s="2" t="str">
        <f>M23</f>
        <v>0</v>
      </c>
      <c r="N26" s="6" t="str">
        <f>N23 + N25</f>
        <v>0</v>
      </c>
    </row>
    <row r="27" spans="1:18">
      <c r="D27" s="8" t="s">
        <v>154</v>
      </c>
      <c r="E27" s="7">
        <v>0.05</v>
      </c>
      <c r="F27" s="2" t="str">
        <f>F26*E27</f>
        <v>0</v>
      </c>
      <c r="G27" s="6" t="str">
        <f>G26*E27</f>
        <v>0</v>
      </c>
      <c r="L27" s="6" t="str">
        <f>G27*O27</f>
        <v>0</v>
      </c>
      <c r="M27" s="2" t="str">
        <f>F27*O27</f>
        <v>0</v>
      </c>
      <c r="N27" s="6" t="str">
        <f>G27*P27</f>
        <v>0</v>
      </c>
      <c r="O27" s="4">
        <v>0.2</v>
      </c>
      <c r="P27" s="4">
        <v>0.8</v>
      </c>
    </row>
    <row r="28" spans="1:18">
      <c r="D28" s="8" t="s">
        <v>90</v>
      </c>
      <c r="E28" s="5">
        <v>0</v>
      </c>
      <c r="F28" s="2" t="str">
        <f>IF(R28=0,0,G28/R28)</f>
        <v>0</v>
      </c>
      <c r="G28" s="6" t="str">
        <f>E28</f>
        <v>0</v>
      </c>
      <c r="L28" s="6" t="str">
        <f>G28*O28</f>
        <v>0</v>
      </c>
      <c r="M28" s="2" t="str">
        <f>F28*O28</f>
        <v>0</v>
      </c>
      <c r="N28" s="6" t="str">
        <f>G28*P28</f>
        <v>0</v>
      </c>
      <c r="O28" s="4">
        <v>0.2</v>
      </c>
      <c r="P28" s="4">
        <v>0.8</v>
      </c>
      <c r="Q28" s="2" t="s">
        <v>91</v>
      </c>
      <c r="R28" s="2">
        <v>100</v>
      </c>
    </row>
    <row r="29" spans="1:18">
      <c r="D29" s="8" t="s">
        <v>92</v>
      </c>
      <c r="F29" s="2" t="str">
        <f>F26 - F27 - F28</f>
        <v>0</v>
      </c>
      <c r="G29" s="6" t="str">
        <f>G26 - G27 - G28</f>
        <v>0</v>
      </c>
      <c r="H29" s="2" t="str">
        <f>H26</f>
        <v>0</v>
      </c>
      <c r="I29" s="6" t="str">
        <f>I26</f>
        <v>0</v>
      </c>
      <c r="J29" s="6" t="str">
        <f>G29 - I29</f>
        <v>0</v>
      </c>
      <c r="K29" s="4" t="str">
        <f>IF(G29=0,0,J29 / G29)</f>
        <v>0</v>
      </c>
      <c r="L29" s="6" t="str">
        <f>L26 - L27 - L28</f>
        <v>0</v>
      </c>
      <c r="M29" s="2" t="str">
        <f>M26 - M27 - M28</f>
        <v>0</v>
      </c>
      <c r="N29" s="6" t="str">
        <f>N26 - N27 - N28</f>
        <v>0</v>
      </c>
    </row>
    <row r="30" spans="1:18">
      <c r="D30" s="8"/>
    </row>
    <row r="31" spans="1:18">
      <c r="D31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1" s="2" t="str">
        <f>M29</f>
        <v>0</v>
      </c>
    </row>
    <row r="32" spans="1:18">
      <c r="D32" s="8" t="s">
        <v>7</v>
      </c>
      <c r="F32" s="2" t="str">
        <f>(F31 + F33) * E24</f>
        <v>0</v>
      </c>
    </row>
    <row r="33" spans="1:18">
      <c r="D33" s="8" t="s">
        <v>93</v>
      </c>
      <c r="F33" s="2" t="str">
        <f>H29</f>
        <v>0</v>
      </c>
    </row>
    <row r="34" spans="1:18">
      <c r="D34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4" s="2" t="str">
        <f>SUM(F31:F33)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8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155</v>
      </c>
      <c r="Q2" s="2" t="s">
        <v>25</v>
      </c>
      <c r="R2" s="2">
        <v>130</v>
      </c>
    </row>
    <row r="4" spans="1:18" s="1" customFormat="1">
      <c r="B4" s="15" t="s">
        <v>26</v>
      </c>
      <c r="C4" s="16" t="s">
        <v>27</v>
      </c>
      <c r="D4" s="17" t="s">
        <v>28</v>
      </c>
      <c r="E4" s="18" t="s">
        <v>29</v>
      </c>
      <c r="F4" s="19" t="s">
        <v>30</v>
      </c>
      <c r="G4" s="18" t="s">
        <v>31</v>
      </c>
      <c r="H4" s="19" t="s">
        <v>32</v>
      </c>
      <c r="I4" s="18" t="s">
        <v>33</v>
      </c>
      <c r="J4" s="18" t="s">
        <v>34</v>
      </c>
      <c r="K4" s="20" t="s">
        <v>35</v>
      </c>
      <c r="L4" s="21" t="s">
        <v>36</v>
      </c>
      <c r="M4" s="22" t="s">
        <v>37</v>
      </c>
      <c r="N4" s="21" t="s">
        <v>38</v>
      </c>
      <c r="O4" s="23" t="s">
        <v>39</v>
      </c>
      <c r="P4" s="23" t="s">
        <v>40</v>
      </c>
      <c r="Q4" s="19" t="s">
        <v>41</v>
      </c>
      <c r="R4" s="24" t="s">
        <v>42</v>
      </c>
    </row>
    <row r="5" spans="1:18">
      <c r="B5" s="41" t="s">
        <v>43</v>
      </c>
      <c r="C5" t="s">
        <v>96</v>
      </c>
      <c r="D5" s="3" t="s">
        <v>156</v>
      </c>
      <c r="E5" s="5">
        <v>1</v>
      </c>
      <c r="F5" s="2">
        <v>1700</v>
      </c>
      <c r="G5" s="6">
        <v>221000</v>
      </c>
      <c r="H5" s="2">
        <v>1672.78</v>
      </c>
      <c r="I5" s="6">
        <v>189777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113.45</v>
      </c>
    </row>
    <row r="6" spans="1:18">
      <c r="B6" s="41" t="s">
        <v>43</v>
      </c>
      <c r="C6" t="s">
        <v>135</v>
      </c>
      <c r="D6" s="3" t="s">
        <v>51</v>
      </c>
      <c r="E6" s="5">
        <v>1</v>
      </c>
      <c r="F6" s="2">
        <v>80</v>
      </c>
      <c r="G6" s="6">
        <v>10400</v>
      </c>
      <c r="H6" s="2">
        <v>50</v>
      </c>
      <c r="I6" s="6">
        <v>5673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113.45</v>
      </c>
    </row>
    <row r="7" spans="1:18">
      <c r="B7" s="41" t="s">
        <v>43</v>
      </c>
      <c r="C7" t="s">
        <v>61</v>
      </c>
      <c r="D7" s="3" t="s">
        <v>157</v>
      </c>
      <c r="E7" s="5">
        <v>1</v>
      </c>
      <c r="F7" s="2">
        <v>400</v>
      </c>
      <c r="G7" s="6">
        <v>52000</v>
      </c>
      <c r="H7" s="2">
        <v>300</v>
      </c>
      <c r="I7" s="6">
        <v>34035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113.45</v>
      </c>
    </row>
    <row r="8" spans="1:18">
      <c r="B8" s="41" t="s">
        <v>43</v>
      </c>
      <c r="C8" t="s">
        <v>52</v>
      </c>
      <c r="D8" s="3" t="s">
        <v>158</v>
      </c>
      <c r="E8" s="5">
        <v>1</v>
      </c>
      <c r="F8" s="2">
        <v>1700</v>
      </c>
      <c r="G8" s="6">
        <v>221000</v>
      </c>
      <c r="H8" s="2">
        <v>874.35</v>
      </c>
      <c r="I8" s="6">
        <v>99195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113.45</v>
      </c>
    </row>
    <row r="9" spans="1:18">
      <c r="B9" s="41" t="s">
        <v>43</v>
      </c>
      <c r="C9" t="s">
        <v>52</v>
      </c>
      <c r="D9" s="3" t="s">
        <v>159</v>
      </c>
      <c r="E9" s="5">
        <v>1</v>
      </c>
      <c r="F9" s="2">
        <v>80</v>
      </c>
      <c r="G9" s="6">
        <v>10400</v>
      </c>
      <c r="H9" s="2">
        <v>40</v>
      </c>
      <c r="I9" s="6">
        <v>4538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113.45</v>
      </c>
    </row>
    <row r="10" spans="1:18">
      <c r="B10" s="41" t="s">
        <v>43</v>
      </c>
      <c r="C10" t="s">
        <v>160</v>
      </c>
      <c r="D10" s="3" t="s">
        <v>161</v>
      </c>
      <c r="E10" s="5">
        <v>1</v>
      </c>
      <c r="F10" s="2">
        <v>820</v>
      </c>
      <c r="G10" s="6">
        <v>106600</v>
      </c>
      <c r="H10" s="2">
        <v>650</v>
      </c>
      <c r="I10" s="6">
        <v>73743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113.45</v>
      </c>
    </row>
    <row r="11" spans="1:18">
      <c r="B11" s="41" t="s">
        <v>43</v>
      </c>
      <c r="C11" t="s">
        <v>103</v>
      </c>
      <c r="D11" s="3" t="s">
        <v>162</v>
      </c>
      <c r="E11" s="5">
        <v>2</v>
      </c>
      <c r="F11" s="2">
        <v>300</v>
      </c>
      <c r="G11" s="6">
        <v>39000</v>
      </c>
      <c r="H11" s="2">
        <v>157.06</v>
      </c>
      <c r="I11" s="6">
        <v>17818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113.45</v>
      </c>
    </row>
    <row r="12" spans="1:18">
      <c r="B12" s="41" t="s">
        <v>43</v>
      </c>
      <c r="C12" t="s">
        <v>55</v>
      </c>
      <c r="D12" s="3" t="s">
        <v>163</v>
      </c>
      <c r="E12" s="5">
        <v>1</v>
      </c>
      <c r="F12" s="2">
        <v>400</v>
      </c>
      <c r="G12" s="6">
        <v>52000</v>
      </c>
      <c r="H12" s="2">
        <v>320</v>
      </c>
      <c r="I12" s="6">
        <v>36304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113.45</v>
      </c>
    </row>
    <row r="13" spans="1:18">
      <c r="B13" s="41" t="s">
        <v>43</v>
      </c>
      <c r="C13" t="s">
        <v>61</v>
      </c>
      <c r="D13" s="3" t="s">
        <v>164</v>
      </c>
      <c r="E13" s="5">
        <v>1</v>
      </c>
      <c r="F13" s="2">
        <v>400</v>
      </c>
      <c r="G13" s="6">
        <v>52000</v>
      </c>
      <c r="H13" s="2">
        <v>350</v>
      </c>
      <c r="I13" s="6">
        <v>39708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113.45</v>
      </c>
    </row>
    <row r="14" spans="1:18">
      <c r="B14" s="41" t="s">
        <v>43</v>
      </c>
      <c r="C14" t="s">
        <v>61</v>
      </c>
      <c r="D14" s="3" t="s">
        <v>165</v>
      </c>
      <c r="E14" s="5">
        <v>2</v>
      </c>
      <c r="F14" s="2">
        <v>50</v>
      </c>
      <c r="G14" s="6">
        <v>6500</v>
      </c>
      <c r="H14" s="2">
        <v>31.42</v>
      </c>
      <c r="I14" s="6">
        <v>3564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113.45</v>
      </c>
    </row>
    <row r="15" spans="1:18">
      <c r="B15" s="41" t="s">
        <v>43</v>
      </c>
      <c r="C15" t="s">
        <v>61</v>
      </c>
      <c r="D15" s="3" t="s">
        <v>166</v>
      </c>
      <c r="E15" s="5">
        <v>2</v>
      </c>
      <c r="F15" s="2">
        <v>50</v>
      </c>
      <c r="G15" s="6">
        <v>6500</v>
      </c>
      <c r="H15" s="2">
        <v>31.42</v>
      </c>
      <c r="I15" s="6">
        <v>3564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113.45</v>
      </c>
    </row>
    <row r="16" spans="1:18">
      <c r="B16" s="43"/>
      <c r="C16" s="43"/>
      <c r="D16" s="44"/>
      <c r="E16" s="45"/>
      <c r="F16" s="46"/>
      <c r="G16" s="47"/>
      <c r="H16" s="46"/>
      <c r="I16" s="47"/>
      <c r="J16" s="47"/>
      <c r="K16" s="48"/>
      <c r="L16" s="47"/>
      <c r="M16" s="46"/>
      <c r="N16" s="47"/>
      <c r="O16" s="48"/>
      <c r="P16" s="48"/>
      <c r="Q16" s="46"/>
      <c r="R16" s="46"/>
    </row>
    <row r="17" spans="1:18">
      <c r="D17" s="8" t="s">
        <v>86</v>
      </c>
      <c r="F17" s="2" t="str">
        <f>SUM(F5:F16)</f>
        <v>0</v>
      </c>
      <c r="G17" s="6" t="str">
        <f>SUM(G5:G16)</f>
        <v>0</v>
      </c>
      <c r="H17" s="2" t="str">
        <f>SUM(H5:H16)</f>
        <v>0</v>
      </c>
      <c r="I17" s="6" t="str">
        <f>SUM(I5:I16)</f>
        <v>0</v>
      </c>
      <c r="J17" s="6" t="str">
        <f>SUM(J5:J16)</f>
        <v>0</v>
      </c>
      <c r="K17" s="4" t="str">
        <f>IF(G17=0,0,J17 / G17)</f>
        <v>0</v>
      </c>
      <c r="L17" s="6" t="str">
        <f>SUM(L5:L16)</f>
        <v>0</v>
      </c>
      <c r="M17" s="2" t="str">
        <f>SUM(M5:M16)</f>
        <v>0</v>
      </c>
      <c r="N17" s="6" t="str">
        <f>SUM(N5:N16)</f>
        <v>0</v>
      </c>
    </row>
    <row r="18" spans="1:18">
      <c r="D18" s="8" t="s">
        <v>87</v>
      </c>
      <c r="E18" s="9">
        <v>0.04712</v>
      </c>
      <c r="F18" s="2" t="str">
        <f>E18 * (F17 - 0)</f>
        <v>0</v>
      </c>
      <c r="G18" s="6" t="str">
        <f>E18 * (G17 - 0)</f>
        <v>0</v>
      </c>
    </row>
    <row r="19" spans="1:18">
      <c r="D19" s="8" t="s">
        <v>88</v>
      </c>
      <c r="E19" s="7">
        <v>0.1</v>
      </c>
      <c r="F19" s="2" t="str">
        <f>F17*E19</f>
        <v>0</v>
      </c>
      <c r="G19" s="6" t="str">
        <f>G17*E19</f>
        <v>0</v>
      </c>
      <c r="N19" s="6" t="str">
        <f>G19</f>
        <v>0</v>
      </c>
    </row>
    <row r="20" spans="1:18">
      <c r="D20" s="8" t="s">
        <v>86</v>
      </c>
      <c r="F20" s="2" t="str">
        <f>F17 + F18 + F19</f>
        <v>0</v>
      </c>
      <c r="G20" s="6" t="str">
        <f>G17 + G18 + G19</f>
        <v>0</v>
      </c>
      <c r="H20" s="2" t="str">
        <f>H17</f>
        <v>0</v>
      </c>
      <c r="I20" s="6" t="str">
        <f>I17</f>
        <v>0</v>
      </c>
      <c r="J20" s="6" t="str">
        <f>G20 - I20</f>
        <v>0</v>
      </c>
      <c r="K20" s="4" t="str">
        <f>IF(G20=0,0,J20 / G20)</f>
        <v>0</v>
      </c>
      <c r="L20" s="6" t="str">
        <f>L17</f>
        <v>0</v>
      </c>
      <c r="M20" s="2" t="str">
        <f>M17</f>
        <v>0</v>
      </c>
      <c r="N20" s="6" t="str">
        <f>N17 + N19</f>
        <v>0</v>
      </c>
    </row>
    <row r="21" spans="1:18">
      <c r="D21" s="8" t="s">
        <v>167</v>
      </c>
      <c r="E21" s="7">
        <v>0.05</v>
      </c>
      <c r="F21" s="2" t="str">
        <f>F20*E21</f>
        <v>0</v>
      </c>
      <c r="G21" s="6" t="str">
        <f>G20*E21</f>
        <v>0</v>
      </c>
      <c r="L21" s="6" t="str">
        <f>G21*O21</f>
        <v>0</v>
      </c>
      <c r="M21" s="2" t="str">
        <f>F21*O21</f>
        <v>0</v>
      </c>
      <c r="N21" s="6" t="str">
        <f>G21*P21</f>
        <v>0</v>
      </c>
      <c r="O21" s="4">
        <v>0.2</v>
      </c>
      <c r="P21" s="4">
        <v>0.8</v>
      </c>
    </row>
    <row r="22" spans="1:18">
      <c r="D22" s="8" t="s">
        <v>90</v>
      </c>
      <c r="E22" s="5">
        <v>0</v>
      </c>
      <c r="F22" s="2" t="str">
        <f>IF(R22=0,0,G22/R22)</f>
        <v>0</v>
      </c>
      <c r="G22" s="6" t="str">
        <f>E22</f>
        <v>0</v>
      </c>
      <c r="L22" s="6" t="str">
        <f>G22*O22</f>
        <v>0</v>
      </c>
      <c r="M22" s="2" t="str">
        <f>F22*O22</f>
        <v>0</v>
      </c>
      <c r="N22" s="6" t="str">
        <f>G22*P22</f>
        <v>0</v>
      </c>
      <c r="O22" s="4">
        <v>0.2</v>
      </c>
      <c r="P22" s="4">
        <v>0.8</v>
      </c>
      <c r="Q22" s="2" t="s">
        <v>91</v>
      </c>
      <c r="R22" s="2">
        <v>100</v>
      </c>
    </row>
    <row r="23" spans="1:18">
      <c r="D23" s="8" t="s">
        <v>92</v>
      </c>
      <c r="F23" s="2" t="str">
        <f>F20 - F21 - F22</f>
        <v>0</v>
      </c>
      <c r="G23" s="6" t="str">
        <f>G20 - G21 - G22</f>
        <v>0</v>
      </c>
      <c r="H23" s="2" t="str">
        <f>H20</f>
        <v>0</v>
      </c>
      <c r="I23" s="6" t="str">
        <f>I20</f>
        <v>0</v>
      </c>
      <c r="J23" s="6" t="str">
        <f>G23 - I23</f>
        <v>0</v>
      </c>
      <c r="K23" s="4" t="str">
        <f>IF(G23=0,0,J23 / G23)</f>
        <v>0</v>
      </c>
      <c r="L23" s="6" t="str">
        <f>L20 - L21 - L22</f>
        <v>0</v>
      </c>
      <c r="M23" s="2" t="str">
        <f>M20 - M21 - M22</f>
        <v>0</v>
      </c>
      <c r="N23" s="6" t="str">
        <f>N20 - N21 - N22</f>
        <v>0</v>
      </c>
    </row>
    <row r="24" spans="1:18">
      <c r="D24" s="8"/>
    </row>
    <row r="25" spans="1:18">
      <c r="D25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5" s="2" t="str">
        <f>M23</f>
        <v>0</v>
      </c>
    </row>
    <row r="26" spans="1:18">
      <c r="D26" s="8" t="s">
        <v>7</v>
      </c>
      <c r="F26" s="2" t="str">
        <f>(F25 + F27) * E18</f>
        <v>0</v>
      </c>
    </row>
    <row r="27" spans="1:18">
      <c r="D27" s="8" t="s">
        <v>93</v>
      </c>
      <c r="F27" s="2" t="str">
        <f>H23</f>
        <v>0</v>
      </c>
    </row>
    <row r="28" spans="1:18">
      <c r="D28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8" s="2" t="str">
        <f>SUM(F25:F27)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2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168</v>
      </c>
      <c r="Q2" s="2" t="s">
        <v>25</v>
      </c>
      <c r="R2" s="2">
        <v>130</v>
      </c>
    </row>
    <row r="4" spans="1:18" s="1" customFormat="1">
      <c r="B4" s="15" t="s">
        <v>26</v>
      </c>
      <c r="C4" s="16" t="s">
        <v>27</v>
      </c>
      <c r="D4" s="17" t="s">
        <v>28</v>
      </c>
      <c r="E4" s="18" t="s">
        <v>29</v>
      </c>
      <c r="F4" s="19" t="s">
        <v>30</v>
      </c>
      <c r="G4" s="18" t="s">
        <v>31</v>
      </c>
      <c r="H4" s="19" t="s">
        <v>32</v>
      </c>
      <c r="I4" s="18" t="s">
        <v>33</v>
      </c>
      <c r="J4" s="18" t="s">
        <v>34</v>
      </c>
      <c r="K4" s="20" t="s">
        <v>35</v>
      </c>
      <c r="L4" s="21" t="s">
        <v>36</v>
      </c>
      <c r="M4" s="22" t="s">
        <v>37</v>
      </c>
      <c r="N4" s="21" t="s">
        <v>38</v>
      </c>
      <c r="O4" s="23" t="s">
        <v>39</v>
      </c>
      <c r="P4" s="23" t="s">
        <v>40</v>
      </c>
      <c r="Q4" s="19" t="s">
        <v>41</v>
      </c>
      <c r="R4" s="24" t="s">
        <v>42</v>
      </c>
    </row>
    <row r="5" spans="1:18">
      <c r="B5" s="41" t="s">
        <v>43</v>
      </c>
      <c r="C5" t="s">
        <v>96</v>
      </c>
      <c r="D5" s="3" t="s">
        <v>169</v>
      </c>
      <c r="E5" s="5">
        <v>1</v>
      </c>
      <c r="F5" s="2">
        <v>850</v>
      </c>
      <c r="G5" s="6">
        <v>110500</v>
      </c>
      <c r="H5" s="2">
        <v>1672.78</v>
      </c>
      <c r="I5" s="6">
        <v>189777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113.45</v>
      </c>
    </row>
    <row r="6" spans="1:18">
      <c r="B6" s="41" t="s">
        <v>43</v>
      </c>
      <c r="C6" t="s">
        <v>135</v>
      </c>
      <c r="D6" s="3" t="s">
        <v>170</v>
      </c>
      <c r="E6" s="5">
        <v>1</v>
      </c>
      <c r="F6" s="2">
        <v>400</v>
      </c>
      <c r="G6" s="6">
        <v>52000</v>
      </c>
      <c r="H6" s="2">
        <v>200</v>
      </c>
      <c r="I6" s="6">
        <v>22690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113.45</v>
      </c>
    </row>
    <row r="7" spans="1:18">
      <c r="B7" s="41" t="s">
        <v>43</v>
      </c>
      <c r="C7" t="s">
        <v>140</v>
      </c>
      <c r="D7" s="3" t="s">
        <v>171</v>
      </c>
      <c r="E7" s="5">
        <v>1</v>
      </c>
      <c r="F7" s="2">
        <v>1375</v>
      </c>
      <c r="G7" s="6">
        <v>178750</v>
      </c>
      <c r="H7" s="2">
        <v>1099.48</v>
      </c>
      <c r="I7" s="6">
        <v>124736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113.45</v>
      </c>
    </row>
    <row r="8" spans="1:18">
      <c r="B8" s="41" t="s">
        <v>43</v>
      </c>
      <c r="C8" t="s">
        <v>55</v>
      </c>
      <c r="D8" s="3" t="s">
        <v>172</v>
      </c>
      <c r="E8" s="5">
        <v>1</v>
      </c>
      <c r="F8" s="2">
        <v>450</v>
      </c>
      <c r="G8" s="6">
        <v>58500</v>
      </c>
      <c r="H8" s="2">
        <v>240</v>
      </c>
      <c r="I8" s="6">
        <v>27228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113.45</v>
      </c>
    </row>
    <row r="9" spans="1:18">
      <c r="B9" s="41" t="s">
        <v>43</v>
      </c>
      <c r="C9" t="s">
        <v>103</v>
      </c>
      <c r="D9" s="3" t="s">
        <v>173</v>
      </c>
      <c r="E9" s="5">
        <v>2</v>
      </c>
      <c r="F9" s="2">
        <v>300</v>
      </c>
      <c r="G9" s="6">
        <v>39000</v>
      </c>
      <c r="H9" s="2">
        <v>157.06</v>
      </c>
      <c r="I9" s="6">
        <v>17818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113.45</v>
      </c>
    </row>
    <row r="10" spans="1:18">
      <c r="B10" s="43"/>
      <c r="C10" s="43"/>
      <c r="D10" s="44"/>
      <c r="E10" s="45"/>
      <c r="F10" s="46"/>
      <c r="G10" s="47"/>
      <c r="H10" s="46"/>
      <c r="I10" s="47"/>
      <c r="J10" s="47"/>
      <c r="K10" s="48"/>
      <c r="L10" s="47"/>
      <c r="M10" s="46"/>
      <c r="N10" s="47"/>
      <c r="O10" s="48"/>
      <c r="P10" s="48"/>
      <c r="Q10" s="46"/>
      <c r="R10" s="46"/>
    </row>
    <row r="11" spans="1:18">
      <c r="D11" s="8" t="s">
        <v>86</v>
      </c>
      <c r="F11" s="2" t="str">
        <f>SUM(F5:F10)</f>
        <v>0</v>
      </c>
      <c r="G11" s="6" t="str">
        <f>SUM(G5:G10)</f>
        <v>0</v>
      </c>
      <c r="H11" s="2" t="str">
        <f>SUM(H5:H10)</f>
        <v>0</v>
      </c>
      <c r="I11" s="6" t="str">
        <f>SUM(I5:I10)</f>
        <v>0</v>
      </c>
      <c r="J11" s="6" t="str">
        <f>SUM(J5:J10)</f>
        <v>0</v>
      </c>
      <c r="K11" s="4" t="str">
        <f>IF(G11=0,0,J11 / G11)</f>
        <v>0</v>
      </c>
      <c r="L11" s="6" t="str">
        <f>SUM(L5:L10)</f>
        <v>0</v>
      </c>
      <c r="M11" s="2" t="str">
        <f>SUM(M5:M10)</f>
        <v>0</v>
      </c>
      <c r="N11" s="6" t="str">
        <f>SUM(N5:N10)</f>
        <v>0</v>
      </c>
    </row>
    <row r="12" spans="1:18">
      <c r="D12" s="8" t="s">
        <v>87</v>
      </c>
      <c r="E12" s="9">
        <v>0.04712</v>
      </c>
      <c r="F12" s="2" t="str">
        <f>E12 * (F11 - 0)</f>
        <v>0</v>
      </c>
      <c r="G12" s="6" t="str">
        <f>E12 * (G11 - 0)</f>
        <v>0</v>
      </c>
    </row>
    <row r="13" spans="1:18">
      <c r="D13" s="8" t="s">
        <v>88</v>
      </c>
      <c r="E13" s="7">
        <v>0.1</v>
      </c>
      <c r="F13" s="2" t="str">
        <f>F11*E13</f>
        <v>0</v>
      </c>
      <c r="G13" s="6" t="str">
        <f>G11*E13</f>
        <v>0</v>
      </c>
      <c r="N13" s="6" t="str">
        <f>G13</f>
        <v>0</v>
      </c>
    </row>
    <row r="14" spans="1:18">
      <c r="D14" s="8" t="s">
        <v>86</v>
      </c>
      <c r="F14" s="2" t="str">
        <f>F11 + F12 + F13</f>
        <v>0</v>
      </c>
      <c r="G14" s="6" t="str">
        <f>G11 + G12 + G13</f>
        <v>0</v>
      </c>
      <c r="H14" s="2" t="str">
        <f>H11</f>
        <v>0</v>
      </c>
      <c r="I14" s="6" t="str">
        <f>I11</f>
        <v>0</v>
      </c>
      <c r="J14" s="6" t="str">
        <f>G14 - I14</f>
        <v>0</v>
      </c>
      <c r="K14" s="4" t="str">
        <f>IF(G14=0,0,J14 / G14)</f>
        <v>0</v>
      </c>
      <c r="L14" s="6" t="str">
        <f>L11</f>
        <v>0</v>
      </c>
      <c r="M14" s="2" t="str">
        <f>M11</f>
        <v>0</v>
      </c>
      <c r="N14" s="6" t="str">
        <f>N11 + N13</f>
        <v>0</v>
      </c>
    </row>
    <row r="15" spans="1:18">
      <c r="D15" s="8" t="s">
        <v>89</v>
      </c>
      <c r="E15" s="7">
        <v>0</v>
      </c>
      <c r="F15" s="2" t="str">
        <f>F14*E15</f>
        <v>0</v>
      </c>
      <c r="G15" s="6" t="str">
        <f>G14*E15</f>
        <v>0</v>
      </c>
      <c r="L15" s="6" t="str">
        <f>G15*O15</f>
        <v>0</v>
      </c>
      <c r="M15" s="2" t="str">
        <f>F15*O15</f>
        <v>0</v>
      </c>
      <c r="N15" s="6" t="str">
        <f>G15*P15</f>
        <v>0</v>
      </c>
      <c r="O15" s="4">
        <v>0.2</v>
      </c>
      <c r="P15" s="4">
        <v>0.8</v>
      </c>
    </row>
    <row r="16" spans="1:18">
      <c r="D16" s="8" t="s">
        <v>90</v>
      </c>
      <c r="E16" s="5">
        <v>0</v>
      </c>
      <c r="F16" s="2" t="str">
        <f>IF(R16=0,0,G16/R16)</f>
        <v>0</v>
      </c>
      <c r="G16" s="6" t="str">
        <f>E16</f>
        <v>0</v>
      </c>
      <c r="L16" s="6" t="str">
        <f>G16*O16</f>
        <v>0</v>
      </c>
      <c r="M16" s="2" t="str">
        <f>F16*O16</f>
        <v>0</v>
      </c>
      <c r="N16" s="6" t="str">
        <f>G16*P16</f>
        <v>0</v>
      </c>
      <c r="O16" s="4">
        <v>0.2</v>
      </c>
      <c r="P16" s="4">
        <v>0.8</v>
      </c>
      <c r="Q16" s="2" t="s">
        <v>91</v>
      </c>
      <c r="R16" s="2">
        <v>100</v>
      </c>
    </row>
    <row r="17" spans="1:18">
      <c r="D17" s="8" t="s">
        <v>92</v>
      </c>
      <c r="F17" s="2" t="str">
        <f>F14 - F15 - F16</f>
        <v>0</v>
      </c>
      <c r="G17" s="6" t="str">
        <f>G14 - G15 - G16</f>
        <v>0</v>
      </c>
      <c r="H17" s="2" t="str">
        <f>H14</f>
        <v>0</v>
      </c>
      <c r="I17" s="6" t="str">
        <f>I14</f>
        <v>0</v>
      </c>
      <c r="J17" s="6" t="str">
        <f>G17 - I17</f>
        <v>0</v>
      </c>
      <c r="K17" s="4" t="str">
        <f>IF(G17=0,0,J17 / G17)</f>
        <v>0</v>
      </c>
      <c r="L17" s="6" t="str">
        <f>L14 - L15 - L16</f>
        <v>0</v>
      </c>
      <c r="M17" s="2" t="str">
        <f>M14 - M15 - M16</f>
        <v>0</v>
      </c>
      <c r="N17" s="6" t="str">
        <f>N14 - N15 - N16</f>
        <v>0</v>
      </c>
    </row>
    <row r="18" spans="1:18">
      <c r="D18" s="8"/>
    </row>
    <row r="19" spans="1:18">
      <c r="D19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19" s="2" t="str">
        <f>M17</f>
        <v>0</v>
      </c>
    </row>
    <row r="20" spans="1:18">
      <c r="D20" s="8" t="s">
        <v>7</v>
      </c>
      <c r="F20" s="2" t="str">
        <f>(F19 + F21) * E12</f>
        <v>0</v>
      </c>
    </row>
    <row r="21" spans="1:18">
      <c r="D21" s="8" t="s">
        <v>93</v>
      </c>
      <c r="F21" s="2" t="str">
        <f>H17</f>
        <v>0</v>
      </c>
    </row>
    <row r="22" spans="1:18">
      <c r="D22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2" s="2" t="str">
        <f>SUM(F19:F21)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6"/>
  <sheetViews>
    <sheetView tabSelected="1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174</v>
      </c>
      <c r="Q2" s="2" t="s">
        <v>25</v>
      </c>
      <c r="R2" s="2">
        <v>130</v>
      </c>
    </row>
    <row r="4" spans="1:18" s="1" customFormat="1">
      <c r="B4" s="15" t="s">
        <v>26</v>
      </c>
      <c r="C4" s="16" t="s">
        <v>27</v>
      </c>
      <c r="D4" s="17" t="s">
        <v>28</v>
      </c>
      <c r="E4" s="18" t="s">
        <v>29</v>
      </c>
      <c r="F4" s="19" t="s">
        <v>30</v>
      </c>
      <c r="G4" s="18" t="s">
        <v>31</v>
      </c>
      <c r="H4" s="19" t="s">
        <v>32</v>
      </c>
      <c r="I4" s="18" t="s">
        <v>33</v>
      </c>
      <c r="J4" s="18" t="s">
        <v>34</v>
      </c>
      <c r="K4" s="20" t="s">
        <v>35</v>
      </c>
      <c r="L4" s="21" t="s">
        <v>36</v>
      </c>
      <c r="M4" s="22" t="s">
        <v>37</v>
      </c>
      <c r="N4" s="21" t="s">
        <v>38</v>
      </c>
      <c r="O4" s="23" t="s">
        <v>39</v>
      </c>
      <c r="P4" s="23" t="s">
        <v>40</v>
      </c>
      <c r="Q4" s="19" t="s">
        <v>41</v>
      </c>
      <c r="R4" s="24" t="s">
        <v>42</v>
      </c>
    </row>
    <row r="5" spans="1:18">
      <c r="B5" s="41" t="s">
        <v>43</v>
      </c>
      <c r="C5" t="s">
        <v>175</v>
      </c>
      <c r="D5" s="3" t="s">
        <v>176</v>
      </c>
      <c r="E5" s="5">
        <v>1</v>
      </c>
      <c r="F5" s="2">
        <v>1450</v>
      </c>
      <c r="G5" s="6">
        <v>188500</v>
      </c>
      <c r="H5" s="2">
        <v>1225.63</v>
      </c>
      <c r="I5" s="6">
        <v>139048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113.45</v>
      </c>
    </row>
    <row r="6" spans="1:18">
      <c r="B6" s="41" t="s">
        <v>43</v>
      </c>
      <c r="C6" t="s">
        <v>48</v>
      </c>
      <c r="D6" s="3" t="s">
        <v>157</v>
      </c>
      <c r="E6" s="5">
        <v>1</v>
      </c>
      <c r="F6" s="2">
        <v>400</v>
      </c>
      <c r="G6" s="6">
        <v>52000</v>
      </c>
      <c r="H6" s="2">
        <v>200</v>
      </c>
      <c r="I6" s="6">
        <v>22690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113.45</v>
      </c>
    </row>
    <row r="7" spans="1:18">
      <c r="B7" s="41" t="s">
        <v>43</v>
      </c>
      <c r="C7" t="s">
        <v>105</v>
      </c>
      <c r="D7" s="3" t="s">
        <v>177</v>
      </c>
      <c r="E7" s="5">
        <v>1</v>
      </c>
      <c r="F7" s="2">
        <v>500</v>
      </c>
      <c r="G7" s="6">
        <v>65000</v>
      </c>
      <c r="H7" s="2">
        <v>290.58</v>
      </c>
      <c r="I7" s="6">
        <v>32966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113.45</v>
      </c>
    </row>
    <row r="8" spans="1:18">
      <c r="B8" s="41" t="s">
        <v>43</v>
      </c>
      <c r="C8" t="s">
        <v>55</v>
      </c>
      <c r="D8" s="3" t="s">
        <v>178</v>
      </c>
      <c r="E8" s="5">
        <v>1</v>
      </c>
      <c r="F8" s="2">
        <v>300</v>
      </c>
      <c r="G8" s="6">
        <v>39000</v>
      </c>
      <c r="H8" s="2">
        <v>120</v>
      </c>
      <c r="I8" s="6">
        <v>13614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113.45</v>
      </c>
    </row>
    <row r="9" spans="1:18">
      <c r="B9" s="41" t="s">
        <v>43</v>
      </c>
      <c r="C9" t="s">
        <v>52</v>
      </c>
      <c r="D9" s="3" t="s">
        <v>179</v>
      </c>
      <c r="E9" s="5">
        <v>1</v>
      </c>
      <c r="F9" s="2">
        <v>550</v>
      </c>
      <c r="G9" s="6">
        <v>71500</v>
      </c>
      <c r="H9" s="2">
        <v>321.6</v>
      </c>
      <c r="I9" s="6">
        <v>36486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113.45</v>
      </c>
    </row>
    <row r="10" spans="1:18">
      <c r="B10" s="41" t="s">
        <v>43</v>
      </c>
      <c r="C10" t="s">
        <v>61</v>
      </c>
      <c r="D10" s="3" t="s">
        <v>180</v>
      </c>
      <c r="E10" s="5">
        <v>1</v>
      </c>
      <c r="F10" s="2">
        <v>300</v>
      </c>
      <c r="G10" s="6">
        <v>39000</v>
      </c>
      <c r="H10" s="2">
        <v>220</v>
      </c>
      <c r="I10" s="6">
        <v>24959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113.45</v>
      </c>
    </row>
    <row r="11" spans="1:18">
      <c r="B11" s="41" t="s">
        <v>43</v>
      </c>
      <c r="C11" t="s">
        <v>61</v>
      </c>
      <c r="D11" s="3" t="s">
        <v>114</v>
      </c>
      <c r="E11" s="5">
        <v>1</v>
      </c>
      <c r="F11" s="2">
        <v>250</v>
      </c>
      <c r="G11" s="6">
        <v>32500</v>
      </c>
      <c r="H11" s="2">
        <v>50</v>
      </c>
      <c r="I11" s="6">
        <v>5673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113.45</v>
      </c>
    </row>
    <row r="12" spans="1:18">
      <c r="B12" s="41" t="s">
        <v>43</v>
      </c>
      <c r="C12" t="s">
        <v>121</v>
      </c>
      <c r="D12" s="3" t="s">
        <v>181</v>
      </c>
      <c r="E12" s="5">
        <v>1</v>
      </c>
      <c r="F12" s="2">
        <v>370</v>
      </c>
      <c r="G12" s="6">
        <v>48100</v>
      </c>
      <c r="H12" s="2">
        <v>320</v>
      </c>
      <c r="I12" s="6">
        <v>36304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113.45</v>
      </c>
    </row>
    <row r="13" spans="1:18">
      <c r="B13" s="41" t="s">
        <v>43</v>
      </c>
      <c r="C13" t="s">
        <v>182</v>
      </c>
      <c r="D13" s="3" t="s">
        <v>183</v>
      </c>
      <c r="E13" s="5">
        <v>1</v>
      </c>
      <c r="F13" s="2">
        <v>490</v>
      </c>
      <c r="G13" s="6">
        <v>63700</v>
      </c>
      <c r="H13" s="2">
        <v>400</v>
      </c>
      <c r="I13" s="6">
        <v>45380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113.45</v>
      </c>
    </row>
    <row r="14" spans="1:18">
      <c r="B14" s="43"/>
      <c r="C14" s="43"/>
      <c r="D14" s="44"/>
      <c r="E14" s="45"/>
      <c r="F14" s="46"/>
      <c r="G14" s="47"/>
      <c r="H14" s="46"/>
      <c r="I14" s="47"/>
      <c r="J14" s="47"/>
      <c r="K14" s="48"/>
      <c r="L14" s="47"/>
      <c r="M14" s="46"/>
      <c r="N14" s="47"/>
      <c r="O14" s="48"/>
      <c r="P14" s="48"/>
      <c r="Q14" s="46"/>
      <c r="R14" s="46"/>
    </row>
    <row r="15" spans="1:18">
      <c r="D15" s="8" t="s">
        <v>86</v>
      </c>
      <c r="F15" s="2" t="str">
        <f>SUM(F5:F14)</f>
        <v>0</v>
      </c>
      <c r="G15" s="6" t="str">
        <f>SUM(G5:G14)</f>
        <v>0</v>
      </c>
      <c r="H15" s="2" t="str">
        <f>SUM(H5:H14)</f>
        <v>0</v>
      </c>
      <c r="I15" s="6" t="str">
        <f>SUM(I5:I14)</f>
        <v>0</v>
      </c>
      <c r="J15" s="6" t="str">
        <f>SUM(J5:J14)</f>
        <v>0</v>
      </c>
      <c r="K15" s="4" t="str">
        <f>IF(G15=0,0,J15 / G15)</f>
        <v>0</v>
      </c>
      <c r="L15" s="6" t="str">
        <f>SUM(L5:L14)</f>
        <v>0</v>
      </c>
      <c r="M15" s="2" t="str">
        <f>SUM(M5:M14)</f>
        <v>0</v>
      </c>
      <c r="N15" s="6" t="str">
        <f>SUM(N5:N14)</f>
        <v>0</v>
      </c>
    </row>
    <row r="16" spans="1:18">
      <c r="D16" s="8" t="s">
        <v>87</v>
      </c>
      <c r="E16" s="9">
        <v>0.04712</v>
      </c>
      <c r="F16" s="2" t="str">
        <f>E16 * (F15 - 0)</f>
        <v>0</v>
      </c>
      <c r="G16" s="6" t="str">
        <f>E16 * (G15 - 0)</f>
        <v>0</v>
      </c>
    </row>
    <row r="17" spans="1:18">
      <c r="D17" s="8" t="s">
        <v>88</v>
      </c>
      <c r="E17" s="7">
        <v>0.1</v>
      </c>
      <c r="F17" s="2" t="str">
        <f>F15*E17</f>
        <v>0</v>
      </c>
      <c r="G17" s="6" t="str">
        <f>G15*E17</f>
        <v>0</v>
      </c>
      <c r="N17" s="6" t="str">
        <f>G17</f>
        <v>0</v>
      </c>
    </row>
    <row r="18" spans="1:18">
      <c r="D18" s="8" t="s">
        <v>86</v>
      </c>
      <c r="F18" s="2" t="str">
        <f>F15 + F16 + F17</f>
        <v>0</v>
      </c>
      <c r="G18" s="6" t="str">
        <f>G15 + G16 + G17</f>
        <v>0</v>
      </c>
      <c r="H18" s="2" t="str">
        <f>H15</f>
        <v>0</v>
      </c>
      <c r="I18" s="6" t="str">
        <f>I15</f>
        <v>0</v>
      </c>
      <c r="J18" s="6" t="str">
        <f>G18 - I18</f>
        <v>0</v>
      </c>
      <c r="K18" s="4" t="str">
        <f>IF(G18=0,0,J18 / G18)</f>
        <v>0</v>
      </c>
      <c r="L18" s="6" t="str">
        <f>L15</f>
        <v>0</v>
      </c>
      <c r="M18" s="2" t="str">
        <f>M15</f>
        <v>0</v>
      </c>
      <c r="N18" s="6" t="str">
        <f>N15 + N17</f>
        <v>0</v>
      </c>
    </row>
    <row r="19" spans="1:18">
      <c r="D19" s="8" t="s">
        <v>167</v>
      </c>
      <c r="E19" s="7">
        <v>0.05</v>
      </c>
      <c r="F19" s="2" t="str">
        <f>F18*E19</f>
        <v>0</v>
      </c>
      <c r="G19" s="6" t="str">
        <f>G18*E19</f>
        <v>0</v>
      </c>
      <c r="L19" s="6" t="str">
        <f>G19*O19</f>
        <v>0</v>
      </c>
      <c r="M19" s="2" t="str">
        <f>F19*O19</f>
        <v>0</v>
      </c>
      <c r="N19" s="6" t="str">
        <f>G19*P19</f>
        <v>0</v>
      </c>
      <c r="O19" s="4">
        <v>0.2</v>
      </c>
      <c r="P19" s="4">
        <v>0.8</v>
      </c>
    </row>
    <row r="20" spans="1:18">
      <c r="D20" s="8" t="s">
        <v>90</v>
      </c>
      <c r="E20" s="5">
        <v>0</v>
      </c>
      <c r="F20" s="2" t="str">
        <f>IF(R20=0,0,G20/R20)</f>
        <v>0</v>
      </c>
      <c r="G20" s="6" t="str">
        <f>E20</f>
        <v>0</v>
      </c>
      <c r="L20" s="6" t="str">
        <f>G20*O20</f>
        <v>0</v>
      </c>
      <c r="M20" s="2" t="str">
        <f>F20*O20</f>
        <v>0</v>
      </c>
      <c r="N20" s="6" t="str">
        <f>G20*P20</f>
        <v>0</v>
      </c>
      <c r="O20" s="4">
        <v>0.2</v>
      </c>
      <c r="P20" s="4">
        <v>0.8</v>
      </c>
      <c r="Q20" s="2" t="s">
        <v>91</v>
      </c>
      <c r="R20" s="2">
        <v>100</v>
      </c>
    </row>
    <row r="21" spans="1:18">
      <c r="D21" s="8" t="s">
        <v>92</v>
      </c>
      <c r="F21" s="2" t="str">
        <f>F18 - F19 - F20</f>
        <v>0</v>
      </c>
      <c r="G21" s="6" t="str">
        <f>G18 - G19 - G20</f>
        <v>0</v>
      </c>
      <c r="H21" s="2" t="str">
        <f>H18</f>
        <v>0</v>
      </c>
      <c r="I21" s="6" t="str">
        <f>I18</f>
        <v>0</v>
      </c>
      <c r="J21" s="6" t="str">
        <f>G21 - I21</f>
        <v>0</v>
      </c>
      <c r="K21" s="4" t="str">
        <f>IF(G21=0,0,J21 / G21)</f>
        <v>0</v>
      </c>
      <c r="L21" s="6" t="str">
        <f>L18 - L19 - L20</f>
        <v>0</v>
      </c>
      <c r="M21" s="2" t="str">
        <f>M18 - M19 - M20</f>
        <v>0</v>
      </c>
      <c r="N21" s="6" t="str">
        <f>N18 - N19 - N20</f>
        <v>0</v>
      </c>
    </row>
    <row r="22" spans="1:18">
      <c r="D22" s="8"/>
    </row>
    <row r="23" spans="1:18">
      <c r="D23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3" s="2" t="str">
        <f>M21</f>
        <v>0</v>
      </c>
    </row>
    <row r="24" spans="1:18">
      <c r="D24" s="8" t="s">
        <v>7</v>
      </c>
      <c r="F24" s="2" t="str">
        <f>(F23 + F25) * E16</f>
        <v>0</v>
      </c>
    </row>
    <row r="25" spans="1:18">
      <c r="D25" s="8" t="s">
        <v>93</v>
      </c>
      <c r="F25" s="2" t="str">
        <f>H21</f>
        <v>0</v>
      </c>
    </row>
    <row r="26" spans="1:18">
      <c r="D26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6" s="2" t="str">
        <f>SUM(F23:F25)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送金全体像</vt:lpstr>
      <vt:lpstr>根本様</vt:lpstr>
      <vt:lpstr>宇佐美様</vt:lpstr>
      <vt:lpstr>村田様</vt:lpstr>
      <vt:lpstr>永林様</vt:lpstr>
      <vt:lpstr>小川様</vt:lpstr>
      <vt:lpstr>宮坂様</vt:lpstr>
      <vt:lpstr>大本様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Work</cp:lastModifiedBy>
  <dcterms:created xsi:type="dcterms:W3CDTF">2010-05-12T03:09:05+09:00</dcterms:created>
  <dcterms:modified xsi:type="dcterms:W3CDTF">2016-11-03T15:49:51+09:00</dcterms:modified>
  <dc:title/>
  <dc:description/>
  <dc:subject/>
  <cp:keywords/>
  <cp:category/>
</cp:coreProperties>
</file>