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送金全体像" sheetId="1" r:id="rId4"/>
    <sheet name="中戸様" sheetId="2" r:id="rId5"/>
    <sheet name="宮下様" sheetId="3" r:id="rId6"/>
    <sheet name="越智様" sheetId="4" r:id="rId7"/>
    <sheet name="浅井様" sheetId="5" r:id="rId8"/>
    <sheet name="大蔵様" sheetId="6" r:id="rId9"/>
    <sheet name="渡辺様" sheetId="7" r:id="rId10"/>
    <sheet name="山本様" sheetId="8" r:id="rId11"/>
    <sheet name="今井様" sheetId="9" r:id="rId12"/>
    <sheet name="倉持様" sheetId="10" r:id="rId13"/>
    <sheet name="松本様" sheetId="11" r:id="rId1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<sst xmlns="http://schemas.openxmlformats.org/spreadsheetml/2006/main" uniqueCount="242">
  <si>
    <t>2017-11挙式分</t>
  </si>
  <si>
    <t>出力日：2017/11/27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</si>
  <si>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</si>
  <si>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</si>
  <si>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</si>
  <si>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</si>
  <si>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</si>
  <si>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</si>
  <si>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</si>
  <si>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2017/11/02</t>
  </si>
  <si>
    <t>中戸 亮介</t>
  </si>
  <si>
    <t>2017/11/04</t>
  </si>
  <si>
    <t>山本 孟</t>
  </si>
  <si>
    <t>浅井 淳史</t>
  </si>
  <si>
    <t>2017/11/10</t>
  </si>
  <si>
    <t>今井 元貴</t>
  </si>
  <si>
    <t>2017/11/13</t>
  </si>
  <si>
    <t>渡辺 伊織</t>
  </si>
  <si>
    <t>2017/11/14</t>
  </si>
  <si>
    <t>越智 啓介</t>
  </si>
  <si>
    <t>2017/11/20</t>
  </si>
  <si>
    <t>松本 康孝</t>
  </si>
  <si>
    <t>2017/11/22</t>
  </si>
  <si>
    <t>倉持 雄太</t>
  </si>
  <si>
    <t>大蔵 一功</t>
  </si>
  <si>
    <t>2017/11/26</t>
  </si>
  <si>
    <t>宮下 大和</t>
  </si>
  <si>
    <t>合計</t>
  </si>
  <si>
    <t>中戸様     挙式日：2017-11-02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</si>
  <si>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</si>
  <si>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</si>
  <si>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</si>
  <si>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</si>
  <si>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</si>
  <si>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</si>
  <si>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</si>
  <si>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</si>
  <si>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</si>
  <si>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</si>
  <si>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</si>
  <si>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</si>
  <si>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</si>
  <si>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</si>
  <si>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</si>
  <si>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</si>
  <si>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</si>
  <si>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</si>
  <si>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</si>
  <si>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メリマンズウエディング</t>
  </si>
  <si>
    <t>※単品料金
ガーデン会場使用料/バンブーガゼボレンタル料/牧師先生/ギター弾き語り/日本人コーディネーター（2時間）/椅子20脚分＆設置料</t>
  </si>
  <si>
    <t>ヘアメイクアーティスト：マウイ島</t>
  </si>
  <si>
    <t>リハーサルメイク90分</t>
  </si>
  <si>
    <t>つきっきりヘアメイク6時間以内</t>
  </si>
  <si>
    <t>新郎ヘアセット(20分）</t>
  </si>
  <si>
    <t>フォトグラファー：VISIONARI/Takako, Megumi, Cliff, Ryan, Jason</t>
  </si>
  <si>
    <t>Plan（アルバムなし）：フォトグラファーJason/メイク、ホテル内、(リムジン)、セレモニー、フォトツアー1ヶ所(カパルアビーチ)+レセプション冒頭/350cut～/DVD(データ)・インターネットスライドショー</t>
  </si>
  <si>
    <t>VISIONARI：オプション</t>
  </si>
  <si>
    <t>他島撮影出張料（宿泊料除く）※11:00以前の撮影開始、または撮影終了が19:30以降の場合は、宿泊込みの料金となります。</t>
  </si>
  <si>
    <t>つきっきりコーディネーター（マウイ島）</t>
  </si>
  <si>
    <t>レセプション終了まで</t>
  </si>
  <si>
    <t>ブーケ&amp;ブートニア</t>
  </si>
  <si>
    <t>ホワイト＆イエロー・グリーンのクラッチブーケ</t>
  </si>
  <si>
    <t>フラワーバージンロード</t>
  </si>
  <si>
    <t>ホワイト＆イエローのミックス</t>
  </si>
  <si>
    <t>送迎車(マウイ島)</t>
  </si>
  <si>
    <t>14名様用ミニバン(片道)</t>
  </si>
  <si>
    <t>マウイ島：メリマンズ</t>
  </si>
  <si>
    <t>カバナ使用料(20～24名様)　※20名様に満たない場合は1名様につき、別途会場使用料が掛かります</t>
  </si>
  <si>
    <t>ディナーメニュー+その他サービス料
※ドリンク代は現地精算となりますので、ご料金には含まれておりません。</t>
  </si>
  <si>
    <t>マウイ島</t>
  </si>
  <si>
    <t>オリジナルウエディング2段ケーキ
※パンケーキにベリーたっぷりのデコレーション</t>
  </si>
  <si>
    <t>Real Weddingsオリジナル（マウイ島）</t>
  </si>
  <si>
    <t>テーブルデコレーション
※ホワイト・イエロー・グリーンのお任せ花材でのアレンジを4個</t>
  </si>
  <si>
    <t>SUBTOTAL</t>
  </si>
  <si>
    <t>ハワイ州税</t>
  </si>
  <si>
    <t>アレンジメント料</t>
  </si>
  <si>
    <t>離島特別特典</t>
  </si>
  <si>
    <t>特別割引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</si>
  <si>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</si>
  <si>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</si>
  <si>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</si>
  <si>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</si>
  <si>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宮下様     挙式日：2017-11-26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</si>
  <si>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</si>
  <si>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</si>
  <si>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ヘアメイクアーティスト：Hatsuko Endo</t>
  </si>
  <si>
    <t>つきっきりヘアメイク(7時間）*クイックヘアチェンジ2回付き</t>
  </si>
  <si>
    <t>延長1時間</t>
  </si>
  <si>
    <t>新郎ヘアセット(20分）☆プレゼント☆</t>
  </si>
  <si>
    <t>リハーサルメイク(90分）</t>
  </si>
  <si>
    <t xml:space="preserve">Plan（アルバムなし）：フォトグラファーRyan/メイク、ホテル内、(リムジン)、セレモニー、フォトツアー1ヶ所+レセプション冒頭/350cut～/DVD(データ)・インターネットスライドショー	</t>
  </si>
  <si>
    <t>フォトツアー1ヶ所追加（ワイキキ周辺）</t>
  </si>
  <si>
    <t>プロペラUSA</t>
  </si>
  <si>
    <t>梅(挙式のみ) DVD納品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</si>
  <si>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</si>
  <si>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</si>
  <si>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</si>
  <si>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</si>
  <si>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Real Weddings オリジナル</t>
  </si>
  <si>
    <t>ブーケ＆ブートニア②　☆プレゼント☆
※ガーデンローズ（ホワイト）・ガーデンローズ（ライトピンク）</t>
  </si>
  <si>
    <t>ヘッドピース②　※シングル</t>
  </si>
  <si>
    <t>フラワーシャワー(10名様分)</t>
  </si>
  <si>
    <t>チューベローズダブルレイ</t>
  </si>
  <si>
    <t>クレジット払い(海外)</t>
  </si>
  <si>
    <t>Orchids</t>
  </si>
  <si>
    <t>Wedding Dinner Menu</t>
  </si>
  <si>
    <t>ご紹介特別割引</t>
  </si>
  <si>
    <t>サービス割引</t>
  </si>
  <si>
    <t>越智様     挙式日：2017-11-14</t>
  </si>
  <si>
    <t>新郎ヘアメイク(30分）</t>
  </si>
  <si>
    <t>リハーサルメイク(90分）☆プレゼント☆</t>
  </si>
  <si>
    <t>フォトグラファー：Akira Seo</t>
  </si>
  <si>
    <t>お支度→ホテル館内→リムジン→挙式→フォトツアー1ヶ所/45分(ワイキキ周辺）/撮影データ　※ワイキキ、カハラ地区の教会</t>
  </si>
  <si>
    <t>レセプション前半60分（ワイキキ周辺）</t>
  </si>
  <si>
    <t>ホテル出発→教会→フォトツアー1カ所(ワイキキ周辺）→レセプション前半</t>
  </si>
  <si>
    <t>7名様用リムジン</t>
  </si>
  <si>
    <t>ホテル⇔挙式会場間（ワイキキ周辺）/往復</t>
  </si>
  <si>
    <t>マイリーレイ</t>
  </si>
  <si>
    <t>フラワーシャワー(10名様分) ☆プレゼント☆</t>
  </si>
  <si>
    <t>ミッシェルズ</t>
  </si>
  <si>
    <t>Paradise Menu</t>
  </si>
  <si>
    <t>レセプション会場→ホテル/片道</t>
  </si>
  <si>
    <t>浅井様     挙式日：2017-11-04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</si>
  <si>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</si>
  <si>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</si>
  <si>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新郎新婦様用ノンアルコールシャンパン</t>
  </si>
  <si>
    <t>カスタムケーキ(3段）※上2段イミテーション</t>
  </si>
  <si>
    <t>ヘアメイクアーティスト：Risa Hoshino</t>
  </si>
  <si>
    <t>つきっきり(7時間以内)+クイックヘアチェンジ2回付</t>
  </si>
  <si>
    <t>リハーサルメイク(90分)</t>
  </si>
  <si>
    <t xml:space="preserve">Plan（アルバムなし）：フォトグラファーMegumi/メイク、ホテル内、(リムジン)、セレモニー、フォトツアー2ヶ所/350cut～/DVD(データ)・インターネットスライドショー	</t>
  </si>
  <si>
    <t>振込(国内)</t>
  </si>
  <si>
    <t>Real Wedddings オリジナル</t>
  </si>
  <si>
    <t>写真集タイプ40P/50～60C</t>
  </si>
  <si>
    <t>UIプロダクション</t>
  </si>
  <si>
    <t>シルバープラン（会場到着→挙式→お庭→インタビュー）DVD納品</t>
  </si>
  <si>
    <t>ホテル出発→教会→フォトツアー2カ所(ワイキキ周辺）</t>
  </si>
  <si>
    <t>ブーケ＆ブートニア　☆プレゼント☆ ※ガーデンローズ（ライトピンク）・グリーン</t>
  </si>
  <si>
    <t>ヘアピース（シングル）</t>
  </si>
  <si>
    <t>ハクレイ　※ミニバラ（ライトピンク）・グリーン</t>
  </si>
  <si>
    <t>大蔵様     挙式日：2017-11-22</t>
  </si>
  <si>
    <t>フォトグラファー：Taka</t>
  </si>
  <si>
    <t>挙式のみ</t>
  </si>
  <si>
    <t>ホテル出発→教会→フォトツアー1カ所→レセプション</t>
  </si>
  <si>
    <t>レセプションの会場準備</t>
  </si>
  <si>
    <t>フォトツアー1ヶ所(ワイマナロビーチ)</t>
  </si>
  <si>
    <t>14名様用ミニバン</t>
  </si>
  <si>
    <t>ホテル→教会→レセプション会場</t>
  </si>
  <si>
    <t>ブーケ＆ブートニア　☆プレゼント☆ ※マトリカリア(ホワイト)・ガーデンローズ(ホワイト)・かすみ草(ホワイト)</t>
  </si>
  <si>
    <t>ハクレイ　※ミニバラ(ホワイト)・レースフラワー(ホワイト)・マトリカリア(ホワイト)</t>
  </si>
  <si>
    <t>お子様用ハクレイ(カスミソウ)</t>
  </si>
  <si>
    <t>フラワーシャワー(20名様分)</t>
  </si>
  <si>
    <t>チューベローズシングルレイ</t>
  </si>
  <si>
    <t>サンスーシールーム</t>
  </si>
  <si>
    <t>個室使用料（2時間30分）</t>
  </si>
  <si>
    <t>TVモニター（60 inch）＋DVDレンタル料</t>
  </si>
  <si>
    <t>ハウツリーラナイ/サンスーシールーム</t>
  </si>
  <si>
    <t>Dinner Menu B</t>
  </si>
  <si>
    <t>Kids Menu</t>
  </si>
  <si>
    <t>レセプション装花　※ブーケ合わせ ※ゲストテーブルに１点盛り+両サイドに１～２輪挿しのアレンジを３個ずつ×２テーブル / メインテーブルはアレンジ５個</t>
  </si>
  <si>
    <t>We Heart Cake Company</t>
  </si>
  <si>
    <t>バタークリームのケーキ６+８インチ2段（サーブ数約40名様分）</t>
  </si>
  <si>
    <t>ケーキ装花 ※左上、右下にお花を置く</t>
  </si>
  <si>
    <t>渡辺様     挙式日：2017-11-13</t>
  </si>
  <si>
    <t>ガーデン会場使用料／牧師先生/結婚証明書（法的効力はありません）／ギター弾き語り／バンブーガゼボ／チェア（20脚）／リムジン送迎（ホテル⇒メリマンズ間・片道）／ヘアメイク＆着付け(120分)／写真撮影(挙式のみ)／日本人コーディネーター</t>
  </si>
  <si>
    <t>お仕度後延長4時間</t>
  </si>
  <si>
    <t>ゲストヘアセット(30分）</t>
  </si>
  <si>
    <t>フォトグラファー：リアルウエディングスオリジナル(マウイ島)</t>
  </si>
  <si>
    <t>フォトツアー1ヶ所(1時間)〔お仕度＆ホテル〕※撮影が連動している場合に限ります</t>
  </si>
  <si>
    <t>フォトツアー1ヶ所(1時間)〔ビーチ〕※撮影が連動している場合に限ります</t>
  </si>
  <si>
    <t>フォトツアー1ヶ所(1時間)〔レセプション前半〕※撮影が連動している場合に限ります</t>
  </si>
  <si>
    <t>デジタル横長タイプ：Laule'a 40P/80C(表紙素材：麻布)</t>
  </si>
  <si>
    <t xml:space="preserve">増刷：デジタル横長タイプ：Laule'a 40P/80C(表紙素材：麻布)	</t>
  </si>
  <si>
    <t>Real Weddings オリジナル(マウイ島)</t>
  </si>
  <si>
    <t>ブーケ＆ブートニア(濃淡ピンクのグラデーション)</t>
  </si>
  <si>
    <t>ヘッドピース(ブーケとお揃い)
※濃淡ピンクのスプレーローズ</t>
  </si>
  <si>
    <t>ゲスト様用レイ(ホワイト)</t>
  </si>
  <si>
    <t>ご新郎様用マイレレイ</t>
  </si>
  <si>
    <t>フラワーシャワー10名様分</t>
  </si>
  <si>
    <t>リングピロー用リーフ＆フラワー(ラン)</t>
  </si>
  <si>
    <t>ホテル→会場(片道)
※カップルのリムジンを使用します。</t>
  </si>
  <si>
    <t>オリジナルウエディングケーキ
(1段ラウンド・ベリーサンド・ランのお花アレンジ)</t>
  </si>
  <si>
    <t>テーブルフラワー
(パイナップル＆フラワーのアレンジ×2個)</t>
  </si>
  <si>
    <t>離島挙式特別特典</t>
  </si>
  <si>
    <t>山本様     挙式日：2017-11-04</t>
  </si>
  <si>
    <t>【基本プラン】
教会使用料（1時間挙式）／牧師への謝礼／オルガン奏者／シンガー／教会のお世話係／結婚証明書（法的効力はありません）／リムジン送迎（ホテル⇔教会間）
☆ご紹介特典・50%OFF☆</t>
  </si>
  <si>
    <t>ヘアメイクアーティスト：Bilino</t>
  </si>
  <si>
    <t>つきっきりヘアメイク(7時間）*クイックヘアチェンジ(15分)2回付き</t>
  </si>
  <si>
    <t>フォトグラファー：Tetsu</t>
  </si>
  <si>
    <t>お支度→ホテル館内→リムジン→挙式→フォトツアー2ヶ所(ワイキキ周辺)/撮影データ</t>
  </si>
  <si>
    <t>ホテル出発→フォトツアー2ヵ所→挙式→レセプション前半</t>
  </si>
  <si>
    <t>フォトツアー2ヶ所（ワイキキ周辺）</t>
  </si>
  <si>
    <t>ホテル⇔会場間（ワイキキ周辺）/往復</t>
  </si>
  <si>
    <t>ブーケ＆ブートニア　</t>
  </si>
  <si>
    <t>ヘッドピース　</t>
  </si>
  <si>
    <t>レイ　</t>
  </si>
  <si>
    <t>Wedding Children's  Menu</t>
  </si>
  <si>
    <t>Paper Items</t>
  </si>
  <si>
    <t>席札&amp;メニュー表(セットタイプ)　</t>
  </si>
  <si>
    <t>配達料</t>
  </si>
  <si>
    <t>なし</t>
  </si>
  <si>
    <t>今井様     挙式日：2017-11-10</t>
  </si>
  <si>
    <t>ヘアメイクアーティスト：Akiko Ito</t>
  </si>
  <si>
    <t>リハーサルメイク(120分)</t>
  </si>
  <si>
    <t>ヘアメイク</t>
  </si>
  <si>
    <t>ゲストヘアメイク（60分）
ご新郎お母様、ご新婦お姉様(2名)</t>
  </si>
  <si>
    <t>フォトグラファー：VISIONARI/Jon or Mike</t>
  </si>
  <si>
    <t>Plan②：メインフォトグラファーJon＋セカンドフォトグラファー/メイク、ホテル内、リムジン、セレモニー、フォトツアー2ヶ所(マジックアイランド・ダウンタウン)/350cut～/USB(データ＆スライドショー)・インターネットスライドショー・パーソナルウェブサイト/写真集タイプアルバム（30p/85c)</t>
  </si>
  <si>
    <t>レセプション前半撮影追加（ワイキキ周辺）</t>
  </si>
  <si>
    <t>梅(挙式のみ) ブルーレイ納品</t>
  </si>
  <si>
    <t>ホテル出発→教会→フォトツアー2カ所(マジックアイランド・ダウンタウン)→レセプション前半まで</t>
  </si>
  <si>
    <t>【6月ご成約特典】
ホワイトカサブランカ(ユリ)＆ピンクローズ等のキャスケードブーケ</t>
  </si>
  <si>
    <t>ヘッドピース(ブーケとお揃いの花材)</t>
  </si>
  <si>
    <t>ゲスト様用レイ(ホワイト＆ピンク)</t>
  </si>
  <si>
    <t>ホテル⇔会場間（ワイキキ周辺）/2時間</t>
  </si>
  <si>
    <t>Wedding Special Menu(Tastings Hawaii)
※ドリンク代は現地精算となりますので、ご料金には含まれておりません。</t>
  </si>
  <si>
    <t>8名様用(6inch/ラウンド型/トロピカルフルーツ)</t>
  </si>
  <si>
    <t>席札&amp;メニュー表(セットタイプ)　※10枚以上のご注文が必要です</t>
  </si>
  <si>
    <t>セットアップ料金　※ミニマムオーダー10以下の場合</t>
  </si>
  <si>
    <t>倉持様     挙式日：2017-11-22</t>
  </si>
  <si>
    <t>モアナルアコミュニティ教会</t>
  </si>
  <si>
    <t>フォトグラファー：Jayson Tanega</t>
  </si>
  <si>
    <t>お支度→ホテル館内→リムジン→挙式→フォトツアー2ヶ所(マジックアイランド＆ダウンタウン）/撮影データ☆</t>
  </si>
  <si>
    <t>レセプション開始～終了まで（ワイキキ周辺）☆</t>
  </si>
  <si>
    <t>レザーアルバムA4(30P) ※ナチュラル</t>
  </si>
  <si>
    <t>ホテル出発→教会→フォトツアー2カ所(マジックアイランド＆ダウンタウン)→レセプション終了まで</t>
  </si>
  <si>
    <t>ブーケ＆ブートニア
ホワイトメインにポイントにグリーンを入れたクラッチブーケ</t>
  </si>
  <si>
    <t>フラワーレイ(ホワイト)
※ご両家ご両親様分</t>
  </si>
  <si>
    <t>24名様用バス</t>
  </si>
  <si>
    <t>スターオブホノルル</t>
  </si>
  <si>
    <t>Five Star Dinner Menu (7 Course Menu) 
※112円換算</t>
  </si>
  <si>
    <t>クルージングお手配料</t>
  </si>
  <si>
    <t>ご紹介特別特典</t>
  </si>
  <si>
    <t>松本様     挙式日：2017-11-20</t>
  </si>
  <si>
    <t>【基本プラン】
教会使用料（2時間挙式）／牧師への謝礼／オルガン奏者／シンガー／教会のお世話係／結婚証明書（法的効力はありません）／リムジン送迎（ホテル⇔教会間）</t>
  </si>
  <si>
    <t>ヘアメイクアーティスト：Real Weddingsオリジナル</t>
  </si>
  <si>
    <t>延長2時間</t>
  </si>
  <si>
    <t>ブーケ＆ブートニア
※イエローのクラッチブーケ</t>
  </si>
  <si>
    <t>レイ/ホワイト＆イエロー</t>
  </si>
  <si>
    <t>レイ/ホワイト＆グリーン</t>
  </si>
  <si>
    <t>レセプションコーディネーター</t>
  </si>
  <si>
    <t>開始～終了まで(3時間）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</si>
</sst>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5"/>
  <sheetViews>
    <sheetView tabSelected="0" workbookViewId="0" zoomScale="75" showGridLines="true" showRowColHeaders="1">
      <selection activeCell="H15" sqref="H15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9644.049999999999</v>
      </c>
      <c r="F5" s="28">
        <v>0</v>
      </c>
      <c r="G5" s="28">
        <v>454.43</v>
      </c>
      <c r="H5" s="35">
        <v>10098.48</v>
      </c>
    </row>
    <row r="6" spans="1:9">
      <c r="B6" s="33">
        <v>2</v>
      </c>
      <c r="C6" s="26" t="s">
        <v>11</v>
      </c>
      <c r="D6" s="27" t="s">
        <v>12</v>
      </c>
      <c r="E6" s="28">
        <v>4482.14</v>
      </c>
      <c r="F6" s="28">
        <v>357.93</v>
      </c>
      <c r="G6" s="28">
        <v>228.06</v>
      </c>
      <c r="H6" s="35">
        <v>5068.13</v>
      </c>
    </row>
    <row r="7" spans="1:9">
      <c r="B7" s="33">
        <v>3</v>
      </c>
      <c r="C7" s="26" t="s">
        <v>11</v>
      </c>
      <c r="D7" s="27" t="s">
        <v>13</v>
      </c>
      <c r="E7" s="28">
        <v>5009.24</v>
      </c>
      <c r="F7" s="28">
        <v>378.2</v>
      </c>
      <c r="G7" s="28">
        <v>253.86</v>
      </c>
      <c r="H7" s="35">
        <v>5641.3</v>
      </c>
    </row>
    <row r="8" spans="1:9">
      <c r="B8" s="33">
        <v>4</v>
      </c>
      <c r="C8" s="26" t="s">
        <v>14</v>
      </c>
      <c r="D8" s="27" t="s">
        <v>15</v>
      </c>
      <c r="E8" s="28">
        <v>8426.48</v>
      </c>
      <c r="F8" s="28">
        <v>752.54</v>
      </c>
      <c r="G8" s="28">
        <v>432.52</v>
      </c>
      <c r="H8" s="35">
        <v>9611.540000000001</v>
      </c>
    </row>
    <row r="9" spans="1:9">
      <c r="B9" s="33">
        <v>5</v>
      </c>
      <c r="C9" s="26" t="s">
        <v>16</v>
      </c>
      <c r="D9" s="27" t="s">
        <v>17</v>
      </c>
      <c r="E9" s="28">
        <v>8767.5</v>
      </c>
      <c r="F9" s="28">
        <v>0</v>
      </c>
      <c r="G9" s="28">
        <v>413.12</v>
      </c>
      <c r="H9" s="35">
        <v>9180.620000000001</v>
      </c>
    </row>
    <row r="10" spans="1:9">
      <c r="B10" s="33">
        <v>6</v>
      </c>
      <c r="C10" s="26" t="s">
        <v>18</v>
      </c>
      <c r="D10" s="27" t="s">
        <v>19</v>
      </c>
      <c r="E10" s="28">
        <v>5767.19</v>
      </c>
      <c r="F10" s="28">
        <v>369.39</v>
      </c>
      <c r="G10" s="28">
        <v>289.16</v>
      </c>
      <c r="H10" s="35">
        <v>6425.74</v>
      </c>
    </row>
    <row r="11" spans="1:9">
      <c r="B11" s="33">
        <v>7</v>
      </c>
      <c r="C11" s="26" t="s">
        <v>20</v>
      </c>
      <c r="D11" s="27" t="s">
        <v>21</v>
      </c>
      <c r="E11" s="28">
        <v>5818.34</v>
      </c>
      <c r="F11" s="28">
        <v>515.41</v>
      </c>
      <c r="G11" s="28">
        <v>298.45</v>
      </c>
      <c r="H11" s="35">
        <v>6632.2</v>
      </c>
    </row>
    <row r="12" spans="1:9">
      <c r="B12" s="33">
        <v>8</v>
      </c>
      <c r="C12" s="26" t="s">
        <v>22</v>
      </c>
      <c r="D12" s="27" t="s">
        <v>23</v>
      </c>
      <c r="E12" s="28">
        <v>3959.82</v>
      </c>
      <c r="F12" s="28">
        <v>445.28</v>
      </c>
      <c r="G12" s="28">
        <v>207.57</v>
      </c>
      <c r="H12" s="35">
        <v>4612.67</v>
      </c>
    </row>
    <row r="13" spans="1:9">
      <c r="B13" s="33">
        <v>9</v>
      </c>
      <c r="C13" s="26" t="s">
        <v>22</v>
      </c>
      <c r="D13" s="27" t="s">
        <v>24</v>
      </c>
      <c r="E13" s="28">
        <v>4521.76</v>
      </c>
      <c r="F13" s="28">
        <v>471.08</v>
      </c>
      <c r="G13" s="28">
        <v>235.26</v>
      </c>
      <c r="H13" s="35">
        <v>5228.1</v>
      </c>
    </row>
    <row r="14" spans="1:9">
      <c r="B14" s="33">
        <v>10</v>
      </c>
      <c r="C14" s="26" t="s">
        <v>25</v>
      </c>
      <c r="D14" s="27" t="s">
        <v>26</v>
      </c>
      <c r="E14" s="28">
        <v>5417.44</v>
      </c>
      <c r="F14" s="28">
        <v>395.43</v>
      </c>
      <c r="G14" s="28">
        <v>273.9</v>
      </c>
      <c r="H14" s="35">
        <v>6086.77</v>
      </c>
    </row>
    <row r="15" spans="1:9">
      <c r="B15" s="36"/>
      <c r="C15" s="37"/>
      <c r="D15" s="38" t="s">
        <v>27</v>
      </c>
      <c r="E15" s="39" t="str">
        <f>SUM(E5:E14)</f>
        <v>0</v>
      </c>
      <c r="F15" s="39" t="str">
        <f>SUM(F5:F14)</f>
        <v>0</v>
      </c>
      <c r="G15" s="39" t="str">
        <f>SUM(G5:G14)</f>
        <v>0</v>
      </c>
      <c r="H15" s="40" t="str">
        <f>SUM(H5:H14)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219</v>
      </c>
      <c r="Q2" s="2" t="s">
        <v>29</v>
      </c>
      <c r="R2" s="2">
        <v>130</v>
      </c>
    </row>
    <row r="4" spans="1:18" s="1" customFormat="1">
      <c r="B4" s="15" t="s">
        <v>30</v>
      </c>
      <c r="C4" s="16" t="s">
        <v>31</v>
      </c>
      <c r="D4" s="17" t="s">
        <v>32</v>
      </c>
      <c r="E4" s="18" t="s">
        <v>33</v>
      </c>
      <c r="F4" s="19" t="s">
        <v>34</v>
      </c>
      <c r="G4" s="18" t="s">
        <v>35</v>
      </c>
      <c r="H4" s="19" t="s">
        <v>36</v>
      </c>
      <c r="I4" s="18" t="s">
        <v>37</v>
      </c>
      <c r="J4" s="18" t="s">
        <v>38</v>
      </c>
      <c r="K4" s="20" t="s">
        <v>39</v>
      </c>
      <c r="L4" s="21" t="s">
        <v>40</v>
      </c>
      <c r="M4" s="22" t="s">
        <v>41</v>
      </c>
      <c r="N4" s="21" t="s">
        <v>42</v>
      </c>
      <c r="O4" s="23" t="s">
        <v>43</v>
      </c>
      <c r="P4" s="23" t="s">
        <v>44</v>
      </c>
      <c r="Q4" s="19" t="s">
        <v>45</v>
      </c>
      <c r="R4" s="24" t="s">
        <v>46</v>
      </c>
    </row>
    <row r="5" spans="1:18">
      <c r="B5" s="41" t="s">
        <v>47</v>
      </c>
      <c r="C5" t="s">
        <v>220</v>
      </c>
      <c r="D5" s="3" t="s">
        <v>84</v>
      </c>
      <c r="E5" s="5">
        <v>1</v>
      </c>
      <c r="F5" s="2">
        <v>900</v>
      </c>
      <c r="G5" s="6">
        <v>117000</v>
      </c>
      <c r="H5" s="2">
        <v>805.63</v>
      </c>
      <c r="I5" s="6">
        <v>90738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112.63</v>
      </c>
    </row>
    <row r="6" spans="1:18">
      <c r="B6" s="41" t="s">
        <v>47</v>
      </c>
      <c r="C6" t="s">
        <v>127</v>
      </c>
      <c r="D6" s="3" t="s">
        <v>53</v>
      </c>
      <c r="E6" s="5">
        <v>1</v>
      </c>
      <c r="F6" s="2">
        <v>80</v>
      </c>
      <c r="G6" s="6">
        <v>10400</v>
      </c>
      <c r="H6" s="2">
        <v>40</v>
      </c>
      <c r="I6" s="6">
        <v>4505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112.63</v>
      </c>
    </row>
    <row r="7" spans="1:18">
      <c r="B7" s="41" t="s">
        <v>47</v>
      </c>
      <c r="C7" t="s">
        <v>127</v>
      </c>
      <c r="D7" s="3" t="s">
        <v>128</v>
      </c>
      <c r="E7" s="5">
        <v>1</v>
      </c>
      <c r="F7" s="2">
        <v>900</v>
      </c>
      <c r="G7" s="6">
        <v>117000</v>
      </c>
      <c r="H7" s="2">
        <v>500</v>
      </c>
      <c r="I7" s="6">
        <v>56315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112.63</v>
      </c>
    </row>
    <row r="8" spans="1:18">
      <c r="B8" s="41" t="s">
        <v>47</v>
      </c>
      <c r="C8" t="s">
        <v>127</v>
      </c>
      <c r="D8" s="3" t="s">
        <v>87</v>
      </c>
      <c r="E8" s="5">
        <v>1</v>
      </c>
      <c r="F8" s="2">
        <v>150</v>
      </c>
      <c r="G8" s="6">
        <v>19500</v>
      </c>
      <c r="H8" s="2">
        <v>80</v>
      </c>
      <c r="I8" s="6">
        <v>9010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112.63</v>
      </c>
    </row>
    <row r="9" spans="1:18">
      <c r="B9" s="41" t="s">
        <v>47</v>
      </c>
      <c r="C9" t="s">
        <v>221</v>
      </c>
      <c r="D9" s="3" t="s">
        <v>222</v>
      </c>
      <c r="E9" s="5">
        <v>1</v>
      </c>
      <c r="F9" s="2">
        <v>1700</v>
      </c>
      <c r="G9" s="6">
        <v>221000</v>
      </c>
      <c r="H9" s="2">
        <v>874.35</v>
      </c>
      <c r="I9" s="6">
        <v>98478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112.63</v>
      </c>
    </row>
    <row r="10" spans="1:18">
      <c r="B10" s="41" t="s">
        <v>47</v>
      </c>
      <c r="C10" t="s">
        <v>221</v>
      </c>
      <c r="D10" s="3" t="s">
        <v>223</v>
      </c>
      <c r="E10" s="5">
        <v>1</v>
      </c>
      <c r="F10" s="2">
        <v>850</v>
      </c>
      <c r="G10" s="6">
        <v>110500</v>
      </c>
      <c r="H10" s="2">
        <v>442.2</v>
      </c>
      <c r="I10" s="6">
        <v>49805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112.63</v>
      </c>
    </row>
    <row r="11" spans="1:18">
      <c r="B11" s="55" t="s">
        <v>131</v>
      </c>
      <c r="C11" s="49" t="s">
        <v>132</v>
      </c>
      <c r="D11" s="50" t="s">
        <v>224</v>
      </c>
      <c r="E11" s="51">
        <v>1</v>
      </c>
      <c r="F11" s="52">
        <v>653.85</v>
      </c>
      <c r="G11" s="53">
        <v>85000</v>
      </c>
      <c r="H11" s="52">
        <v>0</v>
      </c>
      <c r="I11" s="53">
        <v>48000</v>
      </c>
      <c r="J11" s="53" t="str">
        <f>G11 - I11</f>
        <v>0</v>
      </c>
      <c r="K11" s="54" t="str">
        <f>IF(G11=0,0,J11 / G11)</f>
        <v>0</v>
      </c>
      <c r="L11" s="53">
        <v>0</v>
      </c>
      <c r="M11" s="52">
        <v>0</v>
      </c>
      <c r="N11" s="53" t="str">
        <f>J11 * P11</f>
        <v>0</v>
      </c>
      <c r="O11" s="54">
        <v>0</v>
      </c>
      <c r="P11" s="54">
        <v>1</v>
      </c>
      <c r="Q11" s="52">
        <v>130</v>
      </c>
      <c r="R11" s="56">
        <v>112.63</v>
      </c>
    </row>
    <row r="12" spans="1:18">
      <c r="B12" s="41" t="s">
        <v>47</v>
      </c>
      <c r="C12" t="s">
        <v>94</v>
      </c>
      <c r="D12" s="3" t="s">
        <v>225</v>
      </c>
      <c r="E12" s="5">
        <v>1</v>
      </c>
      <c r="F12" s="2">
        <v>630</v>
      </c>
      <c r="G12" s="6">
        <v>81900</v>
      </c>
      <c r="H12" s="2">
        <v>360</v>
      </c>
      <c r="I12" s="6">
        <v>40547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112.63</v>
      </c>
    </row>
    <row r="13" spans="1:18">
      <c r="B13" s="41" t="s">
        <v>47</v>
      </c>
      <c r="C13" t="s">
        <v>96</v>
      </c>
      <c r="D13" s="3" t="s">
        <v>97</v>
      </c>
      <c r="E13" s="5">
        <v>2</v>
      </c>
      <c r="F13" s="2">
        <v>300</v>
      </c>
      <c r="G13" s="6">
        <v>39000</v>
      </c>
      <c r="H13" s="2">
        <v>157.06</v>
      </c>
      <c r="I13" s="6">
        <v>17690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112.63</v>
      </c>
    </row>
    <row r="14" spans="1:18">
      <c r="B14" s="41" t="s">
        <v>47</v>
      </c>
      <c r="C14" t="s">
        <v>98</v>
      </c>
      <c r="D14" s="3" t="s">
        <v>226</v>
      </c>
      <c r="E14" s="5">
        <v>1</v>
      </c>
      <c r="F14" s="2">
        <v>0</v>
      </c>
      <c r="G14" s="6">
        <v>0</v>
      </c>
      <c r="H14" s="2">
        <v>250</v>
      </c>
      <c r="I14" s="6">
        <v>28158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112.63</v>
      </c>
    </row>
    <row r="15" spans="1:18">
      <c r="B15" s="41" t="s">
        <v>47</v>
      </c>
      <c r="C15" t="s">
        <v>98</v>
      </c>
      <c r="D15" s="3" t="s">
        <v>227</v>
      </c>
      <c r="E15" s="5">
        <v>4</v>
      </c>
      <c r="F15" s="2">
        <v>112</v>
      </c>
      <c r="G15" s="6">
        <v>14560</v>
      </c>
      <c r="H15" s="2">
        <v>80</v>
      </c>
      <c r="I15" s="6">
        <v>9012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112.63</v>
      </c>
    </row>
    <row r="16" spans="1:18">
      <c r="B16" s="41" t="s">
        <v>47</v>
      </c>
      <c r="C16" t="s">
        <v>228</v>
      </c>
      <c r="D16" s="3" t="s">
        <v>214</v>
      </c>
      <c r="E16" s="5">
        <v>1</v>
      </c>
      <c r="F16" s="2">
        <v>500</v>
      </c>
      <c r="G16" s="6">
        <v>65000</v>
      </c>
      <c r="H16" s="2">
        <v>290.58</v>
      </c>
      <c r="I16" s="6">
        <v>32728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112.63</v>
      </c>
    </row>
    <row r="17" spans="1:18">
      <c r="B17" s="41" t="s">
        <v>103</v>
      </c>
      <c r="C17" t="s">
        <v>229</v>
      </c>
      <c r="D17" s="3" t="s">
        <v>230</v>
      </c>
      <c r="E17" s="5">
        <v>20</v>
      </c>
      <c r="F17" s="2">
        <v>5360</v>
      </c>
      <c r="G17" s="6">
        <v>600320</v>
      </c>
      <c r="H17" s="2">
        <v>0</v>
      </c>
      <c r="I17" s="6">
        <v>0</v>
      </c>
      <c r="J17" s="6" t="str">
        <f>G17 - 603700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112</v>
      </c>
      <c r="R17" s="42">
        <v>112.63</v>
      </c>
    </row>
    <row r="18" spans="1:18">
      <c r="B18" s="41" t="s">
        <v>47</v>
      </c>
      <c r="C18" t="s">
        <v>229</v>
      </c>
      <c r="D18" s="3" t="s">
        <v>231</v>
      </c>
      <c r="E18" s="5">
        <v>1</v>
      </c>
      <c r="F18" s="2">
        <v>80</v>
      </c>
      <c r="G18" s="6">
        <v>8000</v>
      </c>
      <c r="H18" s="2">
        <v>80</v>
      </c>
      <c r="I18" s="6">
        <v>9010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100</v>
      </c>
      <c r="R18" s="42">
        <v>112.63</v>
      </c>
    </row>
    <row r="19" spans="1:18">
      <c r="B19" s="43"/>
      <c r="C19" s="43"/>
      <c r="D19" s="44"/>
      <c r="E19" s="45"/>
      <c r="F19" s="46"/>
      <c r="G19" s="47"/>
      <c r="H19" s="46"/>
      <c r="I19" s="47"/>
      <c r="J19" s="47"/>
      <c r="K19" s="48"/>
      <c r="L19" s="47"/>
      <c r="M19" s="46"/>
      <c r="N19" s="47"/>
      <c r="O19" s="48"/>
      <c r="P19" s="48"/>
      <c r="Q19" s="46"/>
      <c r="R19" s="46"/>
    </row>
    <row r="20" spans="1:18">
      <c r="D20" s="8" t="s">
        <v>73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74</v>
      </c>
      <c r="E21" s="9">
        <v>0.04712</v>
      </c>
      <c r="F21" s="2" t="str">
        <f>E21 * (F20 - 653)</f>
        <v>0</v>
      </c>
      <c r="G21" s="6" t="str">
        <f>E21 * (G20 - 85000)</f>
        <v>0</v>
      </c>
    </row>
    <row r="22" spans="1:18">
      <c r="D22" s="8" t="s">
        <v>75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73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232</v>
      </c>
      <c r="E24" s="7">
        <v>0.05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107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78</v>
      </c>
      <c r="R25" s="2">
        <v>100</v>
      </c>
    </row>
    <row r="26" spans="1:18">
      <c r="D26" s="8" t="s">
        <v>79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80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233</v>
      </c>
      <c r="Q2" s="2" t="s">
        <v>29</v>
      </c>
      <c r="R2" s="2">
        <v>130</v>
      </c>
    </row>
    <row r="4" spans="1:18" s="1" customFormat="1">
      <c r="B4" s="15" t="s">
        <v>30</v>
      </c>
      <c r="C4" s="16" t="s">
        <v>31</v>
      </c>
      <c r="D4" s="17" t="s">
        <v>32</v>
      </c>
      <c r="E4" s="18" t="s">
        <v>33</v>
      </c>
      <c r="F4" s="19" t="s">
        <v>34</v>
      </c>
      <c r="G4" s="18" t="s">
        <v>35</v>
      </c>
      <c r="H4" s="19" t="s">
        <v>36</v>
      </c>
      <c r="I4" s="18" t="s">
        <v>37</v>
      </c>
      <c r="J4" s="18" t="s">
        <v>38</v>
      </c>
      <c r="K4" s="20" t="s">
        <v>39</v>
      </c>
      <c r="L4" s="21" t="s">
        <v>40</v>
      </c>
      <c r="M4" s="22" t="s">
        <v>41</v>
      </c>
      <c r="N4" s="21" t="s">
        <v>42</v>
      </c>
      <c r="O4" s="23" t="s">
        <v>43</v>
      </c>
      <c r="P4" s="23" t="s">
        <v>44</v>
      </c>
      <c r="Q4" s="19" t="s">
        <v>45</v>
      </c>
      <c r="R4" s="24" t="s">
        <v>46</v>
      </c>
    </row>
    <row r="5" spans="1:18">
      <c r="B5" s="41" t="s">
        <v>47</v>
      </c>
      <c r="C5" t="s">
        <v>123</v>
      </c>
      <c r="D5" s="3" t="s">
        <v>234</v>
      </c>
      <c r="E5" s="5">
        <v>1</v>
      </c>
      <c r="F5" s="2">
        <v>2900</v>
      </c>
      <c r="G5" s="6">
        <v>377000</v>
      </c>
      <c r="H5" s="2">
        <v>2770.7</v>
      </c>
      <c r="I5" s="6">
        <v>312064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112.63</v>
      </c>
    </row>
    <row r="6" spans="1:18">
      <c r="B6" s="41" t="s">
        <v>47</v>
      </c>
      <c r="C6" t="s">
        <v>235</v>
      </c>
      <c r="D6" s="3" t="s">
        <v>86</v>
      </c>
      <c r="E6" s="5">
        <v>1</v>
      </c>
      <c r="F6" s="2">
        <v>900</v>
      </c>
      <c r="G6" s="6">
        <v>117000</v>
      </c>
      <c r="H6" s="2">
        <v>550</v>
      </c>
      <c r="I6" s="6">
        <v>61947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112.63</v>
      </c>
    </row>
    <row r="7" spans="1:18">
      <c r="B7" s="41" t="s">
        <v>47</v>
      </c>
      <c r="C7" t="s">
        <v>235</v>
      </c>
      <c r="D7" s="3" t="s">
        <v>236</v>
      </c>
      <c r="E7" s="5">
        <v>2</v>
      </c>
      <c r="F7" s="2">
        <v>300</v>
      </c>
      <c r="G7" s="6">
        <v>39000</v>
      </c>
      <c r="H7" s="2">
        <v>100</v>
      </c>
      <c r="I7" s="6">
        <v>11264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112.63</v>
      </c>
    </row>
    <row r="8" spans="1:18">
      <c r="B8" s="55" t="s">
        <v>131</v>
      </c>
      <c r="C8" s="49" t="s">
        <v>132</v>
      </c>
      <c r="D8" s="50" t="s">
        <v>133</v>
      </c>
      <c r="E8" s="51">
        <v>1</v>
      </c>
      <c r="F8" s="52">
        <v>606.15</v>
      </c>
      <c r="G8" s="53">
        <v>78800</v>
      </c>
      <c r="H8" s="52">
        <v>0</v>
      </c>
      <c r="I8" s="53">
        <v>43000</v>
      </c>
      <c r="J8" s="53" t="str">
        <f>G8 - I8</f>
        <v>0</v>
      </c>
      <c r="K8" s="54" t="str">
        <f>IF(G8=0,0,J8 / G8)</f>
        <v>0</v>
      </c>
      <c r="L8" s="53">
        <v>0</v>
      </c>
      <c r="M8" s="52">
        <v>0</v>
      </c>
      <c r="N8" s="53" t="str">
        <f>J8 * P8</f>
        <v>0</v>
      </c>
      <c r="O8" s="54">
        <v>0</v>
      </c>
      <c r="P8" s="54">
        <v>1</v>
      </c>
      <c r="Q8" s="52">
        <v>130</v>
      </c>
      <c r="R8" s="56">
        <v>112.63</v>
      </c>
    </row>
    <row r="9" spans="1:18">
      <c r="B9" s="41" t="s">
        <v>47</v>
      </c>
      <c r="C9" t="s">
        <v>96</v>
      </c>
      <c r="D9" s="3" t="s">
        <v>145</v>
      </c>
      <c r="E9" s="5">
        <v>1</v>
      </c>
      <c r="F9" s="2">
        <v>250</v>
      </c>
      <c r="G9" s="6">
        <v>32500</v>
      </c>
      <c r="H9" s="2">
        <v>157.06</v>
      </c>
      <c r="I9" s="6">
        <v>17690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112.63</v>
      </c>
    </row>
    <row r="10" spans="1:18">
      <c r="B10" s="41" t="s">
        <v>47</v>
      </c>
      <c r="C10" t="s">
        <v>228</v>
      </c>
      <c r="D10" s="3" t="s">
        <v>192</v>
      </c>
      <c r="E10" s="5">
        <v>1</v>
      </c>
      <c r="F10" s="2">
        <v>500</v>
      </c>
      <c r="G10" s="6">
        <v>65000</v>
      </c>
      <c r="H10" s="2">
        <v>290.58</v>
      </c>
      <c r="I10" s="6">
        <v>32728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112.63</v>
      </c>
    </row>
    <row r="11" spans="1:18">
      <c r="B11" s="41" t="s">
        <v>47</v>
      </c>
      <c r="C11" t="s">
        <v>94</v>
      </c>
      <c r="D11" s="3" t="s">
        <v>136</v>
      </c>
      <c r="E11" s="5">
        <v>1</v>
      </c>
      <c r="F11" s="2">
        <v>700</v>
      </c>
      <c r="G11" s="6">
        <v>91000</v>
      </c>
      <c r="H11" s="2">
        <v>500</v>
      </c>
      <c r="I11" s="6">
        <v>56315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112.63</v>
      </c>
    </row>
    <row r="12" spans="1:18">
      <c r="B12" s="41" t="s">
        <v>47</v>
      </c>
      <c r="C12" t="s">
        <v>134</v>
      </c>
      <c r="D12" s="3" t="s">
        <v>135</v>
      </c>
      <c r="E12" s="5">
        <v>1</v>
      </c>
      <c r="F12" s="2">
        <v>1150</v>
      </c>
      <c r="G12" s="6">
        <v>149500</v>
      </c>
      <c r="H12" s="2">
        <v>880</v>
      </c>
      <c r="I12" s="6">
        <v>99114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112.63</v>
      </c>
    </row>
    <row r="13" spans="1:18">
      <c r="B13" s="41" t="s">
        <v>47</v>
      </c>
      <c r="C13" t="s">
        <v>98</v>
      </c>
      <c r="D13" s="3" t="s">
        <v>237</v>
      </c>
      <c r="E13" s="5">
        <v>1</v>
      </c>
      <c r="F13" s="2">
        <v>380</v>
      </c>
      <c r="G13" s="6">
        <v>49400</v>
      </c>
      <c r="H13" s="2">
        <v>250</v>
      </c>
      <c r="I13" s="6">
        <v>28158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112.63</v>
      </c>
    </row>
    <row r="14" spans="1:18">
      <c r="B14" s="41" t="s">
        <v>47</v>
      </c>
      <c r="C14" t="s">
        <v>98</v>
      </c>
      <c r="D14" s="3" t="s">
        <v>151</v>
      </c>
      <c r="E14" s="5">
        <v>1</v>
      </c>
      <c r="F14" s="2">
        <v>250</v>
      </c>
      <c r="G14" s="6">
        <v>32500</v>
      </c>
      <c r="H14" s="2">
        <v>120</v>
      </c>
      <c r="I14" s="6">
        <v>13516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112.63</v>
      </c>
    </row>
    <row r="15" spans="1:18">
      <c r="B15" s="41" t="s">
        <v>47</v>
      </c>
      <c r="C15" t="s">
        <v>98</v>
      </c>
      <c r="D15" s="3" t="s">
        <v>238</v>
      </c>
      <c r="E15" s="5">
        <v>2</v>
      </c>
      <c r="F15" s="2">
        <v>54</v>
      </c>
      <c r="G15" s="6">
        <v>7020</v>
      </c>
      <c r="H15" s="2">
        <v>40</v>
      </c>
      <c r="I15" s="6">
        <v>4506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112.63</v>
      </c>
    </row>
    <row r="16" spans="1:18">
      <c r="B16" s="41" t="s">
        <v>47</v>
      </c>
      <c r="C16" t="s">
        <v>98</v>
      </c>
      <c r="D16" s="3" t="s">
        <v>239</v>
      </c>
      <c r="E16" s="5">
        <v>2</v>
      </c>
      <c r="F16" s="2">
        <v>54</v>
      </c>
      <c r="G16" s="6">
        <v>7020</v>
      </c>
      <c r="H16" s="2">
        <v>40</v>
      </c>
      <c r="I16" s="6">
        <v>4506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112.63</v>
      </c>
    </row>
    <row r="17" spans="1:18">
      <c r="B17" s="41" t="s">
        <v>47</v>
      </c>
      <c r="C17" t="s">
        <v>240</v>
      </c>
      <c r="D17" s="3" t="s">
        <v>241</v>
      </c>
      <c r="E17" s="5">
        <v>1</v>
      </c>
      <c r="F17" s="2">
        <v>180</v>
      </c>
      <c r="G17" s="6">
        <v>23400</v>
      </c>
      <c r="H17" s="2">
        <v>120</v>
      </c>
      <c r="I17" s="6">
        <v>13516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112.63</v>
      </c>
    </row>
    <row r="18" spans="1:18">
      <c r="B18" s="43"/>
      <c r="C18" s="43"/>
      <c r="D18" s="44"/>
      <c r="E18" s="45"/>
      <c r="F18" s="46"/>
      <c r="G18" s="47"/>
      <c r="H18" s="46"/>
      <c r="I18" s="47"/>
      <c r="J18" s="47"/>
      <c r="K18" s="48"/>
      <c r="L18" s="47"/>
      <c r="M18" s="46"/>
      <c r="N18" s="47"/>
      <c r="O18" s="48"/>
      <c r="P18" s="48"/>
      <c r="Q18" s="46"/>
      <c r="R18" s="46"/>
    </row>
    <row r="19" spans="1:18">
      <c r="D19" s="8" t="s">
        <v>73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74</v>
      </c>
      <c r="E20" s="9">
        <v>0.04712</v>
      </c>
      <c r="F20" s="2" t="str">
        <f>E20 * (F19 - 606)</f>
        <v>0</v>
      </c>
      <c r="G20" s="6" t="str">
        <f>E20 * (G19 - 78800)</f>
        <v>0</v>
      </c>
    </row>
    <row r="21" spans="1:18">
      <c r="D21" s="8" t="s">
        <v>75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73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200</v>
      </c>
      <c r="E23" s="7">
        <v>0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</row>
    <row r="24" spans="1:18">
      <c r="D24" s="8" t="s">
        <v>107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  <c r="Q24" s="2" t="s">
        <v>78</v>
      </c>
      <c r="R24" s="2">
        <v>100</v>
      </c>
    </row>
    <row r="25" spans="1:18">
      <c r="D25" s="8" t="s">
        <v>79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80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28</v>
      </c>
      <c r="Q2" s="2" t="s">
        <v>29</v>
      </c>
      <c r="R2" s="2">
        <v>130</v>
      </c>
    </row>
    <row r="4" spans="1:18" s="1" customFormat="1">
      <c r="B4" s="15" t="s">
        <v>30</v>
      </c>
      <c r="C4" s="16" t="s">
        <v>31</v>
      </c>
      <c r="D4" s="17" t="s">
        <v>32</v>
      </c>
      <c r="E4" s="18" t="s">
        <v>33</v>
      </c>
      <c r="F4" s="19" t="s">
        <v>34</v>
      </c>
      <c r="G4" s="18" t="s">
        <v>35</v>
      </c>
      <c r="H4" s="19" t="s">
        <v>36</v>
      </c>
      <c r="I4" s="18" t="s">
        <v>37</v>
      </c>
      <c r="J4" s="18" t="s">
        <v>38</v>
      </c>
      <c r="K4" s="20" t="s">
        <v>39</v>
      </c>
      <c r="L4" s="21" t="s">
        <v>40</v>
      </c>
      <c r="M4" s="22" t="s">
        <v>41</v>
      </c>
      <c r="N4" s="21" t="s">
        <v>42</v>
      </c>
      <c r="O4" s="23" t="s">
        <v>43</v>
      </c>
      <c r="P4" s="23" t="s">
        <v>44</v>
      </c>
      <c r="Q4" s="19" t="s">
        <v>45</v>
      </c>
      <c r="R4" s="24" t="s">
        <v>46</v>
      </c>
    </row>
    <row r="5" spans="1:18">
      <c r="B5" s="41" t="s">
        <v>47</v>
      </c>
      <c r="C5" t="s">
        <v>48</v>
      </c>
      <c r="D5" s="3" t="s">
        <v>49</v>
      </c>
      <c r="E5" s="5">
        <v>1</v>
      </c>
      <c r="F5" s="2">
        <v>3250</v>
      </c>
      <c r="G5" s="6">
        <v>422500</v>
      </c>
      <c r="H5" s="2">
        <v>2495.84</v>
      </c>
      <c r="I5" s="6">
        <v>281106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2">
        <v>112.63</v>
      </c>
    </row>
    <row r="6" spans="1:18">
      <c r="B6" s="41" t="s">
        <v>47</v>
      </c>
      <c r="C6" t="s">
        <v>50</v>
      </c>
      <c r="D6" s="3" t="s">
        <v>51</v>
      </c>
      <c r="E6" s="5">
        <v>1</v>
      </c>
      <c r="F6" s="2">
        <v>250</v>
      </c>
      <c r="G6" s="6">
        <v>32500</v>
      </c>
      <c r="H6" s="2">
        <v>162.5</v>
      </c>
      <c r="I6" s="6">
        <v>18302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2">
        <v>112.63</v>
      </c>
    </row>
    <row r="7" spans="1:18">
      <c r="B7" s="41" t="s">
        <v>47</v>
      </c>
      <c r="C7" t="s">
        <v>50</v>
      </c>
      <c r="D7" s="3" t="s">
        <v>52</v>
      </c>
      <c r="E7" s="5">
        <v>1</v>
      </c>
      <c r="F7" s="2">
        <v>850</v>
      </c>
      <c r="G7" s="6">
        <v>110500</v>
      </c>
      <c r="H7" s="2">
        <v>593.75</v>
      </c>
      <c r="I7" s="6">
        <v>66874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2">
        <v>112.63</v>
      </c>
    </row>
    <row r="8" spans="1:18">
      <c r="B8" s="41" t="s">
        <v>47</v>
      </c>
      <c r="C8" t="s">
        <v>50</v>
      </c>
      <c r="D8" s="3" t="s">
        <v>53</v>
      </c>
      <c r="E8" s="5">
        <v>1</v>
      </c>
      <c r="F8" s="2">
        <v>90</v>
      </c>
      <c r="G8" s="6">
        <v>11700</v>
      </c>
      <c r="H8" s="2">
        <v>62.5</v>
      </c>
      <c r="I8" s="6">
        <v>7039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2">
        <v>112.63</v>
      </c>
    </row>
    <row r="9" spans="1:18">
      <c r="B9" s="41" t="s">
        <v>47</v>
      </c>
      <c r="C9" t="s">
        <v>54</v>
      </c>
      <c r="D9" s="3" t="s">
        <v>55</v>
      </c>
      <c r="E9" s="5">
        <v>1</v>
      </c>
      <c r="F9" s="2">
        <v>1375</v>
      </c>
      <c r="G9" s="6">
        <v>178750</v>
      </c>
      <c r="H9" s="2">
        <v>1099.48</v>
      </c>
      <c r="I9" s="6">
        <v>123834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2">
        <v>112.63</v>
      </c>
    </row>
    <row r="10" spans="1:18">
      <c r="B10" s="41" t="s">
        <v>47</v>
      </c>
      <c r="C10" t="s">
        <v>56</v>
      </c>
      <c r="D10" s="3" t="s">
        <v>57</v>
      </c>
      <c r="E10" s="5">
        <v>1</v>
      </c>
      <c r="F10" s="2">
        <v>1150</v>
      </c>
      <c r="G10" s="6">
        <v>149500</v>
      </c>
      <c r="H10" s="2">
        <v>995</v>
      </c>
      <c r="I10" s="6">
        <v>112067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2">
        <v>112.63</v>
      </c>
    </row>
    <row r="11" spans="1:18">
      <c r="B11" s="41" t="s">
        <v>47</v>
      </c>
      <c r="C11" t="s">
        <v>58</v>
      </c>
      <c r="D11" s="3" t="s">
        <v>59</v>
      </c>
      <c r="E11" s="5">
        <v>1</v>
      </c>
      <c r="F11" s="2">
        <v>420</v>
      </c>
      <c r="G11" s="6">
        <v>54600</v>
      </c>
      <c r="H11" s="2">
        <v>300</v>
      </c>
      <c r="I11" s="6">
        <v>33789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2">
        <v>112.63</v>
      </c>
    </row>
    <row r="12" spans="1:18">
      <c r="B12" s="41" t="s">
        <v>47</v>
      </c>
      <c r="C12" t="s">
        <v>60</v>
      </c>
      <c r="D12" s="3" t="s">
        <v>61</v>
      </c>
      <c r="E12" s="5">
        <v>1</v>
      </c>
      <c r="F12" s="2">
        <v>350</v>
      </c>
      <c r="G12" s="6">
        <v>45500</v>
      </c>
      <c r="H12" s="2">
        <v>250</v>
      </c>
      <c r="I12" s="6">
        <v>28158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2">
        <v>112.63</v>
      </c>
    </row>
    <row r="13" spans="1:18">
      <c r="B13" s="41" t="s">
        <v>47</v>
      </c>
      <c r="C13" t="s">
        <v>62</v>
      </c>
      <c r="D13" s="3" t="s">
        <v>63</v>
      </c>
      <c r="E13" s="5">
        <v>1</v>
      </c>
      <c r="F13" s="2">
        <v>350</v>
      </c>
      <c r="G13" s="6">
        <v>45500</v>
      </c>
      <c r="H13" s="2">
        <v>200</v>
      </c>
      <c r="I13" s="6">
        <v>22526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2">
        <v>112.63</v>
      </c>
    </row>
    <row r="14" spans="1:18">
      <c r="B14" s="41" t="s">
        <v>47</v>
      </c>
      <c r="C14" t="s">
        <v>64</v>
      </c>
      <c r="D14" s="3" t="s">
        <v>65</v>
      </c>
      <c r="E14" s="5">
        <v>1</v>
      </c>
      <c r="F14" s="2">
        <v>360</v>
      </c>
      <c r="G14" s="6">
        <v>46800</v>
      </c>
      <c r="H14" s="2">
        <v>270.83</v>
      </c>
      <c r="I14" s="6">
        <v>30504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2">
        <v>112.63</v>
      </c>
    </row>
    <row r="15" spans="1:18">
      <c r="B15" s="41" t="s">
        <v>47</v>
      </c>
      <c r="C15" t="s">
        <v>66</v>
      </c>
      <c r="D15" s="3" t="s">
        <v>67</v>
      </c>
      <c r="E15" s="5">
        <v>1</v>
      </c>
      <c r="F15" s="2">
        <v>600</v>
      </c>
      <c r="G15" s="6">
        <v>78000</v>
      </c>
      <c r="H15" s="2">
        <v>500</v>
      </c>
      <c r="I15" s="6">
        <v>56315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2">
        <v>112.63</v>
      </c>
    </row>
    <row r="16" spans="1:18">
      <c r="B16" s="41" t="s">
        <v>47</v>
      </c>
      <c r="C16" t="s">
        <v>66</v>
      </c>
      <c r="D16" s="3" t="s">
        <v>68</v>
      </c>
      <c r="E16" s="5">
        <v>21</v>
      </c>
      <c r="F16" s="2">
        <v>3150</v>
      </c>
      <c r="G16" s="6">
        <v>409500</v>
      </c>
      <c r="H16" s="2">
        <v>2231.25</v>
      </c>
      <c r="I16" s="6">
        <v>251307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2">
        <v>112.63</v>
      </c>
    </row>
    <row r="17" spans="1:18">
      <c r="B17" s="41" t="s">
        <v>47</v>
      </c>
      <c r="C17" t="s">
        <v>69</v>
      </c>
      <c r="D17" s="3" t="s">
        <v>70</v>
      </c>
      <c r="E17" s="5">
        <v>1</v>
      </c>
      <c r="F17" s="2">
        <v>340</v>
      </c>
      <c r="G17" s="6">
        <v>44200</v>
      </c>
      <c r="H17" s="2">
        <v>282.9</v>
      </c>
      <c r="I17" s="6">
        <v>31863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2">
        <v>112.63</v>
      </c>
    </row>
    <row r="18" spans="1:18">
      <c r="B18" s="41" t="s">
        <v>47</v>
      </c>
      <c r="C18" t="s">
        <v>71</v>
      </c>
      <c r="D18" s="3" t="s">
        <v>72</v>
      </c>
      <c r="E18" s="5">
        <v>1</v>
      </c>
      <c r="F18" s="2">
        <v>300</v>
      </c>
      <c r="G18" s="6">
        <v>39000</v>
      </c>
      <c r="H18" s="2">
        <v>200</v>
      </c>
      <c r="I18" s="6">
        <v>22526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2">
        <v>112.63</v>
      </c>
    </row>
    <row r="19" spans="1:18">
      <c r="B19" s="43"/>
      <c r="C19" s="43"/>
      <c r="D19" s="44"/>
      <c r="E19" s="45"/>
      <c r="F19" s="46"/>
      <c r="G19" s="47"/>
      <c r="H19" s="46"/>
      <c r="I19" s="47"/>
      <c r="J19" s="47"/>
      <c r="K19" s="48"/>
      <c r="L19" s="47"/>
      <c r="M19" s="46"/>
      <c r="N19" s="47"/>
      <c r="O19" s="48"/>
      <c r="P19" s="48"/>
      <c r="Q19" s="46"/>
      <c r="R19" s="46"/>
    </row>
    <row r="20" spans="1:18">
      <c r="D20" s="8" t="s">
        <v>73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74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75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73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76</v>
      </c>
      <c r="E24" s="7">
        <v>0.05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</v>
      </c>
      <c r="P24" s="4">
        <v>1</v>
      </c>
    </row>
    <row r="25" spans="1:18">
      <c r="D25" s="8" t="s">
        <v>77</v>
      </c>
      <c r="E25" s="5">
        <v>21993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</v>
      </c>
      <c r="P25" s="4">
        <v>1</v>
      </c>
      <c r="Q25" s="2" t="s">
        <v>78</v>
      </c>
      <c r="R25" s="2">
        <v>100</v>
      </c>
    </row>
    <row r="26" spans="1:18">
      <c r="D26" s="8" t="s">
        <v>79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80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82</v>
      </c>
      <c r="Q2" s="2" t="s">
        <v>29</v>
      </c>
      <c r="R2" s="2">
        <v>130</v>
      </c>
    </row>
    <row r="4" spans="1:18" s="1" customFormat="1">
      <c r="B4" s="15" t="s">
        <v>30</v>
      </c>
      <c r="C4" s="16" t="s">
        <v>31</v>
      </c>
      <c r="D4" s="17" t="s">
        <v>32</v>
      </c>
      <c r="E4" s="18" t="s">
        <v>33</v>
      </c>
      <c r="F4" s="19" t="s">
        <v>34</v>
      </c>
      <c r="G4" s="18" t="s">
        <v>35</v>
      </c>
      <c r="H4" s="19" t="s">
        <v>36</v>
      </c>
      <c r="I4" s="18" t="s">
        <v>37</v>
      </c>
      <c r="J4" s="18" t="s">
        <v>38</v>
      </c>
      <c r="K4" s="20" t="s">
        <v>39</v>
      </c>
      <c r="L4" s="21" t="s">
        <v>40</v>
      </c>
      <c r="M4" s="22" t="s">
        <v>41</v>
      </c>
      <c r="N4" s="21" t="s">
        <v>42</v>
      </c>
      <c r="O4" s="23" t="s">
        <v>43</v>
      </c>
      <c r="P4" s="23" t="s">
        <v>44</v>
      </c>
      <c r="Q4" s="19" t="s">
        <v>45</v>
      </c>
      <c r="R4" s="24" t="s">
        <v>46</v>
      </c>
    </row>
    <row r="5" spans="1:18">
      <c r="B5" s="41" t="s">
        <v>47</v>
      </c>
      <c r="C5" t="s">
        <v>83</v>
      </c>
      <c r="D5" s="3" t="s">
        <v>84</v>
      </c>
      <c r="E5" s="5">
        <v>1</v>
      </c>
      <c r="F5" s="2">
        <v>1700</v>
      </c>
      <c r="G5" s="6">
        <v>221000</v>
      </c>
      <c r="H5" s="2">
        <v>1680.63</v>
      </c>
      <c r="I5" s="6">
        <v>189289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112.63</v>
      </c>
    </row>
    <row r="6" spans="1:18">
      <c r="B6" s="41" t="s">
        <v>47</v>
      </c>
      <c r="C6" t="s">
        <v>85</v>
      </c>
      <c r="D6" s="3" t="s">
        <v>86</v>
      </c>
      <c r="E6" s="5">
        <v>1</v>
      </c>
      <c r="F6" s="2">
        <v>900</v>
      </c>
      <c r="G6" s="6">
        <v>117000</v>
      </c>
      <c r="H6" s="2">
        <v>550</v>
      </c>
      <c r="I6" s="6">
        <v>61947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112.63</v>
      </c>
    </row>
    <row r="7" spans="1:18">
      <c r="B7" s="41" t="s">
        <v>47</v>
      </c>
      <c r="C7" t="s">
        <v>85</v>
      </c>
      <c r="D7" s="3" t="s">
        <v>87</v>
      </c>
      <c r="E7" s="5">
        <v>1</v>
      </c>
      <c r="F7" s="2">
        <v>150</v>
      </c>
      <c r="G7" s="6">
        <v>19500</v>
      </c>
      <c r="H7" s="2">
        <v>50</v>
      </c>
      <c r="I7" s="6">
        <v>5632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112.63</v>
      </c>
    </row>
    <row r="8" spans="1:18">
      <c r="B8" s="41" t="s">
        <v>47</v>
      </c>
      <c r="C8" t="s">
        <v>85</v>
      </c>
      <c r="D8" s="3" t="s">
        <v>88</v>
      </c>
      <c r="E8" s="5">
        <v>1</v>
      </c>
      <c r="F8" s="2">
        <v>0</v>
      </c>
      <c r="G8" s="6">
        <v>0</v>
      </c>
      <c r="H8" s="2">
        <v>50</v>
      </c>
      <c r="I8" s="6">
        <v>5632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112.63</v>
      </c>
    </row>
    <row r="9" spans="1:18">
      <c r="B9" s="41" t="s">
        <v>47</v>
      </c>
      <c r="C9" t="s">
        <v>85</v>
      </c>
      <c r="D9" s="3" t="s">
        <v>89</v>
      </c>
      <c r="E9" s="5">
        <v>1</v>
      </c>
      <c r="F9" s="2">
        <v>250</v>
      </c>
      <c r="G9" s="6">
        <v>32500</v>
      </c>
      <c r="H9" s="2">
        <v>100</v>
      </c>
      <c r="I9" s="6">
        <v>11263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112.63</v>
      </c>
    </row>
    <row r="10" spans="1:18">
      <c r="B10" s="41" t="s">
        <v>47</v>
      </c>
      <c r="C10" t="s">
        <v>54</v>
      </c>
      <c r="D10" s="3" t="s">
        <v>90</v>
      </c>
      <c r="E10" s="5">
        <v>1</v>
      </c>
      <c r="F10" s="2">
        <v>1375</v>
      </c>
      <c r="G10" s="6">
        <v>178750</v>
      </c>
      <c r="H10" s="2">
        <v>1099.48</v>
      </c>
      <c r="I10" s="6">
        <v>123834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112.63</v>
      </c>
    </row>
    <row r="11" spans="1:18">
      <c r="B11" s="41" t="s">
        <v>47</v>
      </c>
      <c r="C11" t="s">
        <v>56</v>
      </c>
      <c r="D11" s="3" t="s">
        <v>91</v>
      </c>
      <c r="E11" s="5">
        <v>1</v>
      </c>
      <c r="F11" s="2">
        <v>350</v>
      </c>
      <c r="G11" s="6">
        <v>45500</v>
      </c>
      <c r="H11" s="2">
        <v>262</v>
      </c>
      <c r="I11" s="6">
        <v>29509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112.63</v>
      </c>
    </row>
    <row r="12" spans="1:18">
      <c r="B12" s="41" t="s">
        <v>47</v>
      </c>
      <c r="C12" t="s">
        <v>92</v>
      </c>
      <c r="D12" s="3" t="s">
        <v>93</v>
      </c>
      <c r="E12" s="5">
        <v>1</v>
      </c>
      <c r="F12" s="2">
        <v>820</v>
      </c>
      <c r="G12" s="6">
        <v>106600</v>
      </c>
      <c r="H12" s="2">
        <v>628.27</v>
      </c>
      <c r="I12" s="6">
        <v>70762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112.63</v>
      </c>
    </row>
    <row r="13" spans="1:18">
      <c r="B13" s="41" t="s">
        <v>47</v>
      </c>
      <c r="C13" t="s">
        <v>94</v>
      </c>
      <c r="D13" s="3" t="s">
        <v>95</v>
      </c>
      <c r="E13" s="5">
        <v>1</v>
      </c>
      <c r="F13" s="2">
        <v>550</v>
      </c>
      <c r="G13" s="6">
        <v>71500</v>
      </c>
      <c r="H13" s="2">
        <v>340</v>
      </c>
      <c r="I13" s="6">
        <v>38294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112.63</v>
      </c>
    </row>
    <row r="14" spans="1:18">
      <c r="B14" s="41" t="s">
        <v>47</v>
      </c>
      <c r="C14" t="s">
        <v>96</v>
      </c>
      <c r="D14" s="3" t="s">
        <v>97</v>
      </c>
      <c r="E14" s="5">
        <v>2</v>
      </c>
      <c r="F14" s="2">
        <v>300</v>
      </c>
      <c r="G14" s="6">
        <v>39000</v>
      </c>
      <c r="H14" s="2">
        <v>157.06</v>
      </c>
      <c r="I14" s="6">
        <v>17690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112.63</v>
      </c>
    </row>
    <row r="15" spans="1:18">
      <c r="B15" s="41" t="s">
        <v>47</v>
      </c>
      <c r="C15" t="s">
        <v>98</v>
      </c>
      <c r="D15" s="3" t="s">
        <v>99</v>
      </c>
      <c r="E15" s="5">
        <v>1</v>
      </c>
      <c r="F15" s="2">
        <v>0</v>
      </c>
      <c r="G15" s="6">
        <v>0</v>
      </c>
      <c r="H15" s="2">
        <v>300</v>
      </c>
      <c r="I15" s="6">
        <v>33789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112.63</v>
      </c>
    </row>
    <row r="16" spans="1:18">
      <c r="B16" s="41" t="s">
        <v>47</v>
      </c>
      <c r="C16" t="s">
        <v>98</v>
      </c>
      <c r="D16" s="3" t="s">
        <v>100</v>
      </c>
      <c r="E16" s="5">
        <v>1</v>
      </c>
      <c r="F16" s="2">
        <v>71</v>
      </c>
      <c r="G16" s="6">
        <v>9230</v>
      </c>
      <c r="H16" s="2">
        <v>50</v>
      </c>
      <c r="I16" s="6">
        <v>5632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112.63</v>
      </c>
    </row>
    <row r="17" spans="1:18">
      <c r="B17" s="41" t="s">
        <v>47</v>
      </c>
      <c r="C17" t="s">
        <v>98</v>
      </c>
      <c r="D17" s="3" t="s">
        <v>101</v>
      </c>
      <c r="E17" s="5">
        <v>1</v>
      </c>
      <c r="F17" s="2">
        <v>150</v>
      </c>
      <c r="G17" s="6">
        <v>19500</v>
      </c>
      <c r="H17" s="2">
        <v>30</v>
      </c>
      <c r="I17" s="6">
        <v>3379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112.63</v>
      </c>
    </row>
    <row r="18" spans="1:18">
      <c r="B18" s="41" t="s">
        <v>47</v>
      </c>
      <c r="C18" t="s">
        <v>98</v>
      </c>
      <c r="D18" s="3" t="s">
        <v>102</v>
      </c>
      <c r="E18" s="5">
        <v>4</v>
      </c>
      <c r="F18" s="2">
        <v>140</v>
      </c>
      <c r="G18" s="6">
        <v>18200</v>
      </c>
      <c r="H18" s="2">
        <v>120</v>
      </c>
      <c r="I18" s="6">
        <v>13516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112.63</v>
      </c>
    </row>
    <row r="19" spans="1:18">
      <c r="B19" s="41" t="s">
        <v>103</v>
      </c>
      <c r="C19" t="s">
        <v>104</v>
      </c>
      <c r="D19" s="3" t="s">
        <v>105</v>
      </c>
      <c r="E19" s="5">
        <v>9</v>
      </c>
      <c r="F19" s="2">
        <v>1305</v>
      </c>
      <c r="G19" s="6">
        <v>169650</v>
      </c>
      <c r="H19" s="2">
        <v>0</v>
      </c>
      <c r="I19" s="6">
        <v>0</v>
      </c>
      <c r="J19" s="6" t="str">
        <f>G19 - 120627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112.63</v>
      </c>
    </row>
    <row r="20" spans="1:18">
      <c r="B20" s="43"/>
      <c r="C20" s="43"/>
      <c r="D20" s="44"/>
      <c r="E20" s="45"/>
      <c r="F20" s="46"/>
      <c r="G20" s="47"/>
      <c r="H20" s="46"/>
      <c r="I20" s="47"/>
      <c r="J20" s="47"/>
      <c r="K20" s="48"/>
      <c r="L20" s="47"/>
      <c r="M20" s="46"/>
      <c r="N20" s="47"/>
      <c r="O20" s="48"/>
      <c r="P20" s="48"/>
      <c r="Q20" s="46"/>
      <c r="R20" s="46"/>
    </row>
    <row r="21" spans="1:18">
      <c r="D21" s="8" t="s">
        <v>73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74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75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73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106</v>
      </c>
      <c r="E25" s="7">
        <v>0.05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107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78</v>
      </c>
      <c r="R26" s="2">
        <v>100</v>
      </c>
    </row>
    <row r="27" spans="1:18">
      <c r="D27" s="8" t="s">
        <v>79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80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108</v>
      </c>
      <c r="Q2" s="2" t="s">
        <v>29</v>
      </c>
      <c r="R2" s="2">
        <v>130</v>
      </c>
    </row>
    <row r="4" spans="1:18" s="1" customFormat="1">
      <c r="B4" s="15" t="s">
        <v>30</v>
      </c>
      <c r="C4" s="16" t="s">
        <v>31</v>
      </c>
      <c r="D4" s="17" t="s">
        <v>32</v>
      </c>
      <c r="E4" s="18" t="s">
        <v>33</v>
      </c>
      <c r="F4" s="19" t="s">
        <v>34</v>
      </c>
      <c r="G4" s="18" t="s">
        <v>35</v>
      </c>
      <c r="H4" s="19" t="s">
        <v>36</v>
      </c>
      <c r="I4" s="18" t="s">
        <v>37</v>
      </c>
      <c r="J4" s="18" t="s">
        <v>38</v>
      </c>
      <c r="K4" s="20" t="s">
        <v>39</v>
      </c>
      <c r="L4" s="21" t="s">
        <v>40</v>
      </c>
      <c r="M4" s="22" t="s">
        <v>41</v>
      </c>
      <c r="N4" s="21" t="s">
        <v>42</v>
      </c>
      <c r="O4" s="23" t="s">
        <v>43</v>
      </c>
      <c r="P4" s="23" t="s">
        <v>44</v>
      </c>
      <c r="Q4" s="19" t="s">
        <v>45</v>
      </c>
      <c r="R4" s="24" t="s">
        <v>46</v>
      </c>
    </row>
    <row r="5" spans="1:18">
      <c r="B5" s="41" t="s">
        <v>47</v>
      </c>
      <c r="C5" t="s">
        <v>83</v>
      </c>
      <c r="D5" s="3" t="s">
        <v>84</v>
      </c>
      <c r="E5" s="5">
        <v>1</v>
      </c>
      <c r="F5" s="2">
        <v>1700</v>
      </c>
      <c r="G5" s="6">
        <v>221000</v>
      </c>
      <c r="H5" s="2">
        <v>1680.63</v>
      </c>
      <c r="I5" s="6">
        <v>189289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112.63</v>
      </c>
    </row>
    <row r="6" spans="1:18">
      <c r="B6" s="41" t="s">
        <v>47</v>
      </c>
      <c r="C6" t="s">
        <v>85</v>
      </c>
      <c r="D6" s="3" t="s">
        <v>86</v>
      </c>
      <c r="E6" s="5">
        <v>1</v>
      </c>
      <c r="F6" s="2">
        <v>900</v>
      </c>
      <c r="G6" s="6">
        <v>117000</v>
      </c>
      <c r="H6" s="2">
        <v>550</v>
      </c>
      <c r="I6" s="6">
        <v>61947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112.63</v>
      </c>
    </row>
    <row r="7" spans="1:18">
      <c r="B7" s="41" t="s">
        <v>47</v>
      </c>
      <c r="C7" t="s">
        <v>85</v>
      </c>
      <c r="D7" s="3" t="s">
        <v>109</v>
      </c>
      <c r="E7" s="5">
        <v>1</v>
      </c>
      <c r="F7" s="2">
        <v>130</v>
      </c>
      <c r="G7" s="6">
        <v>16900</v>
      </c>
      <c r="H7" s="2">
        <v>80</v>
      </c>
      <c r="I7" s="6">
        <v>9010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112.63</v>
      </c>
    </row>
    <row r="8" spans="1:18">
      <c r="B8" s="41" t="s">
        <v>47</v>
      </c>
      <c r="C8" t="s">
        <v>85</v>
      </c>
      <c r="D8" s="3" t="s">
        <v>110</v>
      </c>
      <c r="E8" s="5">
        <v>1</v>
      </c>
      <c r="F8" s="2">
        <v>0</v>
      </c>
      <c r="G8" s="6">
        <v>0</v>
      </c>
      <c r="H8" s="2">
        <v>100</v>
      </c>
      <c r="I8" s="6">
        <v>11263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112.63</v>
      </c>
    </row>
    <row r="9" spans="1:18">
      <c r="B9" s="41" t="s">
        <v>47</v>
      </c>
      <c r="C9" t="s">
        <v>111</v>
      </c>
      <c r="D9" s="3" t="s">
        <v>112</v>
      </c>
      <c r="E9" s="5">
        <v>1</v>
      </c>
      <c r="F9" s="2">
        <v>2660</v>
      </c>
      <c r="G9" s="6">
        <v>345800</v>
      </c>
      <c r="H9" s="2">
        <v>2125.58</v>
      </c>
      <c r="I9" s="6">
        <v>239404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112.63</v>
      </c>
    </row>
    <row r="10" spans="1:18">
      <c r="B10" s="41" t="s">
        <v>47</v>
      </c>
      <c r="C10" t="s">
        <v>111</v>
      </c>
      <c r="D10" s="3" t="s">
        <v>113</v>
      </c>
      <c r="E10" s="5">
        <v>1</v>
      </c>
      <c r="F10" s="2">
        <v>480</v>
      </c>
      <c r="G10" s="6">
        <v>62400</v>
      </c>
      <c r="H10" s="2">
        <v>381.9</v>
      </c>
      <c r="I10" s="6">
        <v>43013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112.63</v>
      </c>
    </row>
    <row r="11" spans="1:18">
      <c r="B11" s="41" t="s">
        <v>47</v>
      </c>
      <c r="C11" t="s">
        <v>94</v>
      </c>
      <c r="D11" s="3" t="s">
        <v>114</v>
      </c>
      <c r="E11" s="5">
        <v>1</v>
      </c>
      <c r="F11" s="2">
        <v>550</v>
      </c>
      <c r="G11" s="6">
        <v>71500</v>
      </c>
      <c r="H11" s="2">
        <v>360</v>
      </c>
      <c r="I11" s="6">
        <v>40547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112.63</v>
      </c>
    </row>
    <row r="12" spans="1:18">
      <c r="B12" s="41" t="s">
        <v>47</v>
      </c>
      <c r="C12" t="s">
        <v>96</v>
      </c>
      <c r="D12" s="3" t="s">
        <v>97</v>
      </c>
      <c r="E12" s="5">
        <v>1</v>
      </c>
      <c r="F12" s="2">
        <v>150</v>
      </c>
      <c r="G12" s="6">
        <v>19500</v>
      </c>
      <c r="H12" s="2">
        <v>78.53</v>
      </c>
      <c r="I12" s="6">
        <v>8845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112.63</v>
      </c>
    </row>
    <row r="13" spans="1:18">
      <c r="B13" s="41" t="s">
        <v>47</v>
      </c>
      <c r="C13" t="s">
        <v>115</v>
      </c>
      <c r="D13" s="3" t="s">
        <v>116</v>
      </c>
      <c r="E13" s="5">
        <v>1</v>
      </c>
      <c r="F13" s="2">
        <v>270</v>
      </c>
      <c r="G13" s="6">
        <v>35100</v>
      </c>
      <c r="H13" s="2">
        <v>180.63</v>
      </c>
      <c r="I13" s="6">
        <v>20344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112.63</v>
      </c>
    </row>
    <row r="14" spans="1:18">
      <c r="B14" s="41" t="s">
        <v>47</v>
      </c>
      <c r="C14" t="s">
        <v>98</v>
      </c>
      <c r="D14" s="3" t="s">
        <v>117</v>
      </c>
      <c r="E14" s="5">
        <v>1</v>
      </c>
      <c r="F14" s="2">
        <v>60</v>
      </c>
      <c r="G14" s="6">
        <v>7800</v>
      </c>
      <c r="H14" s="2">
        <v>35</v>
      </c>
      <c r="I14" s="6">
        <v>3942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112.63</v>
      </c>
    </row>
    <row r="15" spans="1:18">
      <c r="B15" s="41" t="s">
        <v>47</v>
      </c>
      <c r="C15" t="s">
        <v>98</v>
      </c>
      <c r="D15" s="3" t="s">
        <v>118</v>
      </c>
      <c r="E15" s="5">
        <v>1</v>
      </c>
      <c r="F15" s="2">
        <v>0</v>
      </c>
      <c r="G15" s="6">
        <v>0</v>
      </c>
      <c r="H15" s="2">
        <v>30</v>
      </c>
      <c r="I15" s="6">
        <v>3379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112.63</v>
      </c>
    </row>
    <row r="16" spans="1:18">
      <c r="B16" s="41" t="s">
        <v>103</v>
      </c>
      <c r="C16" t="s">
        <v>119</v>
      </c>
      <c r="D16" s="3" t="s">
        <v>120</v>
      </c>
      <c r="E16" s="5">
        <v>6</v>
      </c>
      <c r="F16" s="2">
        <v>750</v>
      </c>
      <c r="G16" s="6">
        <v>97500</v>
      </c>
      <c r="H16" s="2">
        <v>0</v>
      </c>
      <c r="I16" s="6">
        <v>0</v>
      </c>
      <c r="J16" s="6" t="str">
        <f>G16 - 72306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112.63</v>
      </c>
    </row>
    <row r="17" spans="1:18">
      <c r="B17" s="41" t="s">
        <v>47</v>
      </c>
      <c r="C17" t="s">
        <v>115</v>
      </c>
      <c r="D17" s="3" t="s">
        <v>121</v>
      </c>
      <c r="E17" s="5">
        <v>1</v>
      </c>
      <c r="F17" s="2">
        <v>200</v>
      </c>
      <c r="G17" s="6">
        <v>26000</v>
      </c>
      <c r="H17" s="2">
        <v>164.92</v>
      </c>
      <c r="I17" s="6">
        <v>18575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112.63</v>
      </c>
    </row>
    <row r="18" spans="1:18">
      <c r="B18" s="43"/>
      <c r="C18" s="43"/>
      <c r="D18" s="44"/>
      <c r="E18" s="45"/>
      <c r="F18" s="46"/>
      <c r="G18" s="47"/>
      <c r="H18" s="46"/>
      <c r="I18" s="47"/>
      <c r="J18" s="47"/>
      <c r="K18" s="48"/>
      <c r="L18" s="47"/>
      <c r="M18" s="46"/>
      <c r="N18" s="47"/>
      <c r="O18" s="48"/>
      <c r="P18" s="48"/>
      <c r="Q18" s="46"/>
      <c r="R18" s="46"/>
    </row>
    <row r="19" spans="1:18">
      <c r="D19" s="8" t="s">
        <v>73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74</v>
      </c>
      <c r="E20" s="9">
        <v>0.04712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75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73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106</v>
      </c>
      <c r="E23" s="7">
        <v>0.05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</row>
    <row r="24" spans="1:18">
      <c r="D24" s="8" t="s">
        <v>107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  <c r="Q24" s="2" t="s">
        <v>78</v>
      </c>
      <c r="R24" s="2">
        <v>100</v>
      </c>
    </row>
    <row r="25" spans="1:18">
      <c r="D25" s="8" t="s">
        <v>79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80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122</v>
      </c>
      <c r="Q2" s="2" t="s">
        <v>29</v>
      </c>
      <c r="R2" s="2">
        <v>130</v>
      </c>
    </row>
    <row r="4" spans="1:18" s="1" customFormat="1">
      <c r="B4" s="15" t="s">
        <v>30</v>
      </c>
      <c r="C4" s="16" t="s">
        <v>31</v>
      </c>
      <c r="D4" s="17" t="s">
        <v>32</v>
      </c>
      <c r="E4" s="18" t="s">
        <v>33</v>
      </c>
      <c r="F4" s="19" t="s">
        <v>34</v>
      </c>
      <c r="G4" s="18" t="s">
        <v>35</v>
      </c>
      <c r="H4" s="19" t="s">
        <v>36</v>
      </c>
      <c r="I4" s="18" t="s">
        <v>37</v>
      </c>
      <c r="J4" s="18" t="s">
        <v>38</v>
      </c>
      <c r="K4" s="20" t="s">
        <v>39</v>
      </c>
      <c r="L4" s="21" t="s">
        <v>40</v>
      </c>
      <c r="M4" s="22" t="s">
        <v>41</v>
      </c>
      <c r="N4" s="21" t="s">
        <v>42</v>
      </c>
      <c r="O4" s="23" t="s">
        <v>43</v>
      </c>
      <c r="P4" s="23" t="s">
        <v>44</v>
      </c>
      <c r="Q4" s="19" t="s">
        <v>45</v>
      </c>
      <c r="R4" s="24" t="s">
        <v>46</v>
      </c>
    </row>
    <row r="5" spans="1:18">
      <c r="B5" s="41" t="s">
        <v>47</v>
      </c>
      <c r="C5" t="s">
        <v>123</v>
      </c>
      <c r="D5" s="3" t="s">
        <v>124</v>
      </c>
      <c r="E5" s="5">
        <v>1</v>
      </c>
      <c r="F5" s="2">
        <v>1450</v>
      </c>
      <c r="G5" s="6">
        <v>188500</v>
      </c>
      <c r="H5" s="2">
        <v>1225.63</v>
      </c>
      <c r="I5" s="6">
        <v>138043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112.63</v>
      </c>
    </row>
    <row r="6" spans="1:18">
      <c r="B6" s="41" t="s">
        <v>47</v>
      </c>
      <c r="C6" t="s">
        <v>123</v>
      </c>
      <c r="D6" s="3" t="s">
        <v>125</v>
      </c>
      <c r="E6" s="5">
        <v>1</v>
      </c>
      <c r="F6" s="2">
        <v>40</v>
      </c>
      <c r="G6" s="6">
        <v>5200</v>
      </c>
      <c r="H6" s="2">
        <v>30</v>
      </c>
      <c r="I6" s="6">
        <v>3379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112.63</v>
      </c>
    </row>
    <row r="7" spans="1:18">
      <c r="B7" s="41" t="s">
        <v>47</v>
      </c>
      <c r="C7" t="s">
        <v>123</v>
      </c>
      <c r="D7" s="3" t="s">
        <v>126</v>
      </c>
      <c r="E7" s="5">
        <v>1</v>
      </c>
      <c r="F7" s="2">
        <v>592</v>
      </c>
      <c r="G7" s="6">
        <v>76960</v>
      </c>
      <c r="H7" s="2">
        <v>505.6</v>
      </c>
      <c r="I7" s="6">
        <v>56946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112.63</v>
      </c>
    </row>
    <row r="8" spans="1:18">
      <c r="B8" s="41" t="s">
        <v>47</v>
      </c>
      <c r="C8" t="s">
        <v>127</v>
      </c>
      <c r="D8" s="3" t="s">
        <v>128</v>
      </c>
      <c r="E8" s="5">
        <v>1</v>
      </c>
      <c r="F8" s="2">
        <v>900</v>
      </c>
      <c r="G8" s="6">
        <v>117000</v>
      </c>
      <c r="H8" s="2">
        <v>500</v>
      </c>
      <c r="I8" s="6">
        <v>56315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112.63</v>
      </c>
    </row>
    <row r="9" spans="1:18">
      <c r="B9" s="41" t="s">
        <v>47</v>
      </c>
      <c r="C9" t="s">
        <v>127</v>
      </c>
      <c r="D9" s="3" t="s">
        <v>109</v>
      </c>
      <c r="E9" s="5">
        <v>1</v>
      </c>
      <c r="F9" s="2">
        <v>130</v>
      </c>
      <c r="G9" s="6">
        <v>16900</v>
      </c>
      <c r="H9" s="2">
        <v>80</v>
      </c>
      <c r="I9" s="6">
        <v>9010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112.63</v>
      </c>
    </row>
    <row r="10" spans="1:18">
      <c r="B10" s="41" t="s">
        <v>47</v>
      </c>
      <c r="C10" t="s">
        <v>127</v>
      </c>
      <c r="D10" s="3" t="s">
        <v>129</v>
      </c>
      <c r="E10" s="5">
        <v>1</v>
      </c>
      <c r="F10" s="2">
        <v>250</v>
      </c>
      <c r="G10" s="6">
        <v>32500</v>
      </c>
      <c r="H10" s="2">
        <v>100</v>
      </c>
      <c r="I10" s="6">
        <v>11263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112.63</v>
      </c>
    </row>
    <row r="11" spans="1:18">
      <c r="B11" s="41" t="s">
        <v>47</v>
      </c>
      <c r="C11" t="s">
        <v>54</v>
      </c>
      <c r="D11" s="3" t="s">
        <v>130</v>
      </c>
      <c r="E11" s="5">
        <v>1</v>
      </c>
      <c r="F11" s="2">
        <v>1375</v>
      </c>
      <c r="G11" s="6">
        <v>178750</v>
      </c>
      <c r="H11" s="2">
        <v>1099.48</v>
      </c>
      <c r="I11" s="6">
        <v>123834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112.63</v>
      </c>
    </row>
    <row r="12" spans="1:18">
      <c r="B12" s="55" t="s">
        <v>131</v>
      </c>
      <c r="C12" s="49" t="s">
        <v>132</v>
      </c>
      <c r="D12" s="50" t="s">
        <v>133</v>
      </c>
      <c r="E12" s="51">
        <v>1</v>
      </c>
      <c r="F12" s="52">
        <v>606.15</v>
      </c>
      <c r="G12" s="53">
        <v>78800</v>
      </c>
      <c r="H12" s="52">
        <v>0</v>
      </c>
      <c r="I12" s="53">
        <v>43000</v>
      </c>
      <c r="J12" s="53" t="str">
        <f>G12 - I12</f>
        <v>0</v>
      </c>
      <c r="K12" s="54" t="str">
        <f>IF(G12=0,0,J12 / G12)</f>
        <v>0</v>
      </c>
      <c r="L12" s="53">
        <v>0</v>
      </c>
      <c r="M12" s="52">
        <v>0</v>
      </c>
      <c r="N12" s="53" t="str">
        <f>J12 * P12</f>
        <v>0</v>
      </c>
      <c r="O12" s="54">
        <v>0</v>
      </c>
      <c r="P12" s="54">
        <v>1</v>
      </c>
      <c r="Q12" s="52">
        <v>130</v>
      </c>
      <c r="R12" s="56">
        <v>112.63</v>
      </c>
    </row>
    <row r="13" spans="1:18">
      <c r="B13" s="41" t="s">
        <v>47</v>
      </c>
      <c r="C13" t="s">
        <v>134</v>
      </c>
      <c r="D13" s="3" t="s">
        <v>135</v>
      </c>
      <c r="E13" s="5">
        <v>1</v>
      </c>
      <c r="F13" s="2">
        <v>750</v>
      </c>
      <c r="G13" s="6">
        <v>97500</v>
      </c>
      <c r="H13" s="2">
        <v>550</v>
      </c>
      <c r="I13" s="6">
        <v>61947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112.63</v>
      </c>
    </row>
    <row r="14" spans="1:18">
      <c r="B14" s="41" t="s">
        <v>47</v>
      </c>
      <c r="C14" t="s">
        <v>94</v>
      </c>
      <c r="D14" s="3" t="s">
        <v>136</v>
      </c>
      <c r="E14" s="5">
        <v>1</v>
      </c>
      <c r="F14" s="2">
        <v>450</v>
      </c>
      <c r="G14" s="6">
        <v>58500</v>
      </c>
      <c r="H14" s="2">
        <v>360</v>
      </c>
      <c r="I14" s="6">
        <v>40547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112.63</v>
      </c>
    </row>
    <row r="15" spans="1:18">
      <c r="B15" s="41" t="s">
        <v>47</v>
      </c>
      <c r="C15" t="s">
        <v>96</v>
      </c>
      <c r="D15" s="3" t="s">
        <v>97</v>
      </c>
      <c r="E15" s="5">
        <v>1</v>
      </c>
      <c r="F15" s="2">
        <v>150</v>
      </c>
      <c r="G15" s="6">
        <v>19500</v>
      </c>
      <c r="H15" s="2">
        <v>78.53</v>
      </c>
      <c r="I15" s="6">
        <v>8845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112.63</v>
      </c>
    </row>
    <row r="16" spans="1:18">
      <c r="B16" s="41" t="s">
        <v>47</v>
      </c>
      <c r="C16" t="s">
        <v>98</v>
      </c>
      <c r="D16" s="3" t="s">
        <v>137</v>
      </c>
      <c r="E16" s="5">
        <v>1</v>
      </c>
      <c r="F16" s="2">
        <v>0</v>
      </c>
      <c r="G16" s="6">
        <v>0</v>
      </c>
      <c r="H16" s="2">
        <v>300</v>
      </c>
      <c r="I16" s="6">
        <v>33789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112.63</v>
      </c>
    </row>
    <row r="17" spans="1:18">
      <c r="B17" s="41" t="s">
        <v>47</v>
      </c>
      <c r="C17" t="s">
        <v>98</v>
      </c>
      <c r="D17" s="3" t="s">
        <v>138</v>
      </c>
      <c r="E17" s="5">
        <v>1</v>
      </c>
      <c r="F17" s="2">
        <v>71</v>
      </c>
      <c r="G17" s="6">
        <v>9230</v>
      </c>
      <c r="H17" s="2">
        <v>50</v>
      </c>
      <c r="I17" s="6">
        <v>5632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112.63</v>
      </c>
    </row>
    <row r="18" spans="1:18">
      <c r="B18" s="41" t="s">
        <v>47</v>
      </c>
      <c r="C18" t="s">
        <v>98</v>
      </c>
      <c r="D18" s="3" t="s">
        <v>139</v>
      </c>
      <c r="E18" s="5">
        <v>1</v>
      </c>
      <c r="F18" s="2">
        <v>142</v>
      </c>
      <c r="G18" s="6">
        <v>18460</v>
      </c>
      <c r="H18" s="2">
        <v>100</v>
      </c>
      <c r="I18" s="6">
        <v>11263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112.63</v>
      </c>
    </row>
    <row r="19" spans="1:18">
      <c r="B19" s="41" t="s">
        <v>47</v>
      </c>
      <c r="C19" t="s">
        <v>98</v>
      </c>
      <c r="D19" s="3" t="s">
        <v>101</v>
      </c>
      <c r="E19" s="5">
        <v>1</v>
      </c>
      <c r="F19" s="2">
        <v>150</v>
      </c>
      <c r="G19" s="6">
        <v>19500</v>
      </c>
      <c r="H19" s="2">
        <v>30</v>
      </c>
      <c r="I19" s="6">
        <v>3379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112.63</v>
      </c>
    </row>
    <row r="20" spans="1:18">
      <c r="B20" s="43"/>
      <c r="C20" s="43"/>
      <c r="D20" s="44"/>
      <c r="E20" s="45"/>
      <c r="F20" s="46"/>
      <c r="G20" s="47"/>
      <c r="H20" s="46"/>
      <c r="I20" s="47"/>
      <c r="J20" s="47"/>
      <c r="K20" s="48"/>
      <c r="L20" s="47"/>
      <c r="M20" s="46"/>
      <c r="N20" s="47"/>
      <c r="O20" s="48"/>
      <c r="P20" s="48"/>
      <c r="Q20" s="46"/>
      <c r="R20" s="46"/>
    </row>
    <row r="21" spans="1:18">
      <c r="D21" s="8" t="s">
        <v>73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74</v>
      </c>
      <c r="E22" s="9">
        <v>0.04712</v>
      </c>
      <c r="F22" s="2" t="str">
        <f>E22 * (F21 - 606)</f>
        <v>0</v>
      </c>
      <c r="G22" s="6" t="str">
        <f>E22 * (G21 - 78800)</f>
        <v>0</v>
      </c>
    </row>
    <row r="23" spans="1:18">
      <c r="D23" s="8" t="s">
        <v>75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73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106</v>
      </c>
      <c r="E25" s="7">
        <v>0.05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107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78</v>
      </c>
      <c r="R26" s="2">
        <v>100</v>
      </c>
    </row>
    <row r="27" spans="1:18">
      <c r="D27" s="8" t="s">
        <v>79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80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140</v>
      </c>
      <c r="Q2" s="2" t="s">
        <v>29</v>
      </c>
      <c r="R2" s="2">
        <v>130</v>
      </c>
    </row>
    <row r="4" spans="1:18" s="1" customFormat="1">
      <c r="B4" s="15" t="s">
        <v>30</v>
      </c>
      <c r="C4" s="16" t="s">
        <v>31</v>
      </c>
      <c r="D4" s="17" t="s">
        <v>32</v>
      </c>
      <c r="E4" s="18" t="s">
        <v>33</v>
      </c>
      <c r="F4" s="19" t="s">
        <v>34</v>
      </c>
      <c r="G4" s="18" t="s">
        <v>35</v>
      </c>
      <c r="H4" s="19" t="s">
        <v>36</v>
      </c>
      <c r="I4" s="18" t="s">
        <v>37</v>
      </c>
      <c r="J4" s="18" t="s">
        <v>38</v>
      </c>
      <c r="K4" s="20" t="s">
        <v>39</v>
      </c>
      <c r="L4" s="21" t="s">
        <v>40</v>
      </c>
      <c r="M4" s="22" t="s">
        <v>41</v>
      </c>
      <c r="N4" s="21" t="s">
        <v>42</v>
      </c>
      <c r="O4" s="23" t="s">
        <v>43</v>
      </c>
      <c r="P4" s="23" t="s">
        <v>44</v>
      </c>
      <c r="Q4" s="19" t="s">
        <v>45</v>
      </c>
      <c r="R4" s="24" t="s">
        <v>46</v>
      </c>
    </row>
    <row r="5" spans="1:18">
      <c r="B5" s="41" t="s">
        <v>47</v>
      </c>
      <c r="C5" t="s">
        <v>123</v>
      </c>
      <c r="D5" s="3" t="s">
        <v>124</v>
      </c>
      <c r="E5" s="5">
        <v>1</v>
      </c>
      <c r="F5" s="2">
        <v>1450</v>
      </c>
      <c r="G5" s="6">
        <v>188500</v>
      </c>
      <c r="H5" s="2">
        <v>1225.63</v>
      </c>
      <c r="I5" s="6">
        <v>138043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112.63</v>
      </c>
    </row>
    <row r="6" spans="1:18">
      <c r="B6" s="41" t="s">
        <v>47</v>
      </c>
      <c r="C6" t="s">
        <v>141</v>
      </c>
      <c r="D6" s="3" t="s">
        <v>142</v>
      </c>
      <c r="E6" s="5">
        <v>1</v>
      </c>
      <c r="F6" s="2">
        <v>500</v>
      </c>
      <c r="G6" s="6">
        <v>65000</v>
      </c>
      <c r="H6" s="2">
        <v>250</v>
      </c>
      <c r="I6" s="6">
        <v>28158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112.63</v>
      </c>
    </row>
    <row r="7" spans="1:18">
      <c r="B7" s="41" t="s">
        <v>47</v>
      </c>
      <c r="C7" t="s">
        <v>134</v>
      </c>
      <c r="D7" s="3" t="s">
        <v>135</v>
      </c>
      <c r="E7" s="5">
        <v>1</v>
      </c>
      <c r="F7" s="2">
        <v>750</v>
      </c>
      <c r="G7" s="6">
        <v>97500</v>
      </c>
      <c r="H7" s="2">
        <v>550</v>
      </c>
      <c r="I7" s="6">
        <v>61947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112.63</v>
      </c>
    </row>
    <row r="8" spans="1:18">
      <c r="B8" s="41" t="s">
        <v>47</v>
      </c>
      <c r="C8" t="s">
        <v>94</v>
      </c>
      <c r="D8" s="3" t="s">
        <v>143</v>
      </c>
      <c r="E8" s="5">
        <v>1</v>
      </c>
      <c r="F8" s="2">
        <v>450</v>
      </c>
      <c r="G8" s="6">
        <v>58500</v>
      </c>
      <c r="H8" s="2">
        <v>440</v>
      </c>
      <c r="I8" s="6">
        <v>49557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112.63</v>
      </c>
    </row>
    <row r="9" spans="1:18">
      <c r="B9" s="41" t="s">
        <v>47</v>
      </c>
      <c r="C9" t="s">
        <v>94</v>
      </c>
      <c r="D9" s="3" t="s">
        <v>144</v>
      </c>
      <c r="E9" s="5">
        <v>1</v>
      </c>
      <c r="F9" s="2">
        <v>150</v>
      </c>
      <c r="G9" s="6">
        <v>19500</v>
      </c>
      <c r="H9" s="2">
        <v>120</v>
      </c>
      <c r="I9" s="6">
        <v>13516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112.63</v>
      </c>
    </row>
    <row r="10" spans="1:18">
      <c r="B10" s="41" t="s">
        <v>47</v>
      </c>
      <c r="C10" t="s">
        <v>96</v>
      </c>
      <c r="D10" s="3" t="s">
        <v>145</v>
      </c>
      <c r="E10" s="5">
        <v>1</v>
      </c>
      <c r="F10" s="2">
        <v>250</v>
      </c>
      <c r="G10" s="6">
        <v>32500</v>
      </c>
      <c r="H10" s="2">
        <v>157.06</v>
      </c>
      <c r="I10" s="6">
        <v>17690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112.63</v>
      </c>
    </row>
    <row r="11" spans="1:18">
      <c r="B11" s="41" t="s">
        <v>47</v>
      </c>
      <c r="C11" t="s">
        <v>146</v>
      </c>
      <c r="D11" s="3" t="s">
        <v>147</v>
      </c>
      <c r="E11" s="5">
        <v>1</v>
      </c>
      <c r="F11" s="2">
        <v>350</v>
      </c>
      <c r="G11" s="6">
        <v>45500</v>
      </c>
      <c r="H11" s="2">
        <v>238.22</v>
      </c>
      <c r="I11" s="6">
        <v>26831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112.63</v>
      </c>
    </row>
    <row r="12" spans="1:18">
      <c r="B12" s="41" t="s">
        <v>47</v>
      </c>
      <c r="C12" t="s">
        <v>98</v>
      </c>
      <c r="D12" s="3" t="s">
        <v>148</v>
      </c>
      <c r="E12" s="5">
        <v>1</v>
      </c>
      <c r="F12" s="2">
        <v>0</v>
      </c>
      <c r="G12" s="6">
        <v>0</v>
      </c>
      <c r="H12" s="2">
        <v>220</v>
      </c>
      <c r="I12" s="6">
        <v>24779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112.63</v>
      </c>
    </row>
    <row r="13" spans="1:18">
      <c r="B13" s="41" t="s">
        <v>47</v>
      </c>
      <c r="C13" t="s">
        <v>98</v>
      </c>
      <c r="D13" s="3" t="s">
        <v>149</v>
      </c>
      <c r="E13" s="5">
        <v>1</v>
      </c>
      <c r="F13" s="2">
        <v>171</v>
      </c>
      <c r="G13" s="6">
        <v>22230</v>
      </c>
      <c r="H13" s="2">
        <v>120</v>
      </c>
      <c r="I13" s="6">
        <v>13516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112.63</v>
      </c>
    </row>
    <row r="14" spans="1:18">
      <c r="B14" s="41" t="s">
        <v>47</v>
      </c>
      <c r="C14" t="s">
        <v>98</v>
      </c>
      <c r="D14" s="3" t="s">
        <v>150</v>
      </c>
      <c r="E14" s="5">
        <v>1</v>
      </c>
      <c r="F14" s="2">
        <v>128</v>
      </c>
      <c r="G14" s="6">
        <v>16640</v>
      </c>
      <c r="H14" s="2">
        <v>90</v>
      </c>
      <c r="I14" s="6">
        <v>10137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112.63</v>
      </c>
    </row>
    <row r="15" spans="1:18">
      <c r="B15" s="41" t="s">
        <v>47</v>
      </c>
      <c r="C15" t="s">
        <v>98</v>
      </c>
      <c r="D15" s="3" t="s">
        <v>151</v>
      </c>
      <c r="E15" s="5">
        <v>1</v>
      </c>
      <c r="F15" s="2">
        <v>250</v>
      </c>
      <c r="G15" s="6">
        <v>32500</v>
      </c>
      <c r="H15" s="2">
        <v>50</v>
      </c>
      <c r="I15" s="6">
        <v>5632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112.63</v>
      </c>
    </row>
    <row r="16" spans="1:18">
      <c r="B16" s="41" t="s">
        <v>47</v>
      </c>
      <c r="C16" t="s">
        <v>98</v>
      </c>
      <c r="D16" s="3" t="s">
        <v>152</v>
      </c>
      <c r="E16" s="5">
        <v>4</v>
      </c>
      <c r="F16" s="2">
        <v>80</v>
      </c>
      <c r="G16" s="6">
        <v>10400</v>
      </c>
      <c r="H16" s="2">
        <v>60</v>
      </c>
      <c r="I16" s="6">
        <v>6756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112.63</v>
      </c>
    </row>
    <row r="17" spans="1:18">
      <c r="B17" s="41" t="s">
        <v>103</v>
      </c>
      <c r="C17" t="s">
        <v>153</v>
      </c>
      <c r="D17" s="3" t="s">
        <v>154</v>
      </c>
      <c r="E17" s="5">
        <v>1</v>
      </c>
      <c r="F17" s="2">
        <v>200</v>
      </c>
      <c r="G17" s="6">
        <v>26000</v>
      </c>
      <c r="H17" s="2">
        <v>0</v>
      </c>
      <c r="I17" s="6">
        <v>0</v>
      </c>
      <c r="J17" s="6" t="str">
        <f>G17 - 17691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112.63</v>
      </c>
    </row>
    <row r="18" spans="1:18">
      <c r="B18" s="41" t="s">
        <v>103</v>
      </c>
      <c r="C18" t="s">
        <v>153</v>
      </c>
      <c r="D18" s="3" t="s">
        <v>155</v>
      </c>
      <c r="E18" s="5">
        <v>1</v>
      </c>
      <c r="F18" s="2">
        <v>200</v>
      </c>
      <c r="G18" s="6">
        <v>26000</v>
      </c>
      <c r="H18" s="2">
        <v>0</v>
      </c>
      <c r="I18" s="6">
        <v>0</v>
      </c>
      <c r="J18" s="6" t="str">
        <f>G18 - 17691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112.63</v>
      </c>
    </row>
    <row r="19" spans="1:18">
      <c r="B19" s="41" t="s">
        <v>103</v>
      </c>
      <c r="C19" t="s">
        <v>156</v>
      </c>
      <c r="D19" s="3" t="s">
        <v>157</v>
      </c>
      <c r="E19" s="5">
        <v>16</v>
      </c>
      <c r="F19" s="2">
        <v>2160</v>
      </c>
      <c r="G19" s="6">
        <v>280800</v>
      </c>
      <c r="H19" s="2">
        <v>0</v>
      </c>
      <c r="I19" s="6">
        <v>0</v>
      </c>
      <c r="J19" s="6" t="str">
        <f>G19 - 198224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112.63</v>
      </c>
    </row>
    <row r="20" spans="1:18">
      <c r="B20" s="41" t="s">
        <v>103</v>
      </c>
      <c r="C20" t="s">
        <v>156</v>
      </c>
      <c r="D20" s="3" t="s">
        <v>158</v>
      </c>
      <c r="E20" s="5">
        <v>1</v>
      </c>
      <c r="F20" s="2">
        <v>40</v>
      </c>
      <c r="G20" s="6">
        <v>5200</v>
      </c>
      <c r="H20" s="2">
        <v>0</v>
      </c>
      <c r="I20" s="6">
        <v>0</v>
      </c>
      <c r="J20" s="6" t="str">
        <f>G20 - 3604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112.63</v>
      </c>
    </row>
    <row r="21" spans="1:18">
      <c r="B21" s="41" t="s">
        <v>47</v>
      </c>
      <c r="C21" t="s">
        <v>98</v>
      </c>
      <c r="D21" s="3" t="s">
        <v>159</v>
      </c>
      <c r="E21" s="5">
        <v>1</v>
      </c>
      <c r="F21" s="2">
        <v>993</v>
      </c>
      <c r="G21" s="6">
        <v>129090</v>
      </c>
      <c r="H21" s="2">
        <v>700</v>
      </c>
      <c r="I21" s="6">
        <v>78841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112.63</v>
      </c>
    </row>
    <row r="22" spans="1:18">
      <c r="B22" s="41" t="s">
        <v>47</v>
      </c>
      <c r="C22" t="s">
        <v>160</v>
      </c>
      <c r="D22" s="3" t="s">
        <v>161</v>
      </c>
      <c r="E22" s="5">
        <v>1</v>
      </c>
      <c r="F22" s="2">
        <v>265</v>
      </c>
      <c r="G22" s="6">
        <v>34450</v>
      </c>
      <c r="H22" s="2">
        <v>230.85</v>
      </c>
      <c r="I22" s="6">
        <v>26001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0.5</v>
      </c>
      <c r="P22" s="4">
        <v>0.5</v>
      </c>
      <c r="Q22" s="2">
        <v>130</v>
      </c>
      <c r="R22" s="42">
        <v>112.63</v>
      </c>
    </row>
    <row r="23" spans="1:18">
      <c r="B23" s="41" t="s">
        <v>47</v>
      </c>
      <c r="C23" t="s">
        <v>98</v>
      </c>
      <c r="D23" s="3" t="s">
        <v>162</v>
      </c>
      <c r="E23" s="5">
        <v>1</v>
      </c>
      <c r="F23" s="2">
        <v>100</v>
      </c>
      <c r="G23" s="6">
        <v>13000</v>
      </c>
      <c r="H23" s="2">
        <v>70</v>
      </c>
      <c r="I23" s="6">
        <v>7884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112.63</v>
      </c>
    </row>
    <row r="24" spans="1:18">
      <c r="B24" s="43"/>
      <c r="C24" s="43"/>
      <c r="D24" s="44"/>
      <c r="E24" s="45"/>
      <c r="F24" s="46"/>
      <c r="G24" s="47"/>
      <c r="H24" s="46"/>
      <c r="I24" s="47"/>
      <c r="J24" s="47"/>
      <c r="K24" s="48"/>
      <c r="L24" s="47"/>
      <c r="M24" s="46"/>
      <c r="N24" s="47"/>
      <c r="O24" s="48"/>
      <c r="P24" s="48"/>
      <c r="Q24" s="46"/>
      <c r="R24" s="46"/>
    </row>
    <row r="25" spans="1:18">
      <c r="D25" s="8" t="s">
        <v>73</v>
      </c>
      <c r="F25" s="2" t="str">
        <f>SUM(F5:F24)</f>
        <v>0</v>
      </c>
      <c r="G25" s="6" t="str">
        <f>SUM(G5:G24)</f>
        <v>0</v>
      </c>
      <c r="H25" s="2" t="str">
        <f>SUM(H5:H24)</f>
        <v>0</v>
      </c>
      <c r="I25" s="6" t="str">
        <f>SUM(I5:I24)</f>
        <v>0</v>
      </c>
      <c r="J25" s="6" t="str">
        <f>SUM(J5:J24)</f>
        <v>0</v>
      </c>
      <c r="K25" s="4" t="str">
        <f>IF(G25=0,0,J25 / G25)</f>
        <v>0</v>
      </c>
      <c r="L25" s="6" t="str">
        <f>SUM(L5:L24)</f>
        <v>0</v>
      </c>
      <c r="M25" s="2" t="str">
        <f>SUM(M5:M24)</f>
        <v>0</v>
      </c>
      <c r="N25" s="6" t="str">
        <f>SUM(N5:N24)</f>
        <v>0</v>
      </c>
    </row>
    <row r="26" spans="1:18">
      <c r="D26" s="8" t="s">
        <v>74</v>
      </c>
      <c r="E26" s="9">
        <v>0.04712</v>
      </c>
      <c r="F26" s="2" t="str">
        <f>E26 * (F25 - 0)</f>
        <v>0</v>
      </c>
      <c r="G26" s="6" t="str">
        <f>E26 * (G25 - 0)</f>
        <v>0</v>
      </c>
    </row>
    <row r="27" spans="1:18">
      <c r="D27" s="8" t="s">
        <v>75</v>
      </c>
      <c r="E27" s="7">
        <v>0.1</v>
      </c>
      <c r="F27" s="2" t="str">
        <f>F25*E27</f>
        <v>0</v>
      </c>
      <c r="G27" s="6" t="str">
        <f>G25*E27</f>
        <v>0</v>
      </c>
      <c r="N27" s="6" t="str">
        <f>G27</f>
        <v>0</v>
      </c>
    </row>
    <row r="28" spans="1:18">
      <c r="D28" s="8" t="s">
        <v>73</v>
      </c>
      <c r="F28" s="2" t="str">
        <f>F25 + F26 + F27</f>
        <v>0</v>
      </c>
      <c r="G28" s="6" t="str">
        <f>G25 + G26 +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</f>
        <v>0</v>
      </c>
      <c r="M28" s="2" t="str">
        <f>M25</f>
        <v>0</v>
      </c>
      <c r="N28" s="6" t="str">
        <f>N25 + N27</f>
        <v>0</v>
      </c>
    </row>
    <row r="29" spans="1:18">
      <c r="D29" s="8" t="s">
        <v>106</v>
      </c>
      <c r="E29" s="7">
        <v>0.05</v>
      </c>
      <c r="F29" s="2" t="str">
        <f>F28*E29</f>
        <v>0</v>
      </c>
      <c r="G29" s="6" t="str">
        <f>G28*E29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</row>
    <row r="30" spans="1:18">
      <c r="D30" s="8" t="s">
        <v>107</v>
      </c>
      <c r="E30" s="5">
        <v>0</v>
      </c>
      <c r="F30" s="2" t="str">
        <f>IF(R30=0,0,G30/R30)</f>
        <v>0</v>
      </c>
      <c r="G30" s="6" t="str">
        <f>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0.2</v>
      </c>
      <c r="P30" s="4">
        <v>0.8</v>
      </c>
      <c r="Q30" s="2" t="s">
        <v>78</v>
      </c>
      <c r="R30" s="2">
        <v>100</v>
      </c>
    </row>
    <row r="31" spans="1:18">
      <c r="D31" s="8" t="s">
        <v>79</v>
      </c>
      <c r="F31" s="2" t="str">
        <f>F28 - F29 - F30</f>
        <v>0</v>
      </c>
      <c r="G31" s="6" t="str">
        <f>G28 - G29 - G30</f>
        <v>0</v>
      </c>
      <c r="H31" s="2" t="str">
        <f>H28</f>
        <v>0</v>
      </c>
      <c r="I31" s="6" t="str">
        <f>I28</f>
        <v>0</v>
      </c>
      <c r="J31" s="6" t="str">
        <f>G31 - I31</f>
        <v>0</v>
      </c>
      <c r="K31" s="4" t="str">
        <f>IF(G31=0,0,J31 / G31)</f>
        <v>0</v>
      </c>
      <c r="L31" s="6" t="str">
        <f>L28 - L29 - L30</f>
        <v>0</v>
      </c>
      <c r="M31" s="2" t="str">
        <f>M28 - M29 - M30</f>
        <v>0</v>
      </c>
      <c r="N31" s="6" t="str">
        <f>N28 - N29 - N30</f>
        <v>0</v>
      </c>
    </row>
    <row r="32" spans="1:18">
      <c r="D32" s="8"/>
    </row>
    <row r="33" spans="1:18">
      <c r="D3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3" s="2" t="str">
        <f>M31</f>
        <v>0</v>
      </c>
    </row>
    <row r="34" spans="1:18">
      <c r="D34" s="8" t="s">
        <v>7</v>
      </c>
      <c r="F34" s="2" t="str">
        <f>(F33 + F35) * E26</f>
        <v>0</v>
      </c>
    </row>
    <row r="35" spans="1:18">
      <c r="D35" s="8" t="s">
        <v>80</v>
      </c>
      <c r="F35" s="2" t="str">
        <f>H31</f>
        <v>0</v>
      </c>
    </row>
    <row r="36" spans="1:18">
      <c r="D3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6" s="2" t="str">
        <f>SUM(F33:F35)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163</v>
      </c>
      <c r="Q2" s="2" t="s">
        <v>29</v>
      </c>
      <c r="R2" s="2">
        <v>130</v>
      </c>
    </row>
    <row r="4" spans="1:18" s="1" customFormat="1">
      <c r="B4" s="15" t="s">
        <v>30</v>
      </c>
      <c r="C4" s="16" t="s">
        <v>31</v>
      </c>
      <c r="D4" s="17" t="s">
        <v>32</v>
      </c>
      <c r="E4" s="18" t="s">
        <v>33</v>
      </c>
      <c r="F4" s="19" t="s">
        <v>34</v>
      </c>
      <c r="G4" s="18" t="s">
        <v>35</v>
      </c>
      <c r="H4" s="19" t="s">
        <v>36</v>
      </c>
      <c r="I4" s="18" t="s">
        <v>37</v>
      </c>
      <c r="J4" s="18" t="s">
        <v>38</v>
      </c>
      <c r="K4" s="20" t="s">
        <v>39</v>
      </c>
      <c r="L4" s="21" t="s">
        <v>40</v>
      </c>
      <c r="M4" s="22" t="s">
        <v>41</v>
      </c>
      <c r="N4" s="21" t="s">
        <v>42</v>
      </c>
      <c r="O4" s="23" t="s">
        <v>43</v>
      </c>
      <c r="P4" s="23" t="s">
        <v>44</v>
      </c>
      <c r="Q4" s="19" t="s">
        <v>45</v>
      </c>
      <c r="R4" s="24" t="s">
        <v>46</v>
      </c>
    </row>
    <row r="5" spans="1:18">
      <c r="B5" s="41" t="s">
        <v>47</v>
      </c>
      <c r="C5" t="s">
        <v>48</v>
      </c>
      <c r="D5" s="3" t="s">
        <v>164</v>
      </c>
      <c r="E5" s="5">
        <v>1</v>
      </c>
      <c r="F5" s="2">
        <v>4700</v>
      </c>
      <c r="G5" s="6">
        <v>611000</v>
      </c>
      <c r="H5" s="2">
        <v>3649.59</v>
      </c>
      <c r="I5" s="6">
        <v>411053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2">
        <v>112.63</v>
      </c>
    </row>
    <row r="6" spans="1:18">
      <c r="B6" s="41" t="s">
        <v>47</v>
      </c>
      <c r="C6" t="s">
        <v>50</v>
      </c>
      <c r="D6" s="3" t="s">
        <v>51</v>
      </c>
      <c r="E6" s="5">
        <v>1</v>
      </c>
      <c r="F6" s="2">
        <v>250</v>
      </c>
      <c r="G6" s="6">
        <v>32500</v>
      </c>
      <c r="H6" s="2">
        <v>162.5</v>
      </c>
      <c r="I6" s="6">
        <v>18302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2">
        <v>112.63</v>
      </c>
    </row>
    <row r="7" spans="1:18">
      <c r="B7" s="41" t="s">
        <v>47</v>
      </c>
      <c r="C7" t="s">
        <v>50</v>
      </c>
      <c r="D7" s="3" t="s">
        <v>165</v>
      </c>
      <c r="E7" s="5">
        <v>1</v>
      </c>
      <c r="F7" s="2">
        <v>590</v>
      </c>
      <c r="G7" s="6">
        <v>76700</v>
      </c>
      <c r="H7" s="2">
        <v>416.67</v>
      </c>
      <c r="I7" s="6">
        <v>46930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2">
        <v>112.63</v>
      </c>
    </row>
    <row r="8" spans="1:18">
      <c r="B8" s="41" t="s">
        <v>47</v>
      </c>
      <c r="C8" t="s">
        <v>50</v>
      </c>
      <c r="D8" s="3" t="s">
        <v>166</v>
      </c>
      <c r="E8" s="5">
        <v>2</v>
      </c>
      <c r="F8" s="2">
        <v>240</v>
      </c>
      <c r="G8" s="6">
        <v>31200</v>
      </c>
      <c r="H8" s="2">
        <v>170</v>
      </c>
      <c r="I8" s="6">
        <v>19148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2">
        <v>112.63</v>
      </c>
    </row>
    <row r="9" spans="1:18">
      <c r="B9" s="41" t="s">
        <v>47</v>
      </c>
      <c r="C9" t="s">
        <v>167</v>
      </c>
      <c r="D9" s="3" t="s">
        <v>168</v>
      </c>
      <c r="E9" s="5">
        <v>1</v>
      </c>
      <c r="F9" s="2">
        <v>520</v>
      </c>
      <c r="G9" s="6">
        <v>67600</v>
      </c>
      <c r="H9" s="2">
        <v>364.58</v>
      </c>
      <c r="I9" s="6">
        <v>41063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2">
        <v>112.63</v>
      </c>
    </row>
    <row r="10" spans="1:18">
      <c r="B10" s="41" t="s">
        <v>47</v>
      </c>
      <c r="C10" t="s">
        <v>167</v>
      </c>
      <c r="D10" s="3" t="s">
        <v>169</v>
      </c>
      <c r="E10" s="5">
        <v>1</v>
      </c>
      <c r="F10" s="2">
        <v>520</v>
      </c>
      <c r="G10" s="6">
        <v>67600</v>
      </c>
      <c r="H10" s="2">
        <v>364.58</v>
      </c>
      <c r="I10" s="6">
        <v>41063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2">
        <v>112.63</v>
      </c>
    </row>
    <row r="11" spans="1:18">
      <c r="B11" s="41" t="s">
        <v>47</v>
      </c>
      <c r="C11" t="s">
        <v>167</v>
      </c>
      <c r="D11" s="3" t="s">
        <v>170</v>
      </c>
      <c r="E11" s="5">
        <v>1</v>
      </c>
      <c r="F11" s="2">
        <v>520</v>
      </c>
      <c r="G11" s="6">
        <v>67600</v>
      </c>
      <c r="H11" s="2">
        <v>364.58</v>
      </c>
      <c r="I11" s="6">
        <v>41063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2">
        <v>112.63</v>
      </c>
    </row>
    <row r="12" spans="1:18">
      <c r="B12" s="41" t="s">
        <v>47</v>
      </c>
      <c r="C12" t="s">
        <v>132</v>
      </c>
      <c r="D12" s="3" t="s">
        <v>171</v>
      </c>
      <c r="E12" s="5">
        <v>1</v>
      </c>
      <c r="F12" s="2">
        <v>653.85</v>
      </c>
      <c r="G12" s="6">
        <v>85000</v>
      </c>
      <c r="H12" s="2">
        <v>451.64</v>
      </c>
      <c r="I12" s="6">
        <v>50868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2">
        <v>112.63</v>
      </c>
    </row>
    <row r="13" spans="1:18">
      <c r="B13" s="41" t="s">
        <v>47</v>
      </c>
      <c r="C13" t="s">
        <v>132</v>
      </c>
      <c r="D13" s="3" t="s">
        <v>172</v>
      </c>
      <c r="E13" s="5">
        <v>2</v>
      </c>
      <c r="F13" s="2">
        <v>1000</v>
      </c>
      <c r="G13" s="6">
        <v>130000</v>
      </c>
      <c r="H13" s="2">
        <v>858.2</v>
      </c>
      <c r="I13" s="6">
        <v>96660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2">
        <v>112.63</v>
      </c>
    </row>
    <row r="14" spans="1:18">
      <c r="B14" s="41" t="s">
        <v>47</v>
      </c>
      <c r="C14" t="s">
        <v>173</v>
      </c>
      <c r="D14" s="3" t="s">
        <v>174</v>
      </c>
      <c r="E14" s="5">
        <v>1</v>
      </c>
      <c r="F14" s="2">
        <v>340</v>
      </c>
      <c r="G14" s="6">
        <v>44200</v>
      </c>
      <c r="H14" s="2">
        <v>250</v>
      </c>
      <c r="I14" s="6">
        <v>28158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2">
        <v>112.63</v>
      </c>
    </row>
    <row r="15" spans="1:18">
      <c r="B15" s="41" t="s">
        <v>47</v>
      </c>
      <c r="C15" t="s">
        <v>173</v>
      </c>
      <c r="D15" s="3" t="s">
        <v>175</v>
      </c>
      <c r="E15" s="5">
        <v>1</v>
      </c>
      <c r="F15" s="2">
        <v>80</v>
      </c>
      <c r="G15" s="6">
        <v>10400</v>
      </c>
      <c r="H15" s="2">
        <v>35</v>
      </c>
      <c r="I15" s="6">
        <v>3942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2">
        <v>112.63</v>
      </c>
    </row>
    <row r="16" spans="1:18">
      <c r="B16" s="41" t="s">
        <v>47</v>
      </c>
      <c r="C16" t="s">
        <v>173</v>
      </c>
      <c r="D16" s="3" t="s">
        <v>176</v>
      </c>
      <c r="E16" s="5">
        <v>5</v>
      </c>
      <c r="F16" s="2">
        <v>200</v>
      </c>
      <c r="G16" s="6">
        <v>26000</v>
      </c>
      <c r="H16" s="2">
        <v>140</v>
      </c>
      <c r="I16" s="6">
        <v>15770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2">
        <v>112.63</v>
      </c>
    </row>
    <row r="17" spans="1:18">
      <c r="B17" s="41" t="s">
        <v>47</v>
      </c>
      <c r="C17" t="s">
        <v>173</v>
      </c>
      <c r="D17" s="3" t="s">
        <v>177</v>
      </c>
      <c r="E17" s="5">
        <v>1</v>
      </c>
      <c r="F17" s="2">
        <v>120</v>
      </c>
      <c r="G17" s="6">
        <v>15600</v>
      </c>
      <c r="H17" s="2">
        <v>90</v>
      </c>
      <c r="I17" s="6">
        <v>10137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2">
        <v>112.63</v>
      </c>
    </row>
    <row r="18" spans="1:18">
      <c r="B18" s="41" t="s">
        <v>47</v>
      </c>
      <c r="C18" t="s">
        <v>173</v>
      </c>
      <c r="D18" s="3" t="s">
        <v>178</v>
      </c>
      <c r="E18" s="5">
        <v>1</v>
      </c>
      <c r="F18" s="2">
        <v>150</v>
      </c>
      <c r="G18" s="6">
        <v>19500</v>
      </c>
      <c r="H18" s="2">
        <v>80</v>
      </c>
      <c r="I18" s="6">
        <v>9010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2">
        <v>112.63</v>
      </c>
    </row>
    <row r="19" spans="1:18">
      <c r="B19" s="41" t="s">
        <v>47</v>
      </c>
      <c r="C19" t="s">
        <v>173</v>
      </c>
      <c r="D19" s="3" t="s">
        <v>179</v>
      </c>
      <c r="E19" s="5">
        <v>1</v>
      </c>
      <c r="F19" s="2">
        <v>34</v>
      </c>
      <c r="G19" s="6">
        <v>4420</v>
      </c>
      <c r="H19" s="2">
        <v>25</v>
      </c>
      <c r="I19" s="6">
        <v>2816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1</v>
      </c>
      <c r="Q19" s="2">
        <v>130</v>
      </c>
      <c r="R19" s="42">
        <v>112.63</v>
      </c>
    </row>
    <row r="20" spans="1:18">
      <c r="B20" s="41" t="s">
        <v>47</v>
      </c>
      <c r="C20" t="s">
        <v>115</v>
      </c>
      <c r="D20" s="3" t="s">
        <v>180</v>
      </c>
      <c r="E20" s="5">
        <v>1</v>
      </c>
      <c r="F20" s="2">
        <v>0</v>
      </c>
      <c r="G20" s="6">
        <v>0</v>
      </c>
      <c r="H20" s="2">
        <v>0</v>
      </c>
      <c r="I20" s="6">
        <v>0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</v>
      </c>
      <c r="P20" s="4">
        <v>1</v>
      </c>
      <c r="Q20" s="2">
        <v>130</v>
      </c>
      <c r="R20" s="42">
        <v>112.63</v>
      </c>
    </row>
    <row r="21" spans="1:18">
      <c r="B21" s="41" t="s">
        <v>47</v>
      </c>
      <c r="C21" t="s">
        <v>66</v>
      </c>
      <c r="D21" s="3" t="s">
        <v>68</v>
      </c>
      <c r="E21" s="5">
        <v>7</v>
      </c>
      <c r="F21" s="2">
        <v>1050</v>
      </c>
      <c r="G21" s="6">
        <v>136500</v>
      </c>
      <c r="H21" s="2">
        <v>825.16</v>
      </c>
      <c r="I21" s="6">
        <v>92939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</v>
      </c>
      <c r="P21" s="4">
        <v>1</v>
      </c>
      <c r="Q21" s="2">
        <v>130</v>
      </c>
      <c r="R21" s="42">
        <v>112.63</v>
      </c>
    </row>
    <row r="22" spans="1:18">
      <c r="B22" s="41" t="s">
        <v>47</v>
      </c>
      <c r="C22" t="s">
        <v>69</v>
      </c>
      <c r="D22" s="3" t="s">
        <v>181</v>
      </c>
      <c r="E22" s="5">
        <v>1</v>
      </c>
      <c r="F22" s="2">
        <v>180</v>
      </c>
      <c r="G22" s="6">
        <v>23400</v>
      </c>
      <c r="H22" s="2">
        <v>150</v>
      </c>
      <c r="I22" s="6">
        <v>16895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</v>
      </c>
      <c r="P22" s="4">
        <v>1</v>
      </c>
      <c r="Q22" s="2">
        <v>130</v>
      </c>
      <c r="R22" s="42">
        <v>112.63</v>
      </c>
    </row>
    <row r="23" spans="1:18">
      <c r="B23" s="41" t="s">
        <v>47</v>
      </c>
      <c r="C23" t="s">
        <v>71</v>
      </c>
      <c r="D23" s="3" t="s">
        <v>182</v>
      </c>
      <c r="E23" s="5">
        <v>1</v>
      </c>
      <c r="F23" s="2">
        <v>530</v>
      </c>
      <c r="G23" s="6">
        <v>68900</v>
      </c>
      <c r="H23" s="2">
        <v>370</v>
      </c>
      <c r="I23" s="6">
        <v>41673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</v>
      </c>
      <c r="P23" s="4">
        <v>1</v>
      </c>
      <c r="Q23" s="2">
        <v>130</v>
      </c>
      <c r="R23" s="42">
        <v>112.63</v>
      </c>
    </row>
    <row r="24" spans="1:18">
      <c r="B24" s="43"/>
      <c r="C24" s="43"/>
      <c r="D24" s="44"/>
      <c r="E24" s="45"/>
      <c r="F24" s="46"/>
      <c r="G24" s="47"/>
      <c r="H24" s="46"/>
      <c r="I24" s="47"/>
      <c r="J24" s="47"/>
      <c r="K24" s="48"/>
      <c r="L24" s="47"/>
      <c r="M24" s="46"/>
      <c r="N24" s="47"/>
      <c r="O24" s="48"/>
      <c r="P24" s="48"/>
      <c r="Q24" s="46"/>
      <c r="R24" s="46"/>
    </row>
    <row r="25" spans="1:18">
      <c r="D25" s="8" t="s">
        <v>73</v>
      </c>
      <c r="F25" s="2" t="str">
        <f>SUM(F5:F24)</f>
        <v>0</v>
      </c>
      <c r="G25" s="6" t="str">
        <f>SUM(G5:G24)</f>
        <v>0</v>
      </c>
      <c r="H25" s="2" t="str">
        <f>SUM(H5:H24)</f>
        <v>0</v>
      </c>
      <c r="I25" s="6" t="str">
        <f>SUM(I5:I24)</f>
        <v>0</v>
      </c>
      <c r="J25" s="6" t="str">
        <f>SUM(J5:J24)</f>
        <v>0</v>
      </c>
      <c r="K25" s="4" t="str">
        <f>IF(G25=0,0,J25 / G25)</f>
        <v>0</v>
      </c>
      <c r="L25" s="6" t="str">
        <f>SUM(L5:L24)</f>
        <v>0</v>
      </c>
      <c r="M25" s="2" t="str">
        <f>SUM(M5:M24)</f>
        <v>0</v>
      </c>
      <c r="N25" s="6" t="str">
        <f>SUM(N5:N24)</f>
        <v>0</v>
      </c>
    </row>
    <row r="26" spans="1:18">
      <c r="D26" s="8" t="s">
        <v>74</v>
      </c>
      <c r="E26" s="9">
        <v>0.04712</v>
      </c>
      <c r="F26" s="2" t="str">
        <f>E26 * (F25 - 0)</f>
        <v>0</v>
      </c>
      <c r="G26" s="6" t="str">
        <f>E26 * (G25 - 0)</f>
        <v>0</v>
      </c>
    </row>
    <row r="27" spans="1:18">
      <c r="D27" s="8" t="s">
        <v>75</v>
      </c>
      <c r="E27" s="7">
        <v>0.1</v>
      </c>
      <c r="F27" s="2" t="str">
        <f>F25*E27</f>
        <v>0</v>
      </c>
      <c r="G27" s="6" t="str">
        <f>G25*E27</f>
        <v>0</v>
      </c>
      <c r="N27" s="6" t="str">
        <f>G27</f>
        <v>0</v>
      </c>
    </row>
    <row r="28" spans="1:18">
      <c r="D28" s="8" t="s">
        <v>73</v>
      </c>
      <c r="F28" s="2" t="str">
        <f>F25 + F26 + F27</f>
        <v>0</v>
      </c>
      <c r="G28" s="6" t="str">
        <f>G25 + G26 +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</f>
        <v>0</v>
      </c>
      <c r="M28" s="2" t="str">
        <f>M25</f>
        <v>0</v>
      </c>
      <c r="N28" s="6" t="str">
        <f>N25 + N27</f>
        <v>0</v>
      </c>
    </row>
    <row r="29" spans="1:18">
      <c r="D29" s="8" t="s">
        <v>183</v>
      </c>
      <c r="E29" s="7">
        <v>0.05</v>
      </c>
      <c r="F29" s="2" t="str">
        <f>F28*E29</f>
        <v>0</v>
      </c>
      <c r="G29" s="6" t="str">
        <f>G28*E29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</v>
      </c>
      <c r="P29" s="4">
        <v>1</v>
      </c>
    </row>
    <row r="30" spans="1:18">
      <c r="D30" s="8" t="s">
        <v>107</v>
      </c>
      <c r="E30" s="5">
        <v>0</v>
      </c>
      <c r="F30" s="2" t="str">
        <f>IF(R30=0,0,G30/R30)</f>
        <v>0</v>
      </c>
      <c r="G30" s="6" t="str">
        <f>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</v>
      </c>
      <c r="P30" s="4">
        <v>1</v>
      </c>
      <c r="Q30" s="2" t="s">
        <v>78</v>
      </c>
      <c r="R30" s="2">
        <v>100</v>
      </c>
    </row>
    <row r="31" spans="1:18">
      <c r="D31" s="8" t="s">
        <v>79</v>
      </c>
      <c r="F31" s="2" t="str">
        <f>F28 - F29 - F30</f>
        <v>0</v>
      </c>
      <c r="G31" s="6" t="str">
        <f>G28 - G29 - G30</f>
        <v>0</v>
      </c>
      <c r="H31" s="2" t="str">
        <f>H28</f>
        <v>0</v>
      </c>
      <c r="I31" s="6" t="str">
        <f>I28</f>
        <v>0</v>
      </c>
      <c r="J31" s="6" t="str">
        <f>G31 - I31</f>
        <v>0</v>
      </c>
      <c r="K31" s="4" t="str">
        <f>IF(G31=0,0,J31 / G31)</f>
        <v>0</v>
      </c>
      <c r="L31" s="6" t="str">
        <f>L28 - L29 - L30</f>
        <v>0</v>
      </c>
      <c r="M31" s="2" t="str">
        <f>M28 - M29 - M30</f>
        <v>0</v>
      </c>
      <c r="N31" s="6" t="str">
        <f>N28 - N29 - N30</f>
        <v>0</v>
      </c>
    </row>
    <row r="32" spans="1:18">
      <c r="D32" s="8"/>
    </row>
    <row r="33" spans="1:18">
      <c r="D3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3" s="2" t="str">
        <f>M31</f>
        <v>0</v>
      </c>
    </row>
    <row r="34" spans="1:18">
      <c r="D34" s="8" t="s">
        <v>7</v>
      </c>
      <c r="F34" s="2" t="str">
        <f>(F33 + F35) * E26</f>
        <v>0</v>
      </c>
    </row>
    <row r="35" spans="1:18">
      <c r="D35" s="8" t="s">
        <v>80</v>
      </c>
      <c r="F35" s="2" t="str">
        <f>H31</f>
        <v>0</v>
      </c>
    </row>
    <row r="36" spans="1:18">
      <c r="D3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6" s="2" t="str">
        <f>SUM(F33:F35)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184</v>
      </c>
      <c r="Q2" s="2" t="s">
        <v>29</v>
      </c>
      <c r="R2" s="2">
        <v>130</v>
      </c>
    </row>
    <row r="4" spans="1:18" s="1" customFormat="1">
      <c r="B4" s="15" t="s">
        <v>30</v>
      </c>
      <c r="C4" s="16" t="s">
        <v>31</v>
      </c>
      <c r="D4" s="17" t="s">
        <v>32</v>
      </c>
      <c r="E4" s="18" t="s">
        <v>33</v>
      </c>
      <c r="F4" s="19" t="s">
        <v>34</v>
      </c>
      <c r="G4" s="18" t="s">
        <v>35</v>
      </c>
      <c r="H4" s="19" t="s">
        <v>36</v>
      </c>
      <c r="I4" s="18" t="s">
        <v>37</v>
      </c>
      <c r="J4" s="18" t="s">
        <v>38</v>
      </c>
      <c r="K4" s="20" t="s">
        <v>39</v>
      </c>
      <c r="L4" s="21" t="s">
        <v>40</v>
      </c>
      <c r="M4" s="22" t="s">
        <v>41</v>
      </c>
      <c r="N4" s="21" t="s">
        <v>42</v>
      </c>
      <c r="O4" s="23" t="s">
        <v>43</v>
      </c>
      <c r="P4" s="23" t="s">
        <v>44</v>
      </c>
      <c r="Q4" s="19" t="s">
        <v>45</v>
      </c>
      <c r="R4" s="24" t="s">
        <v>46</v>
      </c>
    </row>
    <row r="5" spans="1:18">
      <c r="B5" s="41" t="s">
        <v>47</v>
      </c>
      <c r="C5" t="s">
        <v>83</v>
      </c>
      <c r="D5" s="3" t="s">
        <v>185</v>
      </c>
      <c r="E5" s="5">
        <v>1</v>
      </c>
      <c r="F5" s="2">
        <v>850</v>
      </c>
      <c r="G5" s="6">
        <v>110500</v>
      </c>
      <c r="H5" s="2">
        <v>1680.63</v>
      </c>
      <c r="I5" s="6">
        <v>189289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112.63</v>
      </c>
    </row>
    <row r="6" spans="1:18">
      <c r="B6" s="41" t="s">
        <v>47</v>
      </c>
      <c r="C6" t="s">
        <v>186</v>
      </c>
      <c r="D6" s="3" t="s">
        <v>187</v>
      </c>
      <c r="E6" s="5">
        <v>1</v>
      </c>
      <c r="F6" s="2">
        <v>900</v>
      </c>
      <c r="G6" s="6">
        <v>117000</v>
      </c>
      <c r="H6" s="2">
        <v>630</v>
      </c>
      <c r="I6" s="6">
        <v>70957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112.63</v>
      </c>
    </row>
    <row r="7" spans="1:18">
      <c r="B7" s="41" t="s">
        <v>47</v>
      </c>
      <c r="C7" t="s">
        <v>186</v>
      </c>
      <c r="D7" s="3" t="s">
        <v>87</v>
      </c>
      <c r="E7" s="5">
        <v>1</v>
      </c>
      <c r="F7" s="2">
        <v>150</v>
      </c>
      <c r="G7" s="6">
        <v>19500</v>
      </c>
      <c r="H7" s="2">
        <v>100</v>
      </c>
      <c r="I7" s="6">
        <v>11263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112.63</v>
      </c>
    </row>
    <row r="8" spans="1:18">
      <c r="B8" s="41" t="s">
        <v>47</v>
      </c>
      <c r="C8" t="s">
        <v>188</v>
      </c>
      <c r="D8" s="3" t="s">
        <v>189</v>
      </c>
      <c r="E8" s="5">
        <v>1</v>
      </c>
      <c r="F8" s="2">
        <v>1300</v>
      </c>
      <c r="G8" s="6">
        <v>169000</v>
      </c>
      <c r="H8" s="2">
        <v>968.59</v>
      </c>
      <c r="I8" s="6">
        <v>109092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112.63</v>
      </c>
    </row>
    <row r="9" spans="1:18">
      <c r="B9" s="41" t="s">
        <v>47</v>
      </c>
      <c r="C9" t="s">
        <v>94</v>
      </c>
      <c r="D9" s="3" t="s">
        <v>190</v>
      </c>
      <c r="E9" s="5">
        <v>1</v>
      </c>
      <c r="F9" s="2">
        <v>500</v>
      </c>
      <c r="G9" s="6">
        <v>65000</v>
      </c>
      <c r="H9" s="2">
        <v>120</v>
      </c>
      <c r="I9" s="6">
        <v>13516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112.63</v>
      </c>
    </row>
    <row r="10" spans="1:18">
      <c r="B10" s="41" t="s">
        <v>47</v>
      </c>
      <c r="C10" t="s">
        <v>96</v>
      </c>
      <c r="D10" s="3" t="s">
        <v>191</v>
      </c>
      <c r="E10" s="5">
        <v>2</v>
      </c>
      <c r="F10" s="2">
        <v>300</v>
      </c>
      <c r="G10" s="6">
        <v>39000</v>
      </c>
      <c r="H10" s="2">
        <v>157.06</v>
      </c>
      <c r="I10" s="6">
        <v>17690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112.63</v>
      </c>
    </row>
    <row r="11" spans="1:18">
      <c r="B11" s="41" t="s">
        <v>47</v>
      </c>
      <c r="C11" t="s">
        <v>146</v>
      </c>
      <c r="D11" s="3" t="s">
        <v>192</v>
      </c>
      <c r="E11" s="5">
        <v>1</v>
      </c>
      <c r="F11" s="2">
        <v>350</v>
      </c>
      <c r="G11" s="6">
        <v>45500</v>
      </c>
      <c r="H11" s="2">
        <v>238.22</v>
      </c>
      <c r="I11" s="6">
        <v>26831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112.63</v>
      </c>
    </row>
    <row r="12" spans="1:18">
      <c r="B12" s="41" t="s">
        <v>47</v>
      </c>
      <c r="C12" t="s">
        <v>98</v>
      </c>
      <c r="D12" s="3" t="s">
        <v>193</v>
      </c>
      <c r="E12" s="5">
        <v>1</v>
      </c>
      <c r="F12" s="2">
        <v>300</v>
      </c>
      <c r="G12" s="6">
        <v>39000</v>
      </c>
      <c r="H12" s="2">
        <v>220</v>
      </c>
      <c r="I12" s="6">
        <v>24779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112.63</v>
      </c>
    </row>
    <row r="13" spans="1:18">
      <c r="B13" s="41" t="s">
        <v>47</v>
      </c>
      <c r="C13" t="s">
        <v>98</v>
      </c>
      <c r="D13" s="3" t="s">
        <v>194</v>
      </c>
      <c r="E13" s="5">
        <v>1</v>
      </c>
      <c r="F13" s="2">
        <v>80</v>
      </c>
      <c r="G13" s="6">
        <v>10400</v>
      </c>
      <c r="H13" s="2">
        <v>35</v>
      </c>
      <c r="I13" s="6">
        <v>3942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112.63</v>
      </c>
    </row>
    <row r="14" spans="1:18">
      <c r="B14" s="41" t="s">
        <v>47</v>
      </c>
      <c r="C14" t="s">
        <v>98</v>
      </c>
      <c r="D14" s="3" t="s">
        <v>195</v>
      </c>
      <c r="E14" s="5">
        <v>4</v>
      </c>
      <c r="F14" s="2">
        <v>100</v>
      </c>
      <c r="G14" s="6">
        <v>13000</v>
      </c>
      <c r="H14" s="2">
        <v>80</v>
      </c>
      <c r="I14" s="6">
        <v>9012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112.63</v>
      </c>
    </row>
    <row r="15" spans="1:18">
      <c r="B15" s="41" t="s">
        <v>47</v>
      </c>
      <c r="C15" t="s">
        <v>98</v>
      </c>
      <c r="D15" s="3" t="s">
        <v>101</v>
      </c>
      <c r="E15" s="5">
        <v>1</v>
      </c>
      <c r="F15" s="2">
        <v>150</v>
      </c>
      <c r="G15" s="6">
        <v>19500</v>
      </c>
      <c r="H15" s="2">
        <v>60</v>
      </c>
      <c r="I15" s="6">
        <v>6758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112.63</v>
      </c>
    </row>
    <row r="16" spans="1:18">
      <c r="B16" s="41" t="s">
        <v>103</v>
      </c>
      <c r="C16" t="s">
        <v>104</v>
      </c>
      <c r="D16" s="3" t="s">
        <v>105</v>
      </c>
      <c r="E16" s="5">
        <v>11</v>
      </c>
      <c r="F16" s="2">
        <v>1595</v>
      </c>
      <c r="G16" s="6">
        <v>207350</v>
      </c>
      <c r="H16" s="2">
        <v>0</v>
      </c>
      <c r="I16" s="6">
        <v>0</v>
      </c>
      <c r="J16" s="6" t="str">
        <f>G16 - 147433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112.63</v>
      </c>
    </row>
    <row r="17" spans="1:18">
      <c r="B17" s="41" t="s">
        <v>103</v>
      </c>
      <c r="C17" t="s">
        <v>104</v>
      </c>
      <c r="D17" s="3" t="s">
        <v>196</v>
      </c>
      <c r="E17" s="5">
        <v>2</v>
      </c>
      <c r="F17" s="2">
        <v>72</v>
      </c>
      <c r="G17" s="6">
        <v>9360</v>
      </c>
      <c r="H17" s="2">
        <v>0</v>
      </c>
      <c r="I17" s="6">
        <v>0</v>
      </c>
      <c r="J17" s="6" t="str">
        <f>G17 - 6758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112.63</v>
      </c>
    </row>
    <row r="18" spans="1:18">
      <c r="B18" s="41" t="s">
        <v>47</v>
      </c>
      <c r="C18" t="s">
        <v>197</v>
      </c>
      <c r="D18" s="3" t="s">
        <v>198</v>
      </c>
      <c r="E18" s="5">
        <v>13</v>
      </c>
      <c r="F18" s="2">
        <v>195</v>
      </c>
      <c r="G18" s="6">
        <v>25350</v>
      </c>
      <c r="H18" s="2">
        <v>176.93</v>
      </c>
      <c r="I18" s="6">
        <v>19929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112.63</v>
      </c>
    </row>
    <row r="19" spans="1:18">
      <c r="B19" s="41" t="s">
        <v>47</v>
      </c>
      <c r="C19" t="s">
        <v>197</v>
      </c>
      <c r="D19" s="3" t="s">
        <v>199</v>
      </c>
      <c r="E19" s="5">
        <v>1</v>
      </c>
      <c r="F19" s="2">
        <v>17</v>
      </c>
      <c r="G19" s="6">
        <v>2210</v>
      </c>
      <c r="H19" s="2">
        <v>15.71</v>
      </c>
      <c r="I19" s="6">
        <v>1769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112.63</v>
      </c>
    </row>
    <row r="20" spans="1:18">
      <c r="B20" s="43"/>
      <c r="C20" s="43"/>
      <c r="D20" s="44"/>
      <c r="E20" s="45"/>
      <c r="F20" s="46"/>
      <c r="G20" s="47"/>
      <c r="H20" s="46"/>
      <c r="I20" s="47"/>
      <c r="J20" s="47"/>
      <c r="K20" s="48"/>
      <c r="L20" s="47"/>
      <c r="M20" s="46"/>
      <c r="N20" s="47"/>
      <c r="O20" s="48"/>
      <c r="P20" s="48"/>
      <c r="Q20" s="46"/>
      <c r="R20" s="46"/>
    </row>
    <row r="21" spans="1:18">
      <c r="D21" s="8" t="s">
        <v>73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74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75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73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200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107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78</v>
      </c>
      <c r="R26" s="2">
        <v>100</v>
      </c>
    </row>
    <row r="27" spans="1:18">
      <c r="D27" s="8" t="s">
        <v>79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80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8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201</v>
      </c>
      <c r="Q2" s="2" t="s">
        <v>29</v>
      </c>
      <c r="R2" s="2">
        <v>130</v>
      </c>
    </row>
    <row r="4" spans="1:18" s="1" customFormat="1">
      <c r="B4" s="15" t="s">
        <v>30</v>
      </c>
      <c r="C4" s="16" t="s">
        <v>31</v>
      </c>
      <c r="D4" s="17" t="s">
        <v>32</v>
      </c>
      <c r="E4" s="18" t="s">
        <v>33</v>
      </c>
      <c r="F4" s="19" t="s">
        <v>34</v>
      </c>
      <c r="G4" s="18" t="s">
        <v>35</v>
      </c>
      <c r="H4" s="19" t="s">
        <v>36</v>
      </c>
      <c r="I4" s="18" t="s">
        <v>37</v>
      </c>
      <c r="J4" s="18" t="s">
        <v>38</v>
      </c>
      <c r="K4" s="20" t="s">
        <v>39</v>
      </c>
      <c r="L4" s="21" t="s">
        <v>40</v>
      </c>
      <c r="M4" s="22" t="s">
        <v>41</v>
      </c>
      <c r="N4" s="21" t="s">
        <v>42</v>
      </c>
      <c r="O4" s="23" t="s">
        <v>43</v>
      </c>
      <c r="P4" s="23" t="s">
        <v>44</v>
      </c>
      <c r="Q4" s="19" t="s">
        <v>45</v>
      </c>
      <c r="R4" s="24" t="s">
        <v>46</v>
      </c>
    </row>
    <row r="5" spans="1:18">
      <c r="B5" s="41" t="s">
        <v>47</v>
      </c>
      <c r="C5" t="s">
        <v>83</v>
      </c>
      <c r="D5" s="3" t="s">
        <v>84</v>
      </c>
      <c r="E5" s="5">
        <v>1</v>
      </c>
      <c r="F5" s="2">
        <v>1700</v>
      </c>
      <c r="G5" s="6">
        <v>221000</v>
      </c>
      <c r="H5" s="2">
        <v>1672.78</v>
      </c>
      <c r="I5" s="6">
        <v>188405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112.63</v>
      </c>
    </row>
    <row r="6" spans="1:18">
      <c r="B6" s="41" t="s">
        <v>47</v>
      </c>
      <c r="C6" t="s">
        <v>202</v>
      </c>
      <c r="D6" s="3" t="s">
        <v>203</v>
      </c>
      <c r="E6" s="5">
        <v>1</v>
      </c>
      <c r="F6" s="2">
        <v>320</v>
      </c>
      <c r="G6" s="6">
        <v>41600</v>
      </c>
      <c r="H6" s="2">
        <v>200</v>
      </c>
      <c r="I6" s="6">
        <v>22526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112.63</v>
      </c>
    </row>
    <row r="7" spans="1:18">
      <c r="B7" s="41" t="s">
        <v>47</v>
      </c>
      <c r="C7" t="s">
        <v>202</v>
      </c>
      <c r="D7" s="3" t="s">
        <v>86</v>
      </c>
      <c r="E7" s="5">
        <v>1</v>
      </c>
      <c r="F7" s="2">
        <v>900</v>
      </c>
      <c r="G7" s="6">
        <v>117000</v>
      </c>
      <c r="H7" s="2">
        <v>580</v>
      </c>
      <c r="I7" s="6">
        <v>65325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112.63</v>
      </c>
    </row>
    <row r="8" spans="1:18">
      <c r="B8" s="41" t="s">
        <v>47</v>
      </c>
      <c r="C8" t="s">
        <v>202</v>
      </c>
      <c r="D8" s="3" t="s">
        <v>87</v>
      </c>
      <c r="E8" s="5">
        <v>1</v>
      </c>
      <c r="F8" s="2">
        <v>150</v>
      </c>
      <c r="G8" s="6">
        <v>19500</v>
      </c>
      <c r="H8" s="2">
        <v>80</v>
      </c>
      <c r="I8" s="6">
        <v>9010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112.63</v>
      </c>
    </row>
    <row r="9" spans="1:18">
      <c r="B9" s="41" t="s">
        <v>47</v>
      </c>
      <c r="C9" t="s">
        <v>202</v>
      </c>
      <c r="D9" s="3" t="s">
        <v>53</v>
      </c>
      <c r="E9" s="5">
        <v>1</v>
      </c>
      <c r="F9" s="2">
        <v>80</v>
      </c>
      <c r="G9" s="6">
        <v>10400</v>
      </c>
      <c r="H9" s="2">
        <v>50</v>
      </c>
      <c r="I9" s="6">
        <v>5632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112.63</v>
      </c>
    </row>
    <row r="10" spans="1:18">
      <c r="B10" s="41" t="s">
        <v>47</v>
      </c>
      <c r="C10" t="s">
        <v>204</v>
      </c>
      <c r="D10" s="3" t="s">
        <v>205</v>
      </c>
      <c r="E10" s="5">
        <v>2</v>
      </c>
      <c r="F10" s="2">
        <v>260</v>
      </c>
      <c r="G10" s="6">
        <v>33800</v>
      </c>
      <c r="H10" s="2">
        <v>160</v>
      </c>
      <c r="I10" s="6">
        <v>18020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112.63</v>
      </c>
    </row>
    <row r="11" spans="1:18">
      <c r="B11" s="41" t="s">
        <v>47</v>
      </c>
      <c r="C11" t="s">
        <v>206</v>
      </c>
      <c r="D11" s="3" t="s">
        <v>207</v>
      </c>
      <c r="E11" s="5">
        <v>1</v>
      </c>
      <c r="F11" s="2">
        <v>4350</v>
      </c>
      <c r="G11" s="6">
        <v>565500</v>
      </c>
      <c r="H11" s="2">
        <v>3455.5</v>
      </c>
      <c r="I11" s="6">
        <v>389193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112.63</v>
      </c>
    </row>
    <row r="12" spans="1:18">
      <c r="B12" s="41" t="s">
        <v>47</v>
      </c>
      <c r="C12" t="s">
        <v>56</v>
      </c>
      <c r="D12" s="3" t="s">
        <v>208</v>
      </c>
      <c r="E12" s="5">
        <v>1</v>
      </c>
      <c r="F12" s="2">
        <v>350</v>
      </c>
      <c r="G12" s="6">
        <v>45500</v>
      </c>
      <c r="H12" s="2">
        <v>262</v>
      </c>
      <c r="I12" s="6">
        <v>29509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112.63</v>
      </c>
    </row>
    <row r="13" spans="1:18">
      <c r="B13" s="41" t="s">
        <v>47</v>
      </c>
      <c r="C13" t="s">
        <v>92</v>
      </c>
      <c r="D13" s="3" t="s">
        <v>209</v>
      </c>
      <c r="E13" s="5">
        <v>1</v>
      </c>
      <c r="F13" s="2">
        <v>930</v>
      </c>
      <c r="G13" s="6">
        <v>120900</v>
      </c>
      <c r="H13" s="2">
        <v>712.04</v>
      </c>
      <c r="I13" s="6">
        <v>80197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112.63</v>
      </c>
    </row>
    <row r="14" spans="1:18">
      <c r="B14" s="41" t="s">
        <v>47</v>
      </c>
      <c r="C14" t="s">
        <v>94</v>
      </c>
      <c r="D14" s="3" t="s">
        <v>210</v>
      </c>
      <c r="E14" s="5">
        <v>1</v>
      </c>
      <c r="F14" s="2">
        <v>450</v>
      </c>
      <c r="G14" s="6">
        <v>58500</v>
      </c>
      <c r="H14" s="2">
        <v>240</v>
      </c>
      <c r="I14" s="6">
        <v>27031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112.63</v>
      </c>
    </row>
    <row r="15" spans="1:18">
      <c r="B15" s="41" t="s">
        <v>47</v>
      </c>
      <c r="C15" t="s">
        <v>96</v>
      </c>
      <c r="D15" s="3" t="s">
        <v>97</v>
      </c>
      <c r="E15" s="5">
        <v>2</v>
      </c>
      <c r="F15" s="2">
        <v>300</v>
      </c>
      <c r="G15" s="6">
        <v>39000</v>
      </c>
      <c r="H15" s="2">
        <v>157.06</v>
      </c>
      <c r="I15" s="6">
        <v>17690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112.63</v>
      </c>
    </row>
    <row r="16" spans="1:18">
      <c r="B16" s="41" t="s">
        <v>47</v>
      </c>
      <c r="C16" t="s">
        <v>98</v>
      </c>
      <c r="D16" s="3" t="s">
        <v>211</v>
      </c>
      <c r="E16" s="5">
        <v>1</v>
      </c>
      <c r="F16" s="2">
        <v>0</v>
      </c>
      <c r="G16" s="6">
        <v>0</v>
      </c>
      <c r="H16" s="2">
        <v>325</v>
      </c>
      <c r="I16" s="6">
        <v>36605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112.63</v>
      </c>
    </row>
    <row r="17" spans="1:18">
      <c r="B17" s="41" t="s">
        <v>47</v>
      </c>
      <c r="C17" t="s">
        <v>98</v>
      </c>
      <c r="D17" s="3" t="s">
        <v>212</v>
      </c>
      <c r="E17" s="5">
        <v>1</v>
      </c>
      <c r="F17" s="2">
        <v>80</v>
      </c>
      <c r="G17" s="6">
        <v>10400</v>
      </c>
      <c r="H17" s="2">
        <v>35</v>
      </c>
      <c r="I17" s="6">
        <v>3942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112.63</v>
      </c>
    </row>
    <row r="18" spans="1:18">
      <c r="B18" s="41" t="s">
        <v>47</v>
      </c>
      <c r="C18" t="s">
        <v>98</v>
      </c>
      <c r="D18" s="3" t="s">
        <v>213</v>
      </c>
      <c r="E18" s="5">
        <v>6</v>
      </c>
      <c r="F18" s="2">
        <v>180</v>
      </c>
      <c r="G18" s="6">
        <v>23400</v>
      </c>
      <c r="H18" s="2">
        <v>120</v>
      </c>
      <c r="I18" s="6">
        <v>13518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112.63</v>
      </c>
    </row>
    <row r="19" spans="1:18">
      <c r="B19" s="41" t="s">
        <v>47</v>
      </c>
      <c r="C19" t="s">
        <v>98</v>
      </c>
      <c r="D19" s="3" t="s">
        <v>101</v>
      </c>
      <c r="E19" s="5">
        <v>1</v>
      </c>
      <c r="F19" s="2">
        <v>150</v>
      </c>
      <c r="G19" s="6">
        <v>19500</v>
      </c>
      <c r="H19" s="2">
        <v>30</v>
      </c>
      <c r="I19" s="6">
        <v>3379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112.63</v>
      </c>
    </row>
    <row r="20" spans="1:18">
      <c r="B20" s="41" t="s">
        <v>47</v>
      </c>
      <c r="C20" t="s">
        <v>115</v>
      </c>
      <c r="D20" s="3" t="s">
        <v>214</v>
      </c>
      <c r="E20" s="5">
        <v>1</v>
      </c>
      <c r="F20" s="2">
        <v>270</v>
      </c>
      <c r="G20" s="6">
        <v>35100</v>
      </c>
      <c r="H20" s="2">
        <v>180.63</v>
      </c>
      <c r="I20" s="6">
        <v>20344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112.63</v>
      </c>
    </row>
    <row r="21" spans="1:18">
      <c r="B21" s="41" t="s">
        <v>103</v>
      </c>
      <c r="C21" t="s">
        <v>156</v>
      </c>
      <c r="D21" s="3" t="s">
        <v>215</v>
      </c>
      <c r="E21" s="5">
        <v>8</v>
      </c>
      <c r="F21" s="2">
        <v>1120</v>
      </c>
      <c r="G21" s="6">
        <v>145600</v>
      </c>
      <c r="H21" s="2">
        <v>0</v>
      </c>
      <c r="I21" s="6">
        <v>0</v>
      </c>
      <c r="J21" s="6" t="str">
        <f>G21 - 99112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112.63</v>
      </c>
    </row>
    <row r="22" spans="1:18">
      <c r="B22" s="41" t="s">
        <v>103</v>
      </c>
      <c r="C22" t="s">
        <v>156</v>
      </c>
      <c r="D22" s="3" t="s">
        <v>216</v>
      </c>
      <c r="E22" s="5">
        <v>1</v>
      </c>
      <c r="F22" s="2">
        <v>165</v>
      </c>
      <c r="G22" s="6">
        <v>21450</v>
      </c>
      <c r="H22" s="2">
        <v>0</v>
      </c>
      <c r="I22" s="6">
        <v>0</v>
      </c>
      <c r="J22" s="6" t="str">
        <f>G22 - 14079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112.63</v>
      </c>
    </row>
    <row r="23" spans="1:18">
      <c r="B23" s="41" t="s">
        <v>47</v>
      </c>
      <c r="C23" t="s">
        <v>197</v>
      </c>
      <c r="D23" s="3" t="s">
        <v>217</v>
      </c>
      <c r="E23" s="5">
        <v>8</v>
      </c>
      <c r="F23" s="2">
        <v>120</v>
      </c>
      <c r="G23" s="6">
        <v>15600</v>
      </c>
      <c r="H23" s="2">
        <v>108.88</v>
      </c>
      <c r="I23" s="6">
        <v>12264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112.63</v>
      </c>
    </row>
    <row r="24" spans="1:18">
      <c r="B24" s="41" t="s">
        <v>47</v>
      </c>
      <c r="C24" t="s">
        <v>197</v>
      </c>
      <c r="D24" s="3" t="s">
        <v>218</v>
      </c>
      <c r="E24" s="5">
        <v>1</v>
      </c>
      <c r="F24" s="2">
        <v>42</v>
      </c>
      <c r="G24" s="6">
        <v>5460</v>
      </c>
      <c r="H24" s="2">
        <v>41.88</v>
      </c>
      <c r="I24" s="6">
        <v>4717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112.63</v>
      </c>
    </row>
    <row r="25" spans="1:18">
      <c r="B25" s="41" t="s">
        <v>47</v>
      </c>
      <c r="C25" t="s">
        <v>197</v>
      </c>
      <c r="D25" s="3" t="s">
        <v>199</v>
      </c>
      <c r="E25" s="5">
        <v>1</v>
      </c>
      <c r="F25" s="2">
        <v>17</v>
      </c>
      <c r="G25" s="6">
        <v>2210</v>
      </c>
      <c r="H25" s="2">
        <v>15.71</v>
      </c>
      <c r="I25" s="6">
        <v>1769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2">
        <v>112.63</v>
      </c>
    </row>
    <row r="26" spans="1:18">
      <c r="B26" s="43"/>
      <c r="C26" s="43"/>
      <c r="D26" s="44"/>
      <c r="E26" s="45"/>
      <c r="F26" s="46"/>
      <c r="G26" s="47"/>
      <c r="H26" s="46"/>
      <c r="I26" s="47"/>
      <c r="J26" s="47"/>
      <c r="K26" s="48"/>
      <c r="L26" s="47"/>
      <c r="M26" s="46"/>
      <c r="N26" s="47"/>
      <c r="O26" s="48"/>
      <c r="P26" s="48"/>
      <c r="Q26" s="46"/>
      <c r="R26" s="46"/>
    </row>
    <row r="27" spans="1:18">
      <c r="D27" s="8" t="s">
        <v>73</v>
      </c>
      <c r="F27" s="2" t="str">
        <f>SUM(F5:F26)</f>
        <v>0</v>
      </c>
      <c r="G27" s="6" t="str">
        <f>SUM(G5:G26)</f>
        <v>0</v>
      </c>
      <c r="H27" s="2" t="str">
        <f>SUM(H5:H26)</f>
        <v>0</v>
      </c>
      <c r="I27" s="6" t="str">
        <f>SUM(I5:I26)</f>
        <v>0</v>
      </c>
      <c r="J27" s="6" t="str">
        <f>SUM(J5:J26)</f>
        <v>0</v>
      </c>
      <c r="K27" s="4" t="str">
        <f>IF(G27=0,0,J27 / G27)</f>
        <v>0</v>
      </c>
      <c r="L27" s="6" t="str">
        <f>SUM(L5:L26)</f>
        <v>0</v>
      </c>
      <c r="M27" s="2" t="str">
        <f>SUM(M5:M26)</f>
        <v>0</v>
      </c>
      <c r="N27" s="6" t="str">
        <f>SUM(N5:N26)</f>
        <v>0</v>
      </c>
    </row>
    <row r="28" spans="1:18">
      <c r="D28" s="8" t="s">
        <v>74</v>
      </c>
      <c r="E28" s="9">
        <v>0.04712</v>
      </c>
      <c r="F28" s="2" t="str">
        <f>E28 * (F27 - 0)</f>
        <v>0</v>
      </c>
      <c r="G28" s="6" t="str">
        <f>E28 * (G27 - 0)</f>
        <v>0</v>
      </c>
    </row>
    <row r="29" spans="1:18">
      <c r="D29" s="8" t="s">
        <v>75</v>
      </c>
      <c r="E29" s="7">
        <v>0.1</v>
      </c>
      <c r="F29" s="2" t="str">
        <f>F27*E29</f>
        <v>0</v>
      </c>
      <c r="G29" s="6" t="str">
        <f>G27*E29</f>
        <v>0</v>
      </c>
      <c r="N29" s="6" t="str">
        <f>G29</f>
        <v>0</v>
      </c>
    </row>
    <row r="30" spans="1:18">
      <c r="D30" s="8" t="s">
        <v>73</v>
      </c>
      <c r="F30" s="2" t="str">
        <f>F27 + F28 + F29</f>
        <v>0</v>
      </c>
      <c r="G30" s="6" t="str">
        <f>G27 + G28 +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</f>
        <v>0</v>
      </c>
      <c r="M30" s="2" t="str">
        <f>M27</f>
        <v>0</v>
      </c>
      <c r="N30" s="6" t="str">
        <f>N27 + N29</f>
        <v>0</v>
      </c>
    </row>
    <row r="31" spans="1:18">
      <c r="D31" s="8" t="s">
        <v>200</v>
      </c>
      <c r="E31" s="7">
        <v>0</v>
      </c>
      <c r="F31" s="2" t="str">
        <f>F30*E31</f>
        <v>0</v>
      </c>
      <c r="G31" s="6" t="str">
        <f>G30*E31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</row>
    <row r="32" spans="1:18">
      <c r="D32" s="8" t="s">
        <v>107</v>
      </c>
      <c r="E32" s="5">
        <v>0</v>
      </c>
      <c r="F32" s="2" t="str">
        <f>IF(R32=0,0,G32/R32)</f>
        <v>0</v>
      </c>
      <c r="G32" s="6" t="str">
        <f>E32</f>
        <v>0</v>
      </c>
      <c r="L32" s="6" t="str">
        <f>G32*O32</f>
        <v>0</v>
      </c>
      <c r="M32" s="2" t="str">
        <f>F32*O32</f>
        <v>0</v>
      </c>
      <c r="N32" s="6" t="str">
        <f>G32*P32</f>
        <v>0</v>
      </c>
      <c r="O32" s="4">
        <v>0.2</v>
      </c>
      <c r="P32" s="4">
        <v>0.8</v>
      </c>
      <c r="Q32" s="2" t="s">
        <v>78</v>
      </c>
      <c r="R32" s="2">
        <v>100</v>
      </c>
    </row>
    <row r="33" spans="1:18">
      <c r="D33" s="8" t="s">
        <v>79</v>
      </c>
      <c r="F33" s="2" t="str">
        <f>F30 - F31 - F32</f>
        <v>0</v>
      </c>
      <c r="G33" s="6" t="str">
        <f>G30 - G31 - G32</f>
        <v>0</v>
      </c>
      <c r="H33" s="2" t="str">
        <f>H30</f>
        <v>0</v>
      </c>
      <c r="I33" s="6" t="str">
        <f>I30</f>
        <v>0</v>
      </c>
      <c r="J33" s="6" t="str">
        <f>G33 - I33</f>
        <v>0</v>
      </c>
      <c r="K33" s="4" t="str">
        <f>IF(G33=0,0,J33 / G33)</f>
        <v>0</v>
      </c>
      <c r="L33" s="6" t="str">
        <f>L30 - L31 - L32</f>
        <v>0</v>
      </c>
      <c r="M33" s="2" t="str">
        <f>M30 - M31 - M32</f>
        <v>0</v>
      </c>
      <c r="N33" s="6" t="str">
        <f>N30 - N31 - N32</f>
        <v>0</v>
      </c>
    </row>
    <row r="34" spans="1:18">
      <c r="D34" s="8"/>
    </row>
    <row r="35" spans="1:18">
      <c r="D35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5" s="2" t="str">
        <f>M33</f>
        <v>0</v>
      </c>
    </row>
    <row r="36" spans="1:18">
      <c r="D36" s="8" t="s">
        <v>7</v>
      </c>
      <c r="F36" s="2" t="str">
        <f>(F35 + F37) * E28</f>
        <v>0</v>
      </c>
    </row>
    <row r="37" spans="1:18">
      <c r="D37" s="8" t="s">
        <v>80</v>
      </c>
      <c r="F37" s="2" t="str">
        <f>H33</f>
        <v>0</v>
      </c>
    </row>
    <row r="38" spans="1:18">
      <c r="D38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8" s="2" t="str">
        <f>SUM(F35:F37)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送金全体像</vt:lpstr>
      <vt:lpstr>中戸様</vt:lpstr>
      <vt:lpstr>宮下様</vt:lpstr>
      <vt:lpstr>越智様</vt:lpstr>
      <vt:lpstr>浅井様</vt:lpstr>
      <vt:lpstr>大蔵様</vt:lpstr>
      <vt:lpstr>渡辺様</vt:lpstr>
      <vt:lpstr>山本様</vt:lpstr>
      <vt:lpstr>今井様</vt:lpstr>
      <vt:lpstr>倉持様</vt:lpstr>
      <vt:lpstr>松本様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