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送金全体像" sheetId="1" r:id="rId4"/>
    <sheet name="荒波様" sheetId="2" r:id="rId5"/>
    <sheet name="森様" sheetId="3" r:id="rId6"/>
    <sheet name="白崎様" sheetId="4" r:id="rId7"/>
    <sheet name="川瀨様" sheetId="5" r:id="rId8"/>
    <sheet name="宗像様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<sst xmlns="http://schemas.openxmlformats.org/spreadsheetml/2006/main" uniqueCount="163">
  <si>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t>2017-12挙式分</t>
  </si>
  <si>
    <t>出力日：2017/12/25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</si>
  <si>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</si>
  <si>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</si>
  <si>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</si>
  <si>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</si>
  <si>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</si>
  <si>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</si>
  <si>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</si>
  <si>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2017/12/02</t>
  </si>
  <si>
    <t>川瀨 太史</t>
  </si>
  <si>
    <t>2017/12/13</t>
  </si>
  <si>
    <t>荒波 翔</t>
  </si>
  <si>
    <t>2017/12/14</t>
  </si>
  <si>
    <t>森 啓三郎</t>
  </si>
  <si>
    <t>白崎 浩之</t>
  </si>
  <si>
    <t>2017/12/18</t>
  </si>
  <si>
    <t>宗像 洋平</t>
  </si>
  <si>
    <t>合計</t>
  </si>
  <si>
    <t>荒波様     挙式日：2017-12-13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</si>
  <si>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</si>
  <si>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</si>
  <si>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</si>
  <si>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</si>
  <si>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</si>
  <si>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</si>
  <si>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</si>
  <si>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</si>
  <si>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</si>
  <si>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</si>
  <si>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</si>
  <si>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</si>
  <si>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</si>
  <si>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</si>
  <si>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</si>
  <si>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</si>
  <si>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</si>
  <si>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</si>
  <si>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</si>
  <si>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</si>
  <si>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</si>
  <si>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ヘアメイクアーティスト：Machi Barros</t>
  </si>
  <si>
    <t>つきっきりヘアメイク(7時間）*クイックヘアチェンジ2回付き</t>
  </si>
  <si>
    <t>延長1時間</t>
  </si>
  <si>
    <t>フォトグラファー：Taka</t>
  </si>
  <si>
    <t>お支度→ホテル館内→リムジン→挙式→フォトツアー1ヶ所(ワイマナロビーチ)/撮影データ</t>
  </si>
  <si>
    <t>レセプション前半（ワイキキ周辺）・サンセット撮影</t>
  </si>
  <si>
    <t>待機料</t>
  </si>
  <si>
    <t>UIプロダクション</t>
  </si>
  <si>
    <t>シルバープラン（会場到着→挙式→お庭→インタビュー）DVD納品</t>
  </si>
  <si>
    <t>つきっきりコーディネーター</t>
  </si>
  <si>
    <t>ホテル出発→教会→フォトツアー1カ所(ワイマナロビーチ）</t>
  </si>
  <si>
    <t>カップル用リムジン</t>
  </si>
  <si>
    <t>フォトツアー1ヶ所(ワイマナロビーチ)</t>
  </si>
  <si>
    <t>Real Weddings オリジナル</t>
  </si>
  <si>
    <t>ブーケ＆ブートニア　
☆岩瀬様からのプレゼント☆</t>
  </si>
  <si>
    <t>ヘッドピース　</t>
  </si>
  <si>
    <t>クレジット払い(海外)</t>
  </si>
  <si>
    <t>ミッシェルズ</t>
  </si>
  <si>
    <t>Orchid Menu</t>
  </si>
  <si>
    <t>Keiki menu</t>
  </si>
  <si>
    <t>We Heart Cake Company</t>
  </si>
  <si>
    <t>オリジナルウエディングケーキ
野球デザインケーキ☆プレゼント☆</t>
  </si>
  <si>
    <t>テーブルデコレーション　</t>
  </si>
  <si>
    <t>テーブルデコレーション</t>
  </si>
  <si>
    <t>グラスシリンダーやキャンドル
☆プレゼント☆</t>
  </si>
  <si>
    <t>レセプションコーディネーター</t>
  </si>
  <si>
    <t>開始～終了まで</t>
  </si>
  <si>
    <t>会場準備～パーティー前半(3時間)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</si>
  <si>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</si>
  <si>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</si>
  <si>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</si>
  <si>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</si>
  <si>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</si>
  <si>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</si>
  <si>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</si>
  <si>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</si>
  <si>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</si>
  <si>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森様     挙式日：2017-12-14</t>
  </si>
  <si>
    <t>ハレクラニウエディング</t>
  </si>
  <si>
    <t>会場使用料／牧師謝礼／ソロウクレレシンガー／日本人コーディネーター／結婚証明書(法的効力なし)／ブラウンウッドトレイル／スタンシオン&amp;ロープ／椅子50脚</t>
  </si>
  <si>
    <t>ガゼボ装飾 ※デンファレ(ホワイト)・ルスカス・アスパラ</t>
  </si>
  <si>
    <t>ピューフラワー 
※ブーケ合わせのお花でグリーン多めを６個　</t>
  </si>
  <si>
    <t>ブライズメイドブーケ　※ブーケとお揃い</t>
  </si>
  <si>
    <t>チューベローズシングルレイ</t>
  </si>
  <si>
    <t>フラワーシャワー(10名様分) ※ホワイトのみ</t>
  </si>
  <si>
    <t>【ご成約特典】
オリジナルブーケ＆ブートニアプレゼント(￥46,800相当分)</t>
  </si>
  <si>
    <t>フォトグラファー：Lester Miyashiro</t>
  </si>
  <si>
    <t>お支度→ホテル館内→リムジン→挙式→フォトツアー1ヶ所(ワイキキ周辺）/撮影データ</t>
  </si>
  <si>
    <t>レセプション前半(ワイキキ周辺)/撮影データ
※ランチレセプション＠オーキッズ</t>
  </si>
  <si>
    <t>ホテル出発→挙式→フォトツアー1カ所(ワイキキ周辺)→レセプション前半まで</t>
  </si>
  <si>
    <t>フォトツアー2時間</t>
  </si>
  <si>
    <t>Orchids</t>
  </si>
  <si>
    <t>Wedding Lunch Menu
※ドリンク代は現地精算となりますので、ご料金には含まれておりません。</t>
  </si>
  <si>
    <t>ラメール</t>
  </si>
  <si>
    <t>Wedding Dinner Menu
※ドリンク代は現地精算となりますので、ご料金には含まれておりません。</t>
  </si>
  <si>
    <t>ガゼボ、ピューフラワーをオーキッズ、ラメールに移動
※メンテナンスしてクリアのガラス花器に入れてアレンジ</t>
  </si>
  <si>
    <t>白崎様     挙式日：2017-12-14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</si>
  <si>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</si>
  <si>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</si>
  <si>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ヘアメイクアーティスト：Bilino</t>
  </si>
  <si>
    <t>つきっきりヘアメイク(7時間）*クイックヘアチェンジ(15分)2回付き</t>
  </si>
  <si>
    <t>新郎ヘアセット(15分）</t>
  </si>
  <si>
    <t>お支度→ホテル館内→リムジン→挙式→フォトツアー2ヵ所
（ワイマナロビーチ＆カピオラニ公園）
※撮影データ</t>
  </si>
  <si>
    <t>レセプション＆サンセット撮影</t>
  </si>
  <si>
    <t>プロペラUSA</t>
  </si>
  <si>
    <t>梅(挙式のみ) DVD納品</t>
  </si>
  <si>
    <t>ホテル出発→教会→フォトツアー2カ所(ワイキキ周辺）</t>
  </si>
  <si>
    <t>ブーケ＆ブートニア
ホワイト・グリーン・パープル系クラッチブーケ</t>
  </si>
  <si>
    <t>レイ
お父様へ：ホワイト＆グリーン</t>
  </si>
  <si>
    <t>レイ　
お母様へ：ホワイト＆パープル</t>
  </si>
  <si>
    <t>フラワーシャワー(10名様分)
☆プレゼント☆</t>
  </si>
  <si>
    <t>フォトツアー1ヶ所（ワイキキ周辺）</t>
  </si>
  <si>
    <t>ハウツリーラナイ/サンスーシールーム</t>
  </si>
  <si>
    <t>Dinner Menu A</t>
  </si>
  <si>
    <t>Kids Course Menu</t>
  </si>
  <si>
    <t>Kids Menu</t>
  </si>
  <si>
    <t>20名様用（6&amp;8inch/2段ラウンド型/ミックスベリー）
※プレート無し</t>
  </si>
  <si>
    <t>テーブルデコレーション　
ホワイト・グリーンのアレンジ
ホワイト・パープル系のフラワーペタル</t>
  </si>
  <si>
    <t>開始～終了まで(3時間）</t>
  </si>
  <si>
    <t>Favor（プチギフト）</t>
  </si>
  <si>
    <t>アイシングクッキー（野球ボールとグローブ）
☆プレゼント☆</t>
  </si>
  <si>
    <t>川瀨様     挙式日：2017-12-02</t>
  </si>
  <si>
    <t>フォトグラファー：VISIONARI/Takako, Megumi, Cliff, Ryan, Jason</t>
  </si>
  <si>
    <t>Plan（アルバムなし）：フォトグラファー Cliff/メイク、ホテル内、(リムジン)、セレモニー、フォトツアー1ヶ所（ワイアラエビーチ）+レセプション冒頭/350cut～/DVD(データ)・インターネットスライドショー	
※アルバムをご希望の場合、78,800円～ご案内となります。</t>
  </si>
  <si>
    <t>シルバープラン（会場到着→挙式→お庭→インタビュー）
※ブルーレイ納品</t>
  </si>
  <si>
    <t>日本発送料</t>
  </si>
  <si>
    <t>ホテル出発→教会→フォトツアー1カ所(ワイアラエビーチ)
※現地お打合せ：11:30（Thu)12:00~</t>
  </si>
  <si>
    <t>ゲスト様のご誘導
教会~レセプション準備~レセプション終了</t>
  </si>
  <si>
    <t>フォトツアー1ヶ所（ワイアラエビーチ）</t>
  </si>
  <si>
    <t>ブーケ＆ブートニア　
ホワイト＆グリーンのセミキャスケードブーケ
※ポイントにオレンジ追加</t>
  </si>
  <si>
    <t>ヘッドピース
ブーケとお揃い</t>
  </si>
  <si>
    <t>レイ　
お父様とお母様へ（ホワイト＆オレンジ）
Gardenにてレイセレモニー</t>
  </si>
  <si>
    <t>レイ
お子様へ（ホワイト＆オレンジ）
挙式前のお渡し</t>
  </si>
  <si>
    <t>ブートニア
お子様へ（ブーケとお揃い）
挙式前のお渡し</t>
  </si>
  <si>
    <t>フラワーシャワー(20名様分)</t>
  </si>
  <si>
    <t>24名様用バス</t>
  </si>
  <si>
    <t>ホテル⇔会場間（ワイキキ周辺）/往復</t>
  </si>
  <si>
    <t>ウェディングケーキデザイン変更料
ミックスベリーに変更</t>
  </si>
  <si>
    <t>テーブルデコレーション　
グリーンのガーランドにホワイトとオレンジ追加</t>
  </si>
  <si>
    <t>ご紹介特典</t>
  </si>
  <si>
    <t>宗像様     挙式日：2017-12-18</t>
  </si>
  <si>
    <t>モアナルアガーデンウエディング</t>
  </si>
  <si>
    <t>モアナルアガーデン使用料(1時間)/司会者(介添人兼任)/音楽奏者 1 名(ウクレレシンガー)/ 会場セットアップ料/結婚証明書(モアナルアガーデンオリジナル)/リングピロー/会場装花(アートフラワー)、花器/列席者チェア(ダークブラウンチバリチェア・列席人数に応じ 20 脚まで)/ガーデン入場料(20名様分まで)/リムジン送迎（ホテル⇔教会間・2時間）</t>
  </si>
  <si>
    <t>モアナルアガーデン</t>
  </si>
  <si>
    <t>１時間の延長</t>
  </si>
  <si>
    <t>延長30分</t>
  </si>
  <si>
    <t xml:space="preserve">Plan（アルバムなし）：フォトグラファーTakako/メイク、ホテル内、(リムジン)、セレモニー、フォトツアー1ヶ所+レセプション冒頭/350cut～/DVD(データ)・インターネットスライドショー	</t>
  </si>
  <si>
    <t>VISIONARI：オプション</t>
  </si>
  <si>
    <t>フォトツアー1ヶ所追加（ワイキキ周辺）</t>
  </si>
  <si>
    <t>ホテル出発→教会→フォトツアー1カ所(ワイキキ周辺）→レセプション</t>
  </si>
  <si>
    <t>ゲストコーディネーター　
※ご列席者20名様以上の場合は必ず必要となります。</t>
  </si>
  <si>
    <t>ブーケ＆ブートニア　☆プレゼント☆ ※ローズ(ホワイト&amp;ライトピンク)、トルコキキョウ(ホワイト)、ヴェロニカ、アスチルベ、ユーカリ、その他グリーンなど(花材おまかせ)</t>
  </si>
  <si>
    <t>サンスーシールーム</t>
  </si>
  <si>
    <t>個室使用料（2時間30分）</t>
  </si>
  <si>
    <t>セミネイキッドケーキ６+８インチ（サーブ数約40名様分）スポンジの間にフレッシュストロベリーのサンドは無し
ベリーのデコレーション込み</t>
  </si>
  <si>
    <t>Cake Flower ※Greens (same as table garland)</t>
  </si>
  <si>
    <t>Guest Table② ※ピンクのバラ、白のバラをなくして、スプレーローズのみにしてボリュームを減らす＋Gold votives×8(2 table total 16)</t>
  </si>
  <si>
    <t>Head table ※1×6' table
Table garland 6'long (花材はゲストテーブルと同じ) + Gold Votives×4</t>
  </si>
  <si>
    <t>set up fee + Flat separate delivery fee + Break down fee</t>
  </si>
  <si>
    <t>Accel Rentals</t>
  </si>
  <si>
    <t xml:space="preserve">White Chivari Chairs </t>
  </si>
  <si>
    <t>Delivery　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</si>
</sst>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"/>
  <sheetViews>
    <sheetView tabSelected="0" workbookViewId="0" zoomScale="75" showGridLines="true" showRowColHeaders="1">
      <selection activeCell="H10" sqref="H10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6684.19</v>
      </c>
      <c r="F5" s="28">
        <v>668.6</v>
      </c>
      <c r="G5" s="28">
        <v>346.46</v>
      </c>
      <c r="H5" s="35">
        <v>7699.25</v>
      </c>
    </row>
    <row r="6" spans="1:9">
      <c r="B6" s="33">
        <v>2</v>
      </c>
      <c r="C6" s="26" t="s">
        <v>11</v>
      </c>
      <c r="D6" s="27" t="s">
        <v>12</v>
      </c>
      <c r="E6" s="28">
        <v>6824.82</v>
      </c>
      <c r="F6" s="28">
        <v>504.16</v>
      </c>
      <c r="G6" s="28">
        <v>345.34</v>
      </c>
      <c r="H6" s="35">
        <v>7674.32</v>
      </c>
    </row>
    <row r="7" spans="1:9">
      <c r="B7" s="33">
        <v>3</v>
      </c>
      <c r="C7" s="26" t="s">
        <v>13</v>
      </c>
      <c r="D7" s="27" t="s">
        <v>14</v>
      </c>
      <c r="E7" s="28">
        <v>6642.82</v>
      </c>
      <c r="F7" s="28">
        <v>644.1</v>
      </c>
      <c r="G7" s="28">
        <v>343.36</v>
      </c>
      <c r="H7" s="35">
        <v>7630.28</v>
      </c>
    </row>
    <row r="8" spans="1:9">
      <c r="B8" s="33">
        <v>4</v>
      </c>
      <c r="C8" s="26" t="s">
        <v>13</v>
      </c>
      <c r="D8" s="27" t="s">
        <v>15</v>
      </c>
      <c r="E8" s="28">
        <v>6015.62</v>
      </c>
      <c r="F8" s="28">
        <v>676.25</v>
      </c>
      <c r="G8" s="28">
        <v>315.32</v>
      </c>
      <c r="H8" s="35">
        <v>7007.19</v>
      </c>
    </row>
    <row r="9" spans="1:9">
      <c r="B9" s="33">
        <v>5</v>
      </c>
      <c r="C9" s="26" t="s">
        <v>16</v>
      </c>
      <c r="D9" s="27" t="s">
        <v>17</v>
      </c>
      <c r="E9" s="28">
        <v>7917.15</v>
      </c>
      <c r="F9" s="28">
        <v>637.3099999999999</v>
      </c>
      <c r="G9" s="28">
        <v>403.09</v>
      </c>
      <c r="H9" s="35">
        <v>8957.549999999999</v>
      </c>
    </row>
    <row r="10" spans="1:9">
      <c r="B10" s="36"/>
      <c r="C10" s="37"/>
      <c r="D10" s="38" t="s">
        <v>18</v>
      </c>
      <c r="E10" s="39" t="str">
        <f>SUM(E5:E9)</f>
        <v>0</v>
      </c>
      <c r="F10" s="39" t="str">
        <f>SUM(F5:F9)</f>
        <v>0</v>
      </c>
      <c r="G10" s="39" t="str">
        <f>SUM(G5:G9)</f>
        <v>0</v>
      </c>
      <c r="H10" s="40" t="str">
        <f>SUM(H5:H9)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19</v>
      </c>
      <c r="Q2" s="2" t="s">
        <v>20</v>
      </c>
      <c r="R2" s="2">
        <v>130</v>
      </c>
    </row>
    <row r="4" spans="1:18" s="1" customFormat="1">
      <c r="B4" s="15" t="s">
        <v>21</v>
      </c>
      <c r="C4" s="16" t="s">
        <v>22</v>
      </c>
      <c r="D4" s="17" t="s">
        <v>23</v>
      </c>
      <c r="E4" s="18" t="s">
        <v>24</v>
      </c>
      <c r="F4" s="19" t="s">
        <v>25</v>
      </c>
      <c r="G4" s="18" t="s">
        <v>26</v>
      </c>
      <c r="H4" s="19" t="s">
        <v>27</v>
      </c>
      <c r="I4" s="18" t="s">
        <v>28</v>
      </c>
      <c r="J4" s="18" t="s">
        <v>29</v>
      </c>
      <c r="K4" s="20" t="s">
        <v>30</v>
      </c>
      <c r="L4" s="21" t="s">
        <v>31</v>
      </c>
      <c r="M4" s="22" t="s">
        <v>32</v>
      </c>
      <c r="N4" s="21" t="s">
        <v>33</v>
      </c>
      <c r="O4" s="23" t="s">
        <v>34</v>
      </c>
      <c r="P4" s="23" t="s">
        <v>35</v>
      </c>
      <c r="Q4" s="19" t="s">
        <v>36</v>
      </c>
      <c r="R4" s="24" t="s">
        <v>37</v>
      </c>
    </row>
    <row r="5" spans="1:18">
      <c r="B5" s="41" t="s">
        <v>38</v>
      </c>
      <c r="C5" t="s">
        <v>39</v>
      </c>
      <c r="D5" s="3" t="s">
        <v>40</v>
      </c>
      <c r="E5" s="5">
        <v>1</v>
      </c>
      <c r="F5" s="2">
        <v>1450</v>
      </c>
      <c r="G5" s="6">
        <v>188500</v>
      </c>
      <c r="H5" s="2">
        <v>1225.63</v>
      </c>
      <c r="I5" s="6">
        <v>140053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114.27</v>
      </c>
    </row>
    <row r="6" spans="1:18">
      <c r="B6" s="41" t="s">
        <v>38</v>
      </c>
      <c r="C6" t="s">
        <v>41</v>
      </c>
      <c r="D6" s="3" t="s">
        <v>42</v>
      </c>
      <c r="E6" s="5">
        <v>1</v>
      </c>
      <c r="F6" s="2">
        <v>900</v>
      </c>
      <c r="G6" s="6">
        <v>117000</v>
      </c>
      <c r="H6" s="2">
        <v>600</v>
      </c>
      <c r="I6" s="6">
        <v>68562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114.27</v>
      </c>
    </row>
    <row r="7" spans="1:18">
      <c r="B7" s="41" t="s">
        <v>38</v>
      </c>
      <c r="C7" t="s">
        <v>41</v>
      </c>
      <c r="D7" s="3" t="s">
        <v>43</v>
      </c>
      <c r="E7" s="5">
        <v>1</v>
      </c>
      <c r="F7" s="2">
        <v>150</v>
      </c>
      <c r="G7" s="6">
        <v>19500</v>
      </c>
      <c r="H7" s="2">
        <v>50</v>
      </c>
      <c r="I7" s="6">
        <v>5714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114.27</v>
      </c>
    </row>
    <row r="8" spans="1:18">
      <c r="B8" s="41" t="s">
        <v>38</v>
      </c>
      <c r="C8" t="s">
        <v>44</v>
      </c>
      <c r="D8" s="3" t="s">
        <v>45</v>
      </c>
      <c r="E8" s="5">
        <v>1</v>
      </c>
      <c r="F8" s="2">
        <v>1350</v>
      </c>
      <c r="G8" s="6">
        <v>175500</v>
      </c>
      <c r="H8" s="2">
        <v>700</v>
      </c>
      <c r="I8" s="6">
        <v>79989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114.27</v>
      </c>
    </row>
    <row r="9" spans="1:18">
      <c r="B9" s="41" t="s">
        <v>38</v>
      </c>
      <c r="C9" t="s">
        <v>44</v>
      </c>
      <c r="D9" s="3" t="s">
        <v>46</v>
      </c>
      <c r="E9" s="5">
        <v>1</v>
      </c>
      <c r="F9" s="2">
        <v>300</v>
      </c>
      <c r="G9" s="6">
        <v>39000</v>
      </c>
      <c r="H9" s="2">
        <v>100</v>
      </c>
      <c r="I9" s="6">
        <v>11427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114.27</v>
      </c>
    </row>
    <row r="10" spans="1:18">
      <c r="B10" s="41" t="s">
        <v>38</v>
      </c>
      <c r="C10" t="s">
        <v>44</v>
      </c>
      <c r="D10" s="3" t="s">
        <v>47</v>
      </c>
      <c r="E10" s="5">
        <v>1</v>
      </c>
      <c r="F10" s="2">
        <v>50</v>
      </c>
      <c r="G10" s="6">
        <v>6500</v>
      </c>
      <c r="H10" s="2">
        <v>30</v>
      </c>
      <c r="I10" s="6">
        <v>3428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114.27</v>
      </c>
    </row>
    <row r="11" spans="1:18">
      <c r="B11" s="41" t="s">
        <v>38</v>
      </c>
      <c r="C11" t="s">
        <v>48</v>
      </c>
      <c r="D11" s="3" t="s">
        <v>49</v>
      </c>
      <c r="E11" s="5">
        <v>1</v>
      </c>
      <c r="F11" s="2">
        <v>750</v>
      </c>
      <c r="G11" s="6">
        <v>97500</v>
      </c>
      <c r="H11" s="2">
        <v>550</v>
      </c>
      <c r="I11" s="6">
        <v>62849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114.27</v>
      </c>
    </row>
    <row r="12" spans="1:18">
      <c r="B12" s="41" t="s">
        <v>38</v>
      </c>
      <c r="C12" t="s">
        <v>50</v>
      </c>
      <c r="D12" s="3" t="s">
        <v>51</v>
      </c>
      <c r="E12" s="5">
        <v>1</v>
      </c>
      <c r="F12" s="2">
        <v>450</v>
      </c>
      <c r="G12" s="6">
        <v>58500</v>
      </c>
      <c r="H12" s="2">
        <v>370</v>
      </c>
      <c r="I12" s="6">
        <v>42280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114.27</v>
      </c>
    </row>
    <row r="13" spans="1:18">
      <c r="B13" s="41" t="s">
        <v>38</v>
      </c>
      <c r="C13" t="s">
        <v>52</v>
      </c>
      <c r="D13" s="3" t="s">
        <v>53</v>
      </c>
      <c r="E13" s="5">
        <v>1</v>
      </c>
      <c r="F13" s="2">
        <v>250</v>
      </c>
      <c r="G13" s="6">
        <v>32500</v>
      </c>
      <c r="H13" s="2">
        <v>157.06</v>
      </c>
      <c r="I13" s="6">
        <v>17947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114.27</v>
      </c>
    </row>
    <row r="14" spans="1:18">
      <c r="B14" s="41" t="s">
        <v>38</v>
      </c>
      <c r="C14" t="s">
        <v>54</v>
      </c>
      <c r="D14" s="3" t="s">
        <v>55</v>
      </c>
      <c r="E14" s="5">
        <v>1</v>
      </c>
      <c r="F14" s="2">
        <v>0</v>
      </c>
      <c r="G14" s="6">
        <v>0</v>
      </c>
      <c r="H14" s="2">
        <v>275</v>
      </c>
      <c r="I14" s="6">
        <v>31424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114.27</v>
      </c>
    </row>
    <row r="15" spans="1:18">
      <c r="B15" s="41" t="s">
        <v>38</v>
      </c>
      <c r="C15" t="s">
        <v>54</v>
      </c>
      <c r="D15" s="3" t="s">
        <v>56</v>
      </c>
      <c r="E15" s="5">
        <v>1</v>
      </c>
      <c r="F15" s="2">
        <v>80</v>
      </c>
      <c r="G15" s="6">
        <v>10400</v>
      </c>
      <c r="H15" s="2">
        <v>60</v>
      </c>
      <c r="I15" s="6">
        <v>6856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114.27</v>
      </c>
    </row>
    <row r="16" spans="1:18">
      <c r="B16" s="41" t="s">
        <v>57</v>
      </c>
      <c r="C16" t="s">
        <v>58</v>
      </c>
      <c r="D16" s="3" t="s">
        <v>59</v>
      </c>
      <c r="E16" s="5">
        <v>24</v>
      </c>
      <c r="F16" s="2">
        <v>3312</v>
      </c>
      <c r="G16" s="6">
        <v>430560</v>
      </c>
      <c r="H16" s="2">
        <v>0</v>
      </c>
      <c r="I16" s="6">
        <v>0</v>
      </c>
      <c r="J16" s="6" t="str">
        <f>G16 - 326352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114.27</v>
      </c>
    </row>
    <row r="17" spans="1:18">
      <c r="B17" s="41" t="s">
        <v>57</v>
      </c>
      <c r="C17" t="s">
        <v>58</v>
      </c>
      <c r="D17" s="3" t="s">
        <v>60</v>
      </c>
      <c r="E17" s="5">
        <v>3</v>
      </c>
      <c r="F17" s="2">
        <v>165</v>
      </c>
      <c r="G17" s="6">
        <v>21450</v>
      </c>
      <c r="H17" s="2">
        <v>0</v>
      </c>
      <c r="I17" s="6">
        <v>0</v>
      </c>
      <c r="J17" s="6" t="str">
        <f>G17 - 13884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114.27</v>
      </c>
    </row>
    <row r="18" spans="1:18">
      <c r="B18" s="41" t="s">
        <v>38</v>
      </c>
      <c r="C18" t="s">
        <v>61</v>
      </c>
      <c r="D18" s="3" t="s">
        <v>62</v>
      </c>
      <c r="E18" s="5">
        <v>1</v>
      </c>
      <c r="F18" s="2">
        <v>0</v>
      </c>
      <c r="G18" s="6">
        <v>0</v>
      </c>
      <c r="H18" s="2">
        <v>457.13</v>
      </c>
      <c r="I18" s="6">
        <v>52236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114.27</v>
      </c>
    </row>
    <row r="19" spans="1:18">
      <c r="B19" s="41" t="s">
        <v>38</v>
      </c>
      <c r="C19" t="s">
        <v>54</v>
      </c>
      <c r="D19" s="3" t="s">
        <v>63</v>
      </c>
      <c r="E19" s="5">
        <v>1</v>
      </c>
      <c r="F19" s="2">
        <v>1600</v>
      </c>
      <c r="G19" s="6">
        <v>208000</v>
      </c>
      <c r="H19" s="2">
        <v>1500</v>
      </c>
      <c r="I19" s="6">
        <v>171405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114.27</v>
      </c>
    </row>
    <row r="20" spans="1:18">
      <c r="B20" s="41" t="s">
        <v>38</v>
      </c>
      <c r="C20" t="s">
        <v>64</v>
      </c>
      <c r="D20" s="3" t="s">
        <v>65</v>
      </c>
      <c r="E20" s="5">
        <v>1</v>
      </c>
      <c r="F20" s="2">
        <v>0</v>
      </c>
      <c r="G20" s="6">
        <v>0</v>
      </c>
      <c r="H20" s="2">
        <v>310</v>
      </c>
      <c r="I20" s="6">
        <v>35424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114.27</v>
      </c>
    </row>
    <row r="21" spans="1:18">
      <c r="B21" s="41" t="s">
        <v>38</v>
      </c>
      <c r="C21" t="s">
        <v>66</v>
      </c>
      <c r="D21" s="3" t="s">
        <v>67</v>
      </c>
      <c r="E21" s="5">
        <v>1</v>
      </c>
      <c r="F21" s="2">
        <v>180</v>
      </c>
      <c r="G21" s="6">
        <v>23400</v>
      </c>
      <c r="H21" s="2">
        <v>120</v>
      </c>
      <c r="I21" s="6">
        <v>13712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114.27</v>
      </c>
    </row>
    <row r="22" spans="1:18">
      <c r="B22" s="41" t="s">
        <v>38</v>
      </c>
      <c r="C22" t="s">
        <v>66</v>
      </c>
      <c r="D22" s="3" t="s">
        <v>68</v>
      </c>
      <c r="E22" s="5">
        <v>1</v>
      </c>
      <c r="F22" s="2">
        <v>150</v>
      </c>
      <c r="G22" s="6">
        <v>19500</v>
      </c>
      <c r="H22" s="2">
        <v>320</v>
      </c>
      <c r="I22" s="6">
        <v>36566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114.27</v>
      </c>
    </row>
    <row r="23" spans="1:18">
      <c r="B23" s="43"/>
      <c r="C23" s="43"/>
      <c r="D23" s="44"/>
      <c r="E23" s="45"/>
      <c r="F23" s="46"/>
      <c r="G23" s="47"/>
      <c r="H23" s="46"/>
      <c r="I23" s="47"/>
      <c r="J23" s="47"/>
      <c r="K23" s="48"/>
      <c r="L23" s="47"/>
      <c r="M23" s="46"/>
      <c r="N23" s="47"/>
      <c r="O23" s="48"/>
      <c r="P23" s="48"/>
      <c r="Q23" s="46"/>
      <c r="R23" s="46"/>
    </row>
    <row r="24" spans="1:18">
      <c r="D24" s="8" t="s">
        <v>69</v>
      </c>
      <c r="F24" s="2" t="str">
        <f>SUM(F5:F23)</f>
        <v>0</v>
      </c>
      <c r="G24" s="6" t="str">
        <f>SUM(G5:G23)</f>
        <v>0</v>
      </c>
      <c r="H24" s="2" t="str">
        <f>SUM(H5:H23)</f>
        <v>0</v>
      </c>
      <c r="I24" s="6" t="str">
        <f>SUM(I5:I23)</f>
        <v>0</v>
      </c>
      <c r="J24" s="6" t="str">
        <f>SUM(J5:J23)</f>
        <v>0</v>
      </c>
      <c r="K24" s="4" t="str">
        <f>IF(G24=0,0,J24 / G24)</f>
        <v>0</v>
      </c>
      <c r="L24" s="6" t="str">
        <f>SUM(L5:L23)</f>
        <v>0</v>
      </c>
      <c r="M24" s="2" t="str">
        <f>SUM(M5:M23)</f>
        <v>0</v>
      </c>
      <c r="N24" s="6" t="str">
        <f>SUM(N5:N23)</f>
        <v>0</v>
      </c>
    </row>
    <row r="25" spans="1:18">
      <c r="D25" s="8" t="s">
        <v>70</v>
      </c>
      <c r="E25" s="9">
        <v>0.04712</v>
      </c>
      <c r="F25" s="2" t="str">
        <f>E25 * (F24 - 0)</f>
        <v>0</v>
      </c>
      <c r="G25" s="6" t="str">
        <f>E25 * (G24 - 0)</f>
        <v>0</v>
      </c>
    </row>
    <row r="26" spans="1:18">
      <c r="D26" s="8" t="s">
        <v>71</v>
      </c>
      <c r="E26" s="7">
        <v>0.1</v>
      </c>
      <c r="F26" s="2" t="str">
        <f>F24*E26</f>
        <v>0</v>
      </c>
      <c r="G26" s="6" t="str">
        <f>G24*E26</f>
        <v>0</v>
      </c>
      <c r="N26" s="6" t="str">
        <f>G26</f>
        <v>0</v>
      </c>
    </row>
    <row r="27" spans="1:18">
      <c r="D27" s="8" t="s">
        <v>69</v>
      </c>
      <c r="F27" s="2" t="str">
        <f>F24 + F25 + F26</f>
        <v>0</v>
      </c>
      <c r="G27" s="6" t="str">
        <f>G24 + G25 +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</f>
        <v>0</v>
      </c>
      <c r="M27" s="2" t="str">
        <f>M24</f>
        <v>0</v>
      </c>
      <c r="N27" s="6" t="str">
        <f>N24 + N26</f>
        <v>0</v>
      </c>
    </row>
    <row r="28" spans="1:18">
      <c r="D28" s="8" t="s">
        <v>72</v>
      </c>
      <c r="E28" s="7">
        <v>0</v>
      </c>
      <c r="F28" s="2" t="str">
        <f>F27*E28</f>
        <v>0</v>
      </c>
      <c r="G28" s="6" t="str">
        <f>G27*E28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</row>
    <row r="29" spans="1:18">
      <c r="D29" s="8" t="s">
        <v>73</v>
      </c>
      <c r="E29" s="5">
        <v>0</v>
      </c>
      <c r="F29" s="2" t="str">
        <f>IF(R29=0,0,G29/R29)</f>
        <v>0</v>
      </c>
      <c r="G29" s="6" t="str">
        <f>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  <c r="Q29" s="2" t="s">
        <v>74</v>
      </c>
      <c r="R29" s="2">
        <v>100</v>
      </c>
    </row>
    <row r="30" spans="1:18">
      <c r="D30" s="8" t="s">
        <v>75</v>
      </c>
      <c r="F30" s="2" t="str">
        <f>F27 - F28 - F29</f>
        <v>0</v>
      </c>
      <c r="G30" s="6" t="str">
        <f>G27 - G28 -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L27 - L28 - L29</f>
        <v>0</v>
      </c>
      <c r="M30" s="2" t="str">
        <f>M27 - M28 - M29</f>
        <v>0</v>
      </c>
      <c r="N30" s="6" t="str">
        <f>N27 - N28 - N29</f>
        <v>0</v>
      </c>
    </row>
    <row r="31" spans="1:18">
      <c r="D31" s="8"/>
    </row>
    <row r="32" spans="1:18">
      <c r="D3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2" s="2" t="str">
        <f>M30</f>
        <v>0</v>
      </c>
    </row>
    <row r="33" spans="1:18">
      <c r="D33" s="8" t="s">
        <v>7</v>
      </c>
      <c r="F33" s="2" t="str">
        <f>(F32 + F34) * E25</f>
        <v>0</v>
      </c>
    </row>
    <row r="34" spans="1:18">
      <c r="D34" s="8" t="s">
        <v>76</v>
      </c>
      <c r="F34" s="2" t="str">
        <f>H30</f>
        <v>0</v>
      </c>
    </row>
    <row r="35" spans="1:18">
      <c r="D3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5" s="2" t="str">
        <f>SUM(F32:F34)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78</v>
      </c>
      <c r="Q2" s="2" t="s">
        <v>20</v>
      </c>
      <c r="R2" s="2">
        <v>130</v>
      </c>
    </row>
    <row r="4" spans="1:18" s="1" customFormat="1">
      <c r="B4" s="15" t="s">
        <v>21</v>
      </c>
      <c r="C4" s="16" t="s">
        <v>22</v>
      </c>
      <c r="D4" s="17" t="s">
        <v>23</v>
      </c>
      <c r="E4" s="18" t="s">
        <v>24</v>
      </c>
      <c r="F4" s="19" t="s">
        <v>25</v>
      </c>
      <c r="G4" s="18" t="s">
        <v>26</v>
      </c>
      <c r="H4" s="19" t="s">
        <v>27</v>
      </c>
      <c r="I4" s="18" t="s">
        <v>28</v>
      </c>
      <c r="J4" s="18" t="s">
        <v>29</v>
      </c>
      <c r="K4" s="20" t="s">
        <v>30</v>
      </c>
      <c r="L4" s="21" t="s">
        <v>31</v>
      </c>
      <c r="M4" s="22" t="s">
        <v>32</v>
      </c>
      <c r="N4" s="21" t="s">
        <v>33</v>
      </c>
      <c r="O4" s="23" t="s">
        <v>34</v>
      </c>
      <c r="P4" s="23" t="s">
        <v>35</v>
      </c>
      <c r="Q4" s="19" t="s">
        <v>36</v>
      </c>
      <c r="R4" s="24" t="s">
        <v>37</v>
      </c>
    </row>
    <row r="5" spans="1:18">
      <c r="B5" s="41" t="s">
        <v>38</v>
      </c>
      <c r="C5" t="s">
        <v>79</v>
      </c>
      <c r="D5" s="3" t="s">
        <v>80</v>
      </c>
      <c r="E5" s="5">
        <v>1</v>
      </c>
      <c r="F5" s="2">
        <v>2850</v>
      </c>
      <c r="G5" s="6">
        <v>370500</v>
      </c>
      <c r="H5" s="2">
        <v>2387.43</v>
      </c>
      <c r="I5" s="6">
        <v>272812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114.27</v>
      </c>
    </row>
    <row r="6" spans="1:18">
      <c r="B6" s="41" t="s">
        <v>38</v>
      </c>
      <c r="C6" t="s">
        <v>54</v>
      </c>
      <c r="D6" s="3" t="s">
        <v>81</v>
      </c>
      <c r="E6" s="5">
        <v>1</v>
      </c>
      <c r="F6" s="2">
        <v>610</v>
      </c>
      <c r="G6" s="6">
        <v>79300</v>
      </c>
      <c r="H6" s="2">
        <v>430</v>
      </c>
      <c r="I6" s="6">
        <v>49136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114.27</v>
      </c>
    </row>
    <row r="7" spans="1:18">
      <c r="B7" s="41" t="s">
        <v>38</v>
      </c>
      <c r="C7" t="s">
        <v>54</v>
      </c>
      <c r="D7" s="3" t="s">
        <v>82</v>
      </c>
      <c r="E7" s="5">
        <v>1</v>
      </c>
      <c r="F7" s="2">
        <v>681</v>
      </c>
      <c r="G7" s="6">
        <v>88530</v>
      </c>
      <c r="H7" s="2">
        <v>480</v>
      </c>
      <c r="I7" s="6">
        <v>54850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114.27</v>
      </c>
    </row>
    <row r="8" spans="1:18">
      <c r="B8" s="41" t="s">
        <v>38</v>
      </c>
      <c r="C8" t="s">
        <v>54</v>
      </c>
      <c r="D8" s="3" t="s">
        <v>83</v>
      </c>
      <c r="E8" s="5">
        <v>2</v>
      </c>
      <c r="F8" s="2">
        <v>228</v>
      </c>
      <c r="G8" s="6">
        <v>29640</v>
      </c>
      <c r="H8" s="2">
        <v>160</v>
      </c>
      <c r="I8" s="6">
        <v>18284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114.27</v>
      </c>
    </row>
    <row r="9" spans="1:18">
      <c r="B9" s="41" t="s">
        <v>38</v>
      </c>
      <c r="C9" t="s">
        <v>54</v>
      </c>
      <c r="D9" s="3" t="s">
        <v>84</v>
      </c>
      <c r="E9" s="5">
        <v>4</v>
      </c>
      <c r="F9" s="2">
        <v>80</v>
      </c>
      <c r="G9" s="6">
        <v>10400</v>
      </c>
      <c r="H9" s="2">
        <v>60</v>
      </c>
      <c r="I9" s="6">
        <v>6856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114.27</v>
      </c>
    </row>
    <row r="10" spans="1:18">
      <c r="B10" s="41" t="s">
        <v>38</v>
      </c>
      <c r="C10" t="s">
        <v>54</v>
      </c>
      <c r="D10" s="3" t="s">
        <v>85</v>
      </c>
      <c r="E10" s="5">
        <v>1</v>
      </c>
      <c r="F10" s="2">
        <v>150</v>
      </c>
      <c r="G10" s="6">
        <v>19500</v>
      </c>
      <c r="H10" s="2">
        <v>50</v>
      </c>
      <c r="I10" s="6">
        <v>5714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114.27</v>
      </c>
    </row>
    <row r="11" spans="1:18">
      <c r="B11" s="41" t="s">
        <v>38</v>
      </c>
      <c r="C11" t="s">
        <v>54</v>
      </c>
      <c r="D11" s="3" t="s">
        <v>86</v>
      </c>
      <c r="E11" s="5">
        <v>1</v>
      </c>
      <c r="F11" s="2">
        <v>0</v>
      </c>
      <c r="G11" s="6">
        <v>0</v>
      </c>
      <c r="H11" s="2">
        <v>200</v>
      </c>
      <c r="I11" s="6">
        <v>22854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114.27</v>
      </c>
    </row>
    <row r="12" spans="1:18">
      <c r="B12" s="41" t="s">
        <v>38</v>
      </c>
      <c r="C12" t="s">
        <v>41</v>
      </c>
      <c r="D12" s="3" t="s">
        <v>42</v>
      </c>
      <c r="E12" s="5">
        <v>1</v>
      </c>
      <c r="F12" s="2">
        <v>900</v>
      </c>
      <c r="G12" s="6">
        <v>117000</v>
      </c>
      <c r="H12" s="2">
        <v>600</v>
      </c>
      <c r="I12" s="6">
        <v>68562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114.27</v>
      </c>
    </row>
    <row r="13" spans="1:18">
      <c r="B13" s="41" t="s">
        <v>38</v>
      </c>
      <c r="C13" t="s">
        <v>87</v>
      </c>
      <c r="D13" s="3" t="s">
        <v>88</v>
      </c>
      <c r="E13" s="5">
        <v>1</v>
      </c>
      <c r="F13" s="2">
        <v>1300</v>
      </c>
      <c r="G13" s="6">
        <v>169000</v>
      </c>
      <c r="H13" s="2">
        <v>970</v>
      </c>
      <c r="I13" s="6">
        <v>110842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114.27</v>
      </c>
    </row>
    <row r="14" spans="1:18">
      <c r="B14" s="41" t="s">
        <v>38</v>
      </c>
      <c r="C14" t="s">
        <v>87</v>
      </c>
      <c r="D14" s="3" t="s">
        <v>89</v>
      </c>
      <c r="E14" s="5">
        <v>1</v>
      </c>
      <c r="F14" s="2">
        <v>400</v>
      </c>
      <c r="G14" s="6">
        <v>52000</v>
      </c>
      <c r="H14" s="2">
        <v>300</v>
      </c>
      <c r="I14" s="6">
        <v>34281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114.27</v>
      </c>
    </row>
    <row r="15" spans="1:18">
      <c r="B15" s="41" t="s">
        <v>38</v>
      </c>
      <c r="C15" t="s">
        <v>50</v>
      </c>
      <c r="D15" s="3" t="s">
        <v>90</v>
      </c>
      <c r="E15" s="5">
        <v>1</v>
      </c>
      <c r="F15" s="2">
        <v>350</v>
      </c>
      <c r="G15" s="6">
        <v>45500</v>
      </c>
      <c r="H15" s="2">
        <v>380</v>
      </c>
      <c r="I15" s="6">
        <v>43423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114.27</v>
      </c>
    </row>
    <row r="16" spans="1:18">
      <c r="B16" s="41" t="s">
        <v>38</v>
      </c>
      <c r="C16" t="s">
        <v>52</v>
      </c>
      <c r="D16" s="3" t="s">
        <v>91</v>
      </c>
      <c r="E16" s="5">
        <v>1</v>
      </c>
      <c r="F16" s="2">
        <v>270</v>
      </c>
      <c r="G16" s="6">
        <v>35100</v>
      </c>
      <c r="H16" s="2">
        <v>175.39</v>
      </c>
      <c r="I16" s="6">
        <v>20042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114.27</v>
      </c>
    </row>
    <row r="17" spans="1:18">
      <c r="B17" s="41" t="s">
        <v>57</v>
      </c>
      <c r="C17" t="s">
        <v>92</v>
      </c>
      <c r="D17" s="3" t="s">
        <v>93</v>
      </c>
      <c r="E17" s="5">
        <v>10</v>
      </c>
      <c r="F17" s="2">
        <v>1250</v>
      </c>
      <c r="G17" s="6">
        <v>162500</v>
      </c>
      <c r="H17" s="2">
        <v>0</v>
      </c>
      <c r="I17" s="6">
        <v>0</v>
      </c>
      <c r="J17" s="6" t="str">
        <f>G17 - 116560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114.27</v>
      </c>
    </row>
    <row r="18" spans="1:18">
      <c r="B18" s="41" t="s">
        <v>57</v>
      </c>
      <c r="C18" t="s">
        <v>94</v>
      </c>
      <c r="D18" s="3" t="s">
        <v>95</v>
      </c>
      <c r="E18" s="5">
        <v>5</v>
      </c>
      <c r="F18" s="2">
        <v>925</v>
      </c>
      <c r="G18" s="6">
        <v>120250</v>
      </c>
      <c r="H18" s="2">
        <v>0</v>
      </c>
      <c r="I18" s="6">
        <v>0</v>
      </c>
      <c r="J18" s="6" t="str">
        <f>G18 - 87990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114.27</v>
      </c>
    </row>
    <row r="19" spans="1:18">
      <c r="B19" s="41" t="s">
        <v>38</v>
      </c>
      <c r="C19" t="s">
        <v>54</v>
      </c>
      <c r="D19" s="3" t="s">
        <v>96</v>
      </c>
      <c r="E19" s="5">
        <v>1</v>
      </c>
      <c r="F19" s="2">
        <v>639</v>
      </c>
      <c r="G19" s="6">
        <v>83070</v>
      </c>
      <c r="H19" s="2">
        <v>450</v>
      </c>
      <c r="I19" s="6">
        <v>51422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114.27</v>
      </c>
    </row>
    <row r="20" spans="1:18">
      <c r="B20" s="43"/>
      <c r="C20" s="43"/>
      <c r="D20" s="44"/>
      <c r="E20" s="45"/>
      <c r="F20" s="46"/>
      <c r="G20" s="47"/>
      <c r="H20" s="46"/>
      <c r="I20" s="47"/>
      <c r="J20" s="47"/>
      <c r="K20" s="48"/>
      <c r="L20" s="47"/>
      <c r="M20" s="46"/>
      <c r="N20" s="47"/>
      <c r="O20" s="48"/>
      <c r="P20" s="48"/>
      <c r="Q20" s="46"/>
      <c r="R20" s="46"/>
    </row>
    <row r="21" spans="1:18">
      <c r="D21" s="8" t="s">
        <v>69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70</v>
      </c>
      <c r="E22" s="9">
        <v>0.04712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71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69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72</v>
      </c>
      <c r="E25" s="7">
        <v>0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73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74</v>
      </c>
      <c r="R26" s="2">
        <v>100</v>
      </c>
    </row>
    <row r="27" spans="1:18">
      <c r="D27" s="8" t="s">
        <v>75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76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97</v>
      </c>
      <c r="Q2" s="2" t="s">
        <v>20</v>
      </c>
      <c r="R2" s="2">
        <v>130</v>
      </c>
    </row>
    <row r="4" spans="1:18" s="1" customFormat="1">
      <c r="B4" s="15" t="s">
        <v>21</v>
      </c>
      <c r="C4" s="16" t="s">
        <v>22</v>
      </c>
      <c r="D4" s="17" t="s">
        <v>23</v>
      </c>
      <c r="E4" s="18" t="s">
        <v>24</v>
      </c>
      <c r="F4" s="19" t="s">
        <v>25</v>
      </c>
      <c r="G4" s="18" t="s">
        <v>26</v>
      </c>
      <c r="H4" s="19" t="s">
        <v>27</v>
      </c>
      <c r="I4" s="18" t="s">
        <v>28</v>
      </c>
      <c r="J4" s="18" t="s">
        <v>29</v>
      </c>
      <c r="K4" s="20" t="s">
        <v>30</v>
      </c>
      <c r="L4" s="21" t="s">
        <v>31</v>
      </c>
      <c r="M4" s="22" t="s">
        <v>32</v>
      </c>
      <c r="N4" s="21" t="s">
        <v>33</v>
      </c>
      <c r="O4" s="23" t="s">
        <v>34</v>
      </c>
      <c r="P4" s="23" t="s">
        <v>35</v>
      </c>
      <c r="Q4" s="19" t="s">
        <v>36</v>
      </c>
      <c r="R4" s="24" t="s">
        <v>37</v>
      </c>
    </row>
    <row r="5" spans="1:18">
      <c r="B5" s="41" t="s">
        <v>38</v>
      </c>
      <c r="C5" t="s">
        <v>98</v>
      </c>
      <c r="D5" s="3" t="s">
        <v>99</v>
      </c>
      <c r="E5" s="5">
        <v>1</v>
      </c>
      <c r="F5" s="2">
        <v>900</v>
      </c>
      <c r="G5" s="6">
        <v>117000</v>
      </c>
      <c r="H5" s="2">
        <v>805.63</v>
      </c>
      <c r="I5" s="6">
        <v>92059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114.27</v>
      </c>
    </row>
    <row r="6" spans="1:18">
      <c r="B6" s="41" t="s">
        <v>38</v>
      </c>
      <c r="C6" t="s">
        <v>100</v>
      </c>
      <c r="D6" s="3" t="s">
        <v>101</v>
      </c>
      <c r="E6" s="5">
        <v>1</v>
      </c>
      <c r="F6" s="2">
        <v>920</v>
      </c>
      <c r="G6" s="6">
        <v>119600</v>
      </c>
      <c r="H6" s="2">
        <v>630</v>
      </c>
      <c r="I6" s="6">
        <v>71990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114.27</v>
      </c>
    </row>
    <row r="7" spans="1:18">
      <c r="B7" s="41" t="s">
        <v>38</v>
      </c>
      <c r="C7" t="s">
        <v>100</v>
      </c>
      <c r="D7" s="3" t="s">
        <v>43</v>
      </c>
      <c r="E7" s="5">
        <v>3</v>
      </c>
      <c r="F7" s="2">
        <v>480</v>
      </c>
      <c r="G7" s="6">
        <v>62400</v>
      </c>
      <c r="H7" s="2">
        <v>315</v>
      </c>
      <c r="I7" s="6">
        <v>35994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114.27</v>
      </c>
    </row>
    <row r="8" spans="1:18">
      <c r="B8" s="41" t="s">
        <v>38</v>
      </c>
      <c r="C8" t="s">
        <v>100</v>
      </c>
      <c r="D8" s="3" t="s">
        <v>102</v>
      </c>
      <c r="E8" s="5">
        <v>1</v>
      </c>
      <c r="F8" s="2">
        <v>80</v>
      </c>
      <c r="G8" s="6">
        <v>10400</v>
      </c>
      <c r="H8" s="2">
        <v>31.41</v>
      </c>
      <c r="I8" s="6">
        <v>3589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114.27</v>
      </c>
    </row>
    <row r="9" spans="1:18">
      <c r="B9" s="41" t="s">
        <v>38</v>
      </c>
      <c r="C9" t="s">
        <v>44</v>
      </c>
      <c r="D9" s="3" t="s">
        <v>103</v>
      </c>
      <c r="E9" s="5">
        <v>1</v>
      </c>
      <c r="F9" s="2">
        <v>1350</v>
      </c>
      <c r="G9" s="6">
        <v>175500</v>
      </c>
      <c r="H9" s="2">
        <v>850</v>
      </c>
      <c r="I9" s="6">
        <v>97130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114.27</v>
      </c>
    </row>
    <row r="10" spans="1:18">
      <c r="B10" s="41" t="s">
        <v>38</v>
      </c>
      <c r="C10" t="s">
        <v>44</v>
      </c>
      <c r="D10" s="3" t="s">
        <v>104</v>
      </c>
      <c r="E10" s="5">
        <v>1</v>
      </c>
      <c r="F10" s="2">
        <v>300</v>
      </c>
      <c r="G10" s="6">
        <v>39000</v>
      </c>
      <c r="H10" s="2">
        <v>200</v>
      </c>
      <c r="I10" s="6">
        <v>22854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114.27</v>
      </c>
    </row>
    <row r="11" spans="1:18">
      <c r="B11" s="41" t="s">
        <v>38</v>
      </c>
      <c r="C11" t="s">
        <v>44</v>
      </c>
      <c r="D11" s="3" t="s">
        <v>47</v>
      </c>
      <c r="E11" s="5">
        <v>1</v>
      </c>
      <c r="F11" s="2">
        <v>50</v>
      </c>
      <c r="G11" s="6">
        <v>6500</v>
      </c>
      <c r="H11" s="2">
        <v>30</v>
      </c>
      <c r="I11" s="6">
        <v>3428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114.27</v>
      </c>
    </row>
    <row r="12" spans="1:18">
      <c r="B12" s="41" t="s">
        <v>38</v>
      </c>
      <c r="C12" t="s">
        <v>105</v>
      </c>
      <c r="D12" s="3" t="s">
        <v>106</v>
      </c>
      <c r="E12" s="5">
        <v>1</v>
      </c>
      <c r="F12" s="2">
        <v>820</v>
      </c>
      <c r="G12" s="6">
        <v>106600</v>
      </c>
      <c r="H12" s="2">
        <v>628.27</v>
      </c>
      <c r="I12" s="6">
        <v>71792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114.27</v>
      </c>
    </row>
    <row r="13" spans="1:18">
      <c r="B13" s="41" t="s">
        <v>38</v>
      </c>
      <c r="C13" t="s">
        <v>50</v>
      </c>
      <c r="D13" s="3" t="s">
        <v>107</v>
      </c>
      <c r="E13" s="5">
        <v>1</v>
      </c>
      <c r="F13" s="2">
        <v>500</v>
      </c>
      <c r="G13" s="6">
        <v>65000</v>
      </c>
      <c r="H13" s="2">
        <v>440</v>
      </c>
      <c r="I13" s="6">
        <v>50279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114.27</v>
      </c>
    </row>
    <row r="14" spans="1:18">
      <c r="B14" s="41" t="s">
        <v>38</v>
      </c>
      <c r="C14" t="s">
        <v>54</v>
      </c>
      <c r="D14" s="3" t="s">
        <v>108</v>
      </c>
      <c r="E14" s="5">
        <v>1</v>
      </c>
      <c r="F14" s="2">
        <v>350</v>
      </c>
      <c r="G14" s="6">
        <v>45500</v>
      </c>
      <c r="H14" s="2">
        <v>250</v>
      </c>
      <c r="I14" s="6">
        <v>28568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114.27</v>
      </c>
    </row>
    <row r="15" spans="1:18">
      <c r="B15" s="41" t="s">
        <v>38</v>
      </c>
      <c r="C15" t="s">
        <v>54</v>
      </c>
      <c r="D15" s="3" t="s">
        <v>56</v>
      </c>
      <c r="E15" s="5">
        <v>1</v>
      </c>
      <c r="F15" s="2">
        <v>100</v>
      </c>
      <c r="G15" s="6">
        <v>13000</v>
      </c>
      <c r="H15" s="2">
        <v>60</v>
      </c>
      <c r="I15" s="6">
        <v>6856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114.27</v>
      </c>
    </row>
    <row r="16" spans="1:18">
      <c r="B16" s="41" t="s">
        <v>38</v>
      </c>
      <c r="C16" t="s">
        <v>54</v>
      </c>
      <c r="D16" s="3" t="s">
        <v>109</v>
      </c>
      <c r="E16" s="5">
        <v>2</v>
      </c>
      <c r="F16" s="2">
        <v>300</v>
      </c>
      <c r="G16" s="6">
        <v>39000</v>
      </c>
      <c r="H16" s="2">
        <v>120</v>
      </c>
      <c r="I16" s="6">
        <v>13712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114.27</v>
      </c>
    </row>
    <row r="17" spans="1:18">
      <c r="B17" s="41" t="s">
        <v>38</v>
      </c>
      <c r="C17" t="s">
        <v>54</v>
      </c>
      <c r="D17" s="3" t="s">
        <v>110</v>
      </c>
      <c r="E17" s="5">
        <v>2</v>
      </c>
      <c r="F17" s="2">
        <v>50</v>
      </c>
      <c r="G17" s="6">
        <v>6500</v>
      </c>
      <c r="H17" s="2">
        <v>31.42</v>
      </c>
      <c r="I17" s="6">
        <v>3590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114.27</v>
      </c>
    </row>
    <row r="18" spans="1:18">
      <c r="B18" s="41" t="s">
        <v>38</v>
      </c>
      <c r="C18" t="s">
        <v>54</v>
      </c>
      <c r="D18" s="3" t="s">
        <v>111</v>
      </c>
      <c r="E18" s="5">
        <v>1</v>
      </c>
      <c r="F18" s="2">
        <v>0</v>
      </c>
      <c r="G18" s="6">
        <v>0</v>
      </c>
      <c r="H18" s="2">
        <v>60</v>
      </c>
      <c r="I18" s="6">
        <v>6856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114.27</v>
      </c>
    </row>
    <row r="19" spans="1:18">
      <c r="B19" s="41" t="s">
        <v>38</v>
      </c>
      <c r="C19" t="s">
        <v>52</v>
      </c>
      <c r="D19" s="3" t="s">
        <v>112</v>
      </c>
      <c r="E19" s="5">
        <v>1</v>
      </c>
      <c r="F19" s="2">
        <v>150</v>
      </c>
      <c r="G19" s="6">
        <v>19500</v>
      </c>
      <c r="H19" s="2">
        <v>78.53</v>
      </c>
      <c r="I19" s="6">
        <v>8974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114.27</v>
      </c>
    </row>
    <row r="20" spans="1:18">
      <c r="B20" s="41" t="s">
        <v>38</v>
      </c>
      <c r="C20" t="s">
        <v>52</v>
      </c>
      <c r="D20" s="3" t="s">
        <v>53</v>
      </c>
      <c r="E20" s="5">
        <v>1</v>
      </c>
      <c r="F20" s="2">
        <v>250</v>
      </c>
      <c r="G20" s="6">
        <v>32500</v>
      </c>
      <c r="H20" s="2">
        <v>157.06</v>
      </c>
      <c r="I20" s="6">
        <v>17947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114.27</v>
      </c>
    </row>
    <row r="21" spans="1:18">
      <c r="B21" s="41" t="s">
        <v>57</v>
      </c>
      <c r="C21" t="s">
        <v>113</v>
      </c>
      <c r="D21" s="3" t="s">
        <v>114</v>
      </c>
      <c r="E21" s="5">
        <v>16</v>
      </c>
      <c r="F21" s="2">
        <v>1840</v>
      </c>
      <c r="G21" s="6">
        <v>239200</v>
      </c>
      <c r="H21" s="2">
        <v>0</v>
      </c>
      <c r="I21" s="6">
        <v>0</v>
      </c>
      <c r="J21" s="6" t="str">
        <f>G21 - 173696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114.27</v>
      </c>
    </row>
    <row r="22" spans="1:18">
      <c r="B22" s="41" t="s">
        <v>57</v>
      </c>
      <c r="C22" t="s">
        <v>113</v>
      </c>
      <c r="D22" s="3" t="s">
        <v>115</v>
      </c>
      <c r="E22" s="5">
        <v>1</v>
      </c>
      <c r="F22" s="2">
        <v>100</v>
      </c>
      <c r="G22" s="6">
        <v>13000</v>
      </c>
      <c r="H22" s="2">
        <v>0</v>
      </c>
      <c r="I22" s="6">
        <v>0</v>
      </c>
      <c r="J22" s="6" t="str">
        <f>G22 - 9142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114.27</v>
      </c>
    </row>
    <row r="23" spans="1:18">
      <c r="B23" s="41" t="s">
        <v>57</v>
      </c>
      <c r="C23" t="s">
        <v>113</v>
      </c>
      <c r="D23" s="3" t="s">
        <v>116</v>
      </c>
      <c r="E23" s="5">
        <v>3</v>
      </c>
      <c r="F23" s="2">
        <v>120</v>
      </c>
      <c r="G23" s="6">
        <v>15600</v>
      </c>
      <c r="H23" s="2">
        <v>0</v>
      </c>
      <c r="I23" s="6">
        <v>0</v>
      </c>
      <c r="J23" s="6" t="str">
        <f>G23 - 10971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114.27</v>
      </c>
    </row>
    <row r="24" spans="1:18">
      <c r="B24" s="41" t="s">
        <v>57</v>
      </c>
      <c r="C24" t="s">
        <v>113</v>
      </c>
      <c r="D24" s="3" t="s">
        <v>117</v>
      </c>
      <c r="E24" s="5">
        <v>1</v>
      </c>
      <c r="F24" s="2">
        <v>300</v>
      </c>
      <c r="G24" s="6">
        <v>39000</v>
      </c>
      <c r="H24" s="2">
        <v>0</v>
      </c>
      <c r="I24" s="6">
        <v>0</v>
      </c>
      <c r="J24" s="6" t="str">
        <f>G24 - 23425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114.27</v>
      </c>
    </row>
    <row r="25" spans="1:18">
      <c r="B25" s="41" t="s">
        <v>38</v>
      </c>
      <c r="C25" t="s">
        <v>54</v>
      </c>
      <c r="D25" s="3" t="s">
        <v>118</v>
      </c>
      <c r="E25" s="5">
        <v>1</v>
      </c>
      <c r="F25" s="2">
        <v>1200</v>
      </c>
      <c r="G25" s="6">
        <v>156000</v>
      </c>
      <c r="H25" s="2">
        <v>800</v>
      </c>
      <c r="I25" s="6">
        <v>91416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2">
        <v>114.27</v>
      </c>
    </row>
    <row r="26" spans="1:18">
      <c r="B26" s="41" t="s">
        <v>38</v>
      </c>
      <c r="C26" t="s">
        <v>66</v>
      </c>
      <c r="D26" s="3" t="s">
        <v>119</v>
      </c>
      <c r="E26" s="5">
        <v>1</v>
      </c>
      <c r="F26" s="2">
        <v>180</v>
      </c>
      <c r="G26" s="6">
        <v>23400</v>
      </c>
      <c r="H26" s="2">
        <v>120</v>
      </c>
      <c r="I26" s="6">
        <v>13712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2">
        <v>114.27</v>
      </c>
    </row>
    <row r="27" spans="1:18">
      <c r="B27" s="41" t="s">
        <v>38</v>
      </c>
      <c r="C27" t="s">
        <v>120</v>
      </c>
      <c r="D27" s="3" t="s">
        <v>121</v>
      </c>
      <c r="E27" s="5">
        <v>1</v>
      </c>
      <c r="F27" s="2">
        <v>0</v>
      </c>
      <c r="G27" s="6">
        <v>0</v>
      </c>
      <c r="H27" s="2">
        <v>408.3</v>
      </c>
      <c r="I27" s="6">
        <v>46656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2">
        <v>114.27</v>
      </c>
    </row>
    <row r="28" spans="1:18">
      <c r="B28" s="43"/>
      <c r="C28" s="43"/>
      <c r="D28" s="44"/>
      <c r="E28" s="45"/>
      <c r="F28" s="46"/>
      <c r="G28" s="47"/>
      <c r="H28" s="46"/>
      <c r="I28" s="47"/>
      <c r="J28" s="47"/>
      <c r="K28" s="48"/>
      <c r="L28" s="47"/>
      <c r="M28" s="46"/>
      <c r="N28" s="47"/>
      <c r="O28" s="48"/>
      <c r="P28" s="48"/>
      <c r="Q28" s="46"/>
      <c r="R28" s="46"/>
    </row>
    <row r="29" spans="1:18">
      <c r="D29" s="8" t="s">
        <v>69</v>
      </c>
      <c r="F29" s="2" t="str">
        <f>SUM(F5:F28)</f>
        <v>0</v>
      </c>
      <c r="G29" s="6" t="str">
        <f>SUM(G5:G28)</f>
        <v>0</v>
      </c>
      <c r="H29" s="2" t="str">
        <f>SUM(H5:H28)</f>
        <v>0</v>
      </c>
      <c r="I29" s="6" t="str">
        <f>SUM(I5:I28)</f>
        <v>0</v>
      </c>
      <c r="J29" s="6" t="str">
        <f>SUM(J5:J28)</f>
        <v>0</v>
      </c>
      <c r="K29" s="4" t="str">
        <f>IF(G29=0,0,J29 / G29)</f>
        <v>0</v>
      </c>
      <c r="L29" s="6" t="str">
        <f>SUM(L5:L28)</f>
        <v>0</v>
      </c>
      <c r="M29" s="2" t="str">
        <f>SUM(M5:M28)</f>
        <v>0</v>
      </c>
      <c r="N29" s="6" t="str">
        <f>SUM(N5:N28)</f>
        <v>0</v>
      </c>
    </row>
    <row r="30" spans="1:18">
      <c r="D30" s="8" t="s">
        <v>70</v>
      </c>
      <c r="E30" s="9">
        <v>0.04712</v>
      </c>
      <c r="F30" s="2" t="str">
        <f>E30 * (F29 - 0)</f>
        <v>0</v>
      </c>
      <c r="G30" s="6" t="str">
        <f>E30 * (G29 - 0)</f>
        <v>0</v>
      </c>
    </row>
    <row r="31" spans="1:18">
      <c r="D31" s="8" t="s">
        <v>71</v>
      </c>
      <c r="E31" s="7">
        <v>0.1</v>
      </c>
      <c r="F31" s="2" t="str">
        <f>F29*E31</f>
        <v>0</v>
      </c>
      <c r="G31" s="6" t="str">
        <f>G29*E31</f>
        <v>0</v>
      </c>
      <c r="N31" s="6" t="str">
        <f>G31</f>
        <v>0</v>
      </c>
    </row>
    <row r="32" spans="1:18">
      <c r="D32" s="8" t="s">
        <v>69</v>
      </c>
      <c r="F32" s="2" t="str">
        <f>F29 + F30 + F31</f>
        <v>0</v>
      </c>
      <c r="G32" s="6" t="str">
        <f>G29 + G30 + G31</f>
        <v>0</v>
      </c>
      <c r="H32" s="2" t="str">
        <f>H29</f>
        <v>0</v>
      </c>
      <c r="I32" s="6" t="str">
        <f>I29</f>
        <v>0</v>
      </c>
      <c r="J32" s="6" t="str">
        <f>G32 - I32</f>
        <v>0</v>
      </c>
      <c r="K32" s="4" t="str">
        <f>IF(G32=0,0,J32 / G32)</f>
        <v>0</v>
      </c>
      <c r="L32" s="6" t="str">
        <f>L29</f>
        <v>0</v>
      </c>
      <c r="M32" s="2" t="str">
        <f>M29</f>
        <v>0</v>
      </c>
      <c r="N32" s="6" t="str">
        <f>N29 + N31</f>
        <v>0</v>
      </c>
    </row>
    <row r="33" spans="1:18">
      <c r="D33" s="8" t="s">
        <v>72</v>
      </c>
      <c r="E33" s="7">
        <v>0</v>
      </c>
      <c r="F33" s="2" t="str">
        <f>F32*E33</f>
        <v>0</v>
      </c>
      <c r="G33" s="6" t="str">
        <f>G32*E33</f>
        <v>0</v>
      </c>
      <c r="L33" s="6" t="str">
        <f>G33*O33</f>
        <v>0</v>
      </c>
      <c r="M33" s="2" t="str">
        <f>F33*O33</f>
        <v>0</v>
      </c>
      <c r="N33" s="6" t="str">
        <f>G33*P33</f>
        <v>0</v>
      </c>
      <c r="O33" s="4">
        <v>0.2</v>
      </c>
      <c r="P33" s="4">
        <v>0.8</v>
      </c>
    </row>
    <row r="34" spans="1:18">
      <c r="D34" s="8" t="s">
        <v>73</v>
      </c>
      <c r="E34" s="5">
        <v>0</v>
      </c>
      <c r="F34" s="2" t="str">
        <f>IF(R34=0,0,G34/R34)</f>
        <v>0</v>
      </c>
      <c r="G34" s="6" t="str">
        <f>E34</f>
        <v>0</v>
      </c>
      <c r="L34" s="6" t="str">
        <f>G34*O34</f>
        <v>0</v>
      </c>
      <c r="M34" s="2" t="str">
        <f>F34*O34</f>
        <v>0</v>
      </c>
      <c r="N34" s="6" t="str">
        <f>G34*P34</f>
        <v>0</v>
      </c>
      <c r="O34" s="4">
        <v>0.2</v>
      </c>
      <c r="P34" s="4">
        <v>0.8</v>
      </c>
      <c r="Q34" s="2" t="s">
        <v>74</v>
      </c>
      <c r="R34" s="2">
        <v>100</v>
      </c>
    </row>
    <row r="35" spans="1:18">
      <c r="D35" s="8" t="s">
        <v>75</v>
      </c>
      <c r="F35" s="2" t="str">
        <f>F32 - F33 - F34</f>
        <v>0</v>
      </c>
      <c r="G35" s="6" t="str">
        <f>G32 - G33 - G34</f>
        <v>0</v>
      </c>
      <c r="H35" s="2" t="str">
        <f>H32</f>
        <v>0</v>
      </c>
      <c r="I35" s="6" t="str">
        <f>I32</f>
        <v>0</v>
      </c>
      <c r="J35" s="6" t="str">
        <f>G35 - I35</f>
        <v>0</v>
      </c>
      <c r="K35" s="4" t="str">
        <f>IF(G35=0,0,J35 / G35)</f>
        <v>0</v>
      </c>
      <c r="L35" s="6" t="str">
        <f>L32 - L33 - L34</f>
        <v>0</v>
      </c>
      <c r="M35" s="2" t="str">
        <f>M32 - M33 - M34</f>
        <v>0</v>
      </c>
      <c r="N35" s="6" t="str">
        <f>N32 - N33 - N34</f>
        <v>0</v>
      </c>
    </row>
    <row r="36" spans="1:18">
      <c r="D36" s="8"/>
    </row>
    <row r="37" spans="1:18">
      <c r="D3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7" s="2" t="str">
        <f>M35</f>
        <v>0</v>
      </c>
    </row>
    <row r="38" spans="1:18">
      <c r="D38" s="8" t="s">
        <v>7</v>
      </c>
      <c r="F38" s="2" t="str">
        <f>(F37 + F39) * E30</f>
        <v>0</v>
      </c>
    </row>
    <row r="39" spans="1:18">
      <c r="D39" s="8" t="s">
        <v>76</v>
      </c>
      <c r="F39" s="2" t="str">
        <f>H35</f>
        <v>0</v>
      </c>
    </row>
    <row r="40" spans="1:18">
      <c r="D4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0" s="2" t="str">
        <f>SUM(F37:F39)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122</v>
      </c>
      <c r="Q2" s="2" t="s">
        <v>20</v>
      </c>
      <c r="R2" s="2">
        <v>130</v>
      </c>
    </row>
    <row r="4" spans="1:18" s="1" customFormat="1">
      <c r="B4" s="15" t="s">
        <v>21</v>
      </c>
      <c r="C4" s="16" t="s">
        <v>22</v>
      </c>
      <c r="D4" s="17" t="s">
        <v>23</v>
      </c>
      <c r="E4" s="18" t="s">
        <v>24</v>
      </c>
      <c r="F4" s="19" t="s">
        <v>25</v>
      </c>
      <c r="G4" s="18" t="s">
        <v>26</v>
      </c>
      <c r="H4" s="19" t="s">
        <v>27</v>
      </c>
      <c r="I4" s="18" t="s">
        <v>28</v>
      </c>
      <c r="J4" s="18" t="s">
        <v>29</v>
      </c>
      <c r="K4" s="20" t="s">
        <v>30</v>
      </c>
      <c r="L4" s="21" t="s">
        <v>31</v>
      </c>
      <c r="M4" s="22" t="s">
        <v>32</v>
      </c>
      <c r="N4" s="21" t="s">
        <v>33</v>
      </c>
      <c r="O4" s="23" t="s">
        <v>34</v>
      </c>
      <c r="P4" s="23" t="s">
        <v>35</v>
      </c>
      <c r="Q4" s="19" t="s">
        <v>36</v>
      </c>
      <c r="R4" s="24" t="s">
        <v>37</v>
      </c>
    </row>
    <row r="5" spans="1:18">
      <c r="B5" s="41" t="s">
        <v>38</v>
      </c>
      <c r="C5" t="s">
        <v>39</v>
      </c>
      <c r="D5" s="3" t="s">
        <v>40</v>
      </c>
      <c r="E5" s="5">
        <v>1</v>
      </c>
      <c r="F5" s="2">
        <v>1450</v>
      </c>
      <c r="G5" s="6">
        <v>188500</v>
      </c>
      <c r="H5" s="2">
        <v>1225.63</v>
      </c>
      <c r="I5" s="6">
        <v>140053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114.27</v>
      </c>
    </row>
    <row r="6" spans="1:18">
      <c r="B6" s="41" t="s">
        <v>38</v>
      </c>
      <c r="C6" t="s">
        <v>41</v>
      </c>
      <c r="D6" s="3" t="s">
        <v>42</v>
      </c>
      <c r="E6" s="5">
        <v>1</v>
      </c>
      <c r="F6" s="2">
        <v>900</v>
      </c>
      <c r="G6" s="6">
        <v>117000</v>
      </c>
      <c r="H6" s="2">
        <v>600</v>
      </c>
      <c r="I6" s="6">
        <v>68562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114.27</v>
      </c>
    </row>
    <row r="7" spans="1:18">
      <c r="B7" s="41" t="s">
        <v>38</v>
      </c>
      <c r="C7" t="s">
        <v>123</v>
      </c>
      <c r="D7" s="3" t="s">
        <v>124</v>
      </c>
      <c r="E7" s="5">
        <v>1</v>
      </c>
      <c r="F7" s="2">
        <v>1375</v>
      </c>
      <c r="G7" s="6">
        <v>178750</v>
      </c>
      <c r="H7" s="2">
        <v>1099.48</v>
      </c>
      <c r="I7" s="6">
        <v>125638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114.27</v>
      </c>
    </row>
    <row r="8" spans="1:18">
      <c r="B8" s="41" t="s">
        <v>38</v>
      </c>
      <c r="C8" t="s">
        <v>48</v>
      </c>
      <c r="D8" s="3" t="s">
        <v>125</v>
      </c>
      <c r="E8" s="5">
        <v>1</v>
      </c>
      <c r="F8" s="2">
        <v>950</v>
      </c>
      <c r="G8" s="6">
        <v>123500</v>
      </c>
      <c r="H8" s="2">
        <v>725</v>
      </c>
      <c r="I8" s="6">
        <v>82846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114.27</v>
      </c>
    </row>
    <row r="9" spans="1:18">
      <c r="B9" s="41" t="s">
        <v>38</v>
      </c>
      <c r="C9" t="s">
        <v>48</v>
      </c>
      <c r="D9" s="3" t="s">
        <v>126</v>
      </c>
      <c r="E9" s="5">
        <v>1</v>
      </c>
      <c r="F9" s="2">
        <v>75</v>
      </c>
      <c r="G9" s="6">
        <v>9750</v>
      </c>
      <c r="H9" s="2">
        <v>55</v>
      </c>
      <c r="I9" s="6">
        <v>6285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114.27</v>
      </c>
    </row>
    <row r="10" spans="1:18">
      <c r="B10" s="41" t="s">
        <v>38</v>
      </c>
      <c r="C10" t="s">
        <v>50</v>
      </c>
      <c r="D10" s="3" t="s">
        <v>127</v>
      </c>
      <c r="E10" s="5">
        <v>1</v>
      </c>
      <c r="F10" s="2">
        <v>350</v>
      </c>
      <c r="G10" s="6">
        <v>45500</v>
      </c>
      <c r="H10" s="2">
        <v>280</v>
      </c>
      <c r="I10" s="6">
        <v>31996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114.27</v>
      </c>
    </row>
    <row r="11" spans="1:18">
      <c r="B11" s="41" t="s">
        <v>38</v>
      </c>
      <c r="C11" t="s">
        <v>50</v>
      </c>
      <c r="D11" s="3" t="s">
        <v>128</v>
      </c>
      <c r="E11" s="5">
        <v>1</v>
      </c>
      <c r="F11" s="2">
        <v>350</v>
      </c>
      <c r="G11" s="6">
        <v>45500</v>
      </c>
      <c r="H11" s="2">
        <v>280</v>
      </c>
      <c r="I11" s="6">
        <v>31996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114.27</v>
      </c>
    </row>
    <row r="12" spans="1:18">
      <c r="B12" s="41" t="s">
        <v>38</v>
      </c>
      <c r="C12" t="s">
        <v>52</v>
      </c>
      <c r="D12" s="3" t="s">
        <v>129</v>
      </c>
      <c r="E12" s="5">
        <v>1</v>
      </c>
      <c r="F12" s="2">
        <v>150</v>
      </c>
      <c r="G12" s="6">
        <v>19500</v>
      </c>
      <c r="H12" s="2">
        <v>78.53</v>
      </c>
      <c r="I12" s="6">
        <v>8974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114.27</v>
      </c>
    </row>
    <row r="13" spans="1:18">
      <c r="B13" s="41" t="s">
        <v>38</v>
      </c>
      <c r="C13" t="s">
        <v>54</v>
      </c>
      <c r="D13" s="3" t="s">
        <v>130</v>
      </c>
      <c r="E13" s="5">
        <v>1</v>
      </c>
      <c r="F13" s="2">
        <v>370</v>
      </c>
      <c r="G13" s="6">
        <v>48100</v>
      </c>
      <c r="H13" s="2">
        <v>265</v>
      </c>
      <c r="I13" s="6">
        <v>30282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114.27</v>
      </c>
    </row>
    <row r="14" spans="1:18">
      <c r="B14" s="41" t="s">
        <v>38</v>
      </c>
      <c r="C14" t="s">
        <v>54</v>
      </c>
      <c r="D14" s="3" t="s">
        <v>131</v>
      </c>
      <c r="E14" s="5">
        <v>1</v>
      </c>
      <c r="F14" s="2">
        <v>80</v>
      </c>
      <c r="G14" s="6">
        <v>10400</v>
      </c>
      <c r="H14" s="2">
        <v>35</v>
      </c>
      <c r="I14" s="6">
        <v>3999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114.27</v>
      </c>
    </row>
    <row r="15" spans="1:18">
      <c r="B15" s="41" t="s">
        <v>38</v>
      </c>
      <c r="C15" t="s">
        <v>54</v>
      </c>
      <c r="D15" s="3" t="s">
        <v>132</v>
      </c>
      <c r="E15" s="5">
        <v>3</v>
      </c>
      <c r="F15" s="2">
        <v>75</v>
      </c>
      <c r="G15" s="6">
        <v>9750</v>
      </c>
      <c r="H15" s="2">
        <v>47.13</v>
      </c>
      <c r="I15" s="6">
        <v>5385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114.27</v>
      </c>
    </row>
    <row r="16" spans="1:18">
      <c r="B16" s="41" t="s">
        <v>38</v>
      </c>
      <c r="C16" t="s">
        <v>54</v>
      </c>
      <c r="D16" s="3" t="s">
        <v>133</v>
      </c>
      <c r="E16" s="5">
        <v>2</v>
      </c>
      <c r="F16" s="2">
        <v>50</v>
      </c>
      <c r="G16" s="6">
        <v>6500</v>
      </c>
      <c r="H16" s="2">
        <v>31.42</v>
      </c>
      <c r="I16" s="6">
        <v>3590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114.27</v>
      </c>
    </row>
    <row r="17" spans="1:18">
      <c r="B17" s="41" t="s">
        <v>38</v>
      </c>
      <c r="C17" t="s">
        <v>54</v>
      </c>
      <c r="D17" s="3" t="s">
        <v>134</v>
      </c>
      <c r="E17" s="5">
        <v>2</v>
      </c>
      <c r="F17" s="2">
        <v>50</v>
      </c>
      <c r="G17" s="6">
        <v>6500</v>
      </c>
      <c r="H17" s="2">
        <v>31.42</v>
      </c>
      <c r="I17" s="6">
        <v>3590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114.27</v>
      </c>
    </row>
    <row r="18" spans="1:18">
      <c r="B18" s="41" t="s">
        <v>38</v>
      </c>
      <c r="C18" t="s">
        <v>54</v>
      </c>
      <c r="D18" s="3" t="s">
        <v>135</v>
      </c>
      <c r="E18" s="5">
        <v>1</v>
      </c>
      <c r="F18" s="2">
        <v>250</v>
      </c>
      <c r="G18" s="6">
        <v>32500</v>
      </c>
      <c r="H18" s="2">
        <v>120</v>
      </c>
      <c r="I18" s="6">
        <v>13712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114.27</v>
      </c>
    </row>
    <row r="19" spans="1:18">
      <c r="B19" s="41" t="s">
        <v>38</v>
      </c>
      <c r="C19" t="s">
        <v>136</v>
      </c>
      <c r="D19" s="3" t="s">
        <v>137</v>
      </c>
      <c r="E19" s="5">
        <v>1</v>
      </c>
      <c r="F19" s="2">
        <v>500</v>
      </c>
      <c r="G19" s="6">
        <v>65000</v>
      </c>
      <c r="H19" s="2">
        <v>290.58</v>
      </c>
      <c r="I19" s="6">
        <v>33205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114.27</v>
      </c>
    </row>
    <row r="20" spans="1:18">
      <c r="B20" s="41" t="s">
        <v>57</v>
      </c>
      <c r="C20" t="s">
        <v>58</v>
      </c>
      <c r="D20" s="3" t="s">
        <v>59</v>
      </c>
      <c r="E20" s="5">
        <v>27</v>
      </c>
      <c r="F20" s="2">
        <v>3726</v>
      </c>
      <c r="G20" s="6">
        <v>484380</v>
      </c>
      <c r="H20" s="2">
        <v>0</v>
      </c>
      <c r="I20" s="6">
        <v>0</v>
      </c>
      <c r="J20" s="6" t="str">
        <f>G20 - 367146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114.27</v>
      </c>
    </row>
    <row r="21" spans="1:18">
      <c r="B21" s="41" t="s">
        <v>57</v>
      </c>
      <c r="C21" t="s">
        <v>58</v>
      </c>
      <c r="D21" s="3" t="s">
        <v>60</v>
      </c>
      <c r="E21" s="5">
        <v>4</v>
      </c>
      <c r="F21" s="2">
        <v>220</v>
      </c>
      <c r="G21" s="6">
        <v>28600</v>
      </c>
      <c r="H21" s="2">
        <v>0</v>
      </c>
      <c r="I21" s="6">
        <v>0</v>
      </c>
      <c r="J21" s="6" t="str">
        <f>G21 - 18512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114.27</v>
      </c>
    </row>
    <row r="22" spans="1:18">
      <c r="B22" s="41" t="s">
        <v>57</v>
      </c>
      <c r="C22" t="s">
        <v>58</v>
      </c>
      <c r="D22" s="3" t="s">
        <v>138</v>
      </c>
      <c r="E22" s="5">
        <v>1</v>
      </c>
      <c r="F22" s="2">
        <v>100</v>
      </c>
      <c r="G22" s="6">
        <v>13000</v>
      </c>
      <c r="H22" s="2">
        <v>0</v>
      </c>
      <c r="I22" s="6">
        <v>0</v>
      </c>
      <c r="J22" s="6" t="str">
        <f>G22 - 9142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114.27</v>
      </c>
    </row>
    <row r="23" spans="1:18">
      <c r="B23" s="41" t="s">
        <v>38</v>
      </c>
      <c r="C23" t="s">
        <v>54</v>
      </c>
      <c r="D23" s="3" t="s">
        <v>139</v>
      </c>
      <c r="E23" s="5">
        <v>1</v>
      </c>
      <c r="F23" s="2">
        <v>1800</v>
      </c>
      <c r="G23" s="6">
        <v>234000</v>
      </c>
      <c r="H23" s="2">
        <v>1400</v>
      </c>
      <c r="I23" s="6">
        <v>159978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114.27</v>
      </c>
    </row>
    <row r="24" spans="1:18">
      <c r="B24" s="41" t="s">
        <v>38</v>
      </c>
      <c r="C24" t="s">
        <v>66</v>
      </c>
      <c r="D24" s="3" t="s">
        <v>119</v>
      </c>
      <c r="E24" s="5">
        <v>1</v>
      </c>
      <c r="F24" s="2">
        <v>180</v>
      </c>
      <c r="G24" s="6">
        <v>23400</v>
      </c>
      <c r="H24" s="2">
        <v>120</v>
      </c>
      <c r="I24" s="6">
        <v>13712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114.27</v>
      </c>
    </row>
    <row r="25" spans="1:18">
      <c r="B25" s="43"/>
      <c r="C25" s="43"/>
      <c r="D25" s="44"/>
      <c r="E25" s="45"/>
      <c r="F25" s="46"/>
      <c r="G25" s="47"/>
      <c r="H25" s="46"/>
      <c r="I25" s="47"/>
      <c r="J25" s="47"/>
      <c r="K25" s="48"/>
      <c r="L25" s="47"/>
      <c r="M25" s="46"/>
      <c r="N25" s="47"/>
      <c r="O25" s="48"/>
      <c r="P25" s="48"/>
      <c r="Q25" s="46"/>
      <c r="R25" s="46"/>
    </row>
    <row r="26" spans="1:18">
      <c r="D26" s="8" t="s">
        <v>69</v>
      </c>
      <c r="F26" s="2" t="str">
        <f>SUM(F5:F25)</f>
        <v>0</v>
      </c>
      <c r="G26" s="6" t="str">
        <f>SUM(G5:G25)</f>
        <v>0</v>
      </c>
      <c r="H26" s="2" t="str">
        <f>SUM(H5:H25)</f>
        <v>0</v>
      </c>
      <c r="I26" s="6" t="str">
        <f>SUM(I5:I25)</f>
        <v>0</v>
      </c>
      <c r="J26" s="6" t="str">
        <f>SUM(J5:J25)</f>
        <v>0</v>
      </c>
      <c r="K26" s="4" t="str">
        <f>IF(G26=0,0,J26 / G26)</f>
        <v>0</v>
      </c>
      <c r="L26" s="6" t="str">
        <f>SUM(L5:L25)</f>
        <v>0</v>
      </c>
      <c r="M26" s="2" t="str">
        <f>SUM(M5:M25)</f>
        <v>0</v>
      </c>
      <c r="N26" s="6" t="str">
        <f>SUM(N5:N25)</f>
        <v>0</v>
      </c>
    </row>
    <row r="27" spans="1:18">
      <c r="D27" s="8" t="s">
        <v>70</v>
      </c>
      <c r="E27" s="9">
        <v>0.04712</v>
      </c>
      <c r="F27" s="2" t="str">
        <f>E27 * (F26 - 0)</f>
        <v>0</v>
      </c>
      <c r="G27" s="6" t="str">
        <f>E27 * (G26 - 0)</f>
        <v>0</v>
      </c>
    </row>
    <row r="28" spans="1:18">
      <c r="D28" s="8" t="s">
        <v>71</v>
      </c>
      <c r="E28" s="7">
        <v>0.1</v>
      </c>
      <c r="F28" s="2" t="str">
        <f>F26*E28</f>
        <v>0</v>
      </c>
      <c r="G28" s="6" t="str">
        <f>G26*E28</f>
        <v>0</v>
      </c>
      <c r="N28" s="6" t="str">
        <f>G28</f>
        <v>0</v>
      </c>
    </row>
    <row r="29" spans="1:18">
      <c r="D29" s="8" t="s">
        <v>69</v>
      </c>
      <c r="F29" s="2" t="str">
        <f>F26 + F27 + F28</f>
        <v>0</v>
      </c>
      <c r="G29" s="6" t="str">
        <f>G26 + G27 +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</f>
        <v>0</v>
      </c>
      <c r="M29" s="2" t="str">
        <f>M26</f>
        <v>0</v>
      </c>
      <c r="N29" s="6" t="str">
        <f>N26 + N28</f>
        <v>0</v>
      </c>
    </row>
    <row r="30" spans="1:18">
      <c r="D30" s="8" t="s">
        <v>140</v>
      </c>
      <c r="E30" s="7">
        <v>0.05</v>
      </c>
      <c r="F30" s="2" t="str">
        <f>F29*E30</f>
        <v>0</v>
      </c>
      <c r="G30" s="6" t="str">
        <f>G29*E30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0.2</v>
      </c>
      <c r="P30" s="4">
        <v>0.8</v>
      </c>
    </row>
    <row r="31" spans="1:18">
      <c r="D31" s="8" t="s">
        <v>73</v>
      </c>
      <c r="E31" s="5">
        <v>0</v>
      </c>
      <c r="F31" s="2" t="str">
        <f>IF(R31=0,0,G31/R31)</f>
        <v>0</v>
      </c>
      <c r="G31" s="6" t="str">
        <f>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0.2</v>
      </c>
      <c r="P31" s="4">
        <v>0.8</v>
      </c>
      <c r="Q31" s="2" t="s">
        <v>74</v>
      </c>
      <c r="R31" s="2">
        <v>100</v>
      </c>
    </row>
    <row r="32" spans="1:18">
      <c r="D32" s="8" t="s">
        <v>75</v>
      </c>
      <c r="F32" s="2" t="str">
        <f>F29 - F30 - F31</f>
        <v>0</v>
      </c>
      <c r="G32" s="6" t="str">
        <f>G29 - G30 - G31</f>
        <v>0</v>
      </c>
      <c r="H32" s="2" t="str">
        <f>H29</f>
        <v>0</v>
      </c>
      <c r="I32" s="6" t="str">
        <f>I29</f>
        <v>0</v>
      </c>
      <c r="J32" s="6" t="str">
        <f>G32 - I32</f>
        <v>0</v>
      </c>
      <c r="K32" s="4" t="str">
        <f>IF(G32=0,0,J32 / G32)</f>
        <v>0</v>
      </c>
      <c r="L32" s="6" t="str">
        <f>L29 - L30 - L31</f>
        <v>0</v>
      </c>
      <c r="M32" s="2" t="str">
        <f>M29 - M30 - M31</f>
        <v>0</v>
      </c>
      <c r="N32" s="6" t="str">
        <f>N29 - N30 - N31</f>
        <v>0</v>
      </c>
    </row>
    <row r="33" spans="1:18">
      <c r="D33" s="8"/>
    </row>
    <row r="34" spans="1:18">
      <c r="D3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4" s="2" t="str">
        <f>M32</f>
        <v>0</v>
      </c>
    </row>
    <row r="35" spans="1:18">
      <c r="D35" s="8" t="s">
        <v>7</v>
      </c>
      <c r="F35" s="2" t="str">
        <f>(F34 + F36) * E27</f>
        <v>0</v>
      </c>
    </row>
    <row r="36" spans="1:18">
      <c r="D36" s="8" t="s">
        <v>76</v>
      </c>
      <c r="F36" s="2" t="str">
        <f>H32</f>
        <v>0</v>
      </c>
    </row>
    <row r="37" spans="1:18">
      <c r="D3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7" s="2" t="str">
        <f>SUM(F34:F36)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1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141</v>
      </c>
      <c r="Q2" s="2" t="s">
        <v>20</v>
      </c>
      <c r="R2" s="2">
        <v>130</v>
      </c>
    </row>
    <row r="4" spans="1:18" s="1" customFormat="1">
      <c r="B4" s="15" t="s">
        <v>21</v>
      </c>
      <c r="C4" s="16" t="s">
        <v>22</v>
      </c>
      <c r="D4" s="17" t="s">
        <v>23</v>
      </c>
      <c r="E4" s="18" t="s">
        <v>24</v>
      </c>
      <c r="F4" s="19" t="s">
        <v>25</v>
      </c>
      <c r="G4" s="18" t="s">
        <v>26</v>
      </c>
      <c r="H4" s="19" t="s">
        <v>27</v>
      </c>
      <c r="I4" s="18" t="s">
        <v>28</v>
      </c>
      <c r="J4" s="18" t="s">
        <v>29</v>
      </c>
      <c r="K4" s="20" t="s">
        <v>30</v>
      </c>
      <c r="L4" s="21" t="s">
        <v>31</v>
      </c>
      <c r="M4" s="22" t="s">
        <v>32</v>
      </c>
      <c r="N4" s="21" t="s">
        <v>33</v>
      </c>
      <c r="O4" s="23" t="s">
        <v>34</v>
      </c>
      <c r="P4" s="23" t="s">
        <v>35</v>
      </c>
      <c r="Q4" s="19" t="s">
        <v>36</v>
      </c>
      <c r="R4" s="24" t="s">
        <v>37</v>
      </c>
    </row>
    <row r="5" spans="1:18">
      <c r="B5" s="41" t="s">
        <v>38</v>
      </c>
      <c r="C5" t="s">
        <v>142</v>
      </c>
      <c r="D5" s="3" t="s">
        <v>143</v>
      </c>
      <c r="E5" s="5">
        <v>1</v>
      </c>
      <c r="F5" s="2">
        <v>2480</v>
      </c>
      <c r="G5" s="6">
        <v>322400</v>
      </c>
      <c r="H5" s="2">
        <v>2065.45</v>
      </c>
      <c r="I5" s="6">
        <v>236019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114.27</v>
      </c>
    </row>
    <row r="6" spans="1:18">
      <c r="B6" s="41" t="s">
        <v>38</v>
      </c>
      <c r="C6" t="s">
        <v>144</v>
      </c>
      <c r="D6" s="3" t="s">
        <v>145</v>
      </c>
      <c r="E6" s="5">
        <v>1</v>
      </c>
      <c r="F6" s="2">
        <v>410</v>
      </c>
      <c r="G6" s="6">
        <v>53300</v>
      </c>
      <c r="H6" s="2">
        <v>350</v>
      </c>
      <c r="I6" s="6">
        <v>39995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114.27</v>
      </c>
    </row>
    <row r="7" spans="1:18">
      <c r="B7" s="41" t="s">
        <v>38</v>
      </c>
      <c r="C7" t="s">
        <v>100</v>
      </c>
      <c r="D7" s="3" t="s">
        <v>101</v>
      </c>
      <c r="E7" s="5">
        <v>1</v>
      </c>
      <c r="F7" s="2">
        <v>920</v>
      </c>
      <c r="G7" s="6">
        <v>119600</v>
      </c>
      <c r="H7" s="2">
        <v>630</v>
      </c>
      <c r="I7" s="6">
        <v>71990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114.27</v>
      </c>
    </row>
    <row r="8" spans="1:18">
      <c r="B8" s="41" t="s">
        <v>38</v>
      </c>
      <c r="C8" t="s">
        <v>100</v>
      </c>
      <c r="D8" s="3" t="s">
        <v>102</v>
      </c>
      <c r="E8" s="5">
        <v>1</v>
      </c>
      <c r="F8" s="2">
        <v>80</v>
      </c>
      <c r="G8" s="6">
        <v>10400</v>
      </c>
      <c r="H8" s="2">
        <v>31.41</v>
      </c>
      <c r="I8" s="6">
        <v>3589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114.27</v>
      </c>
    </row>
    <row r="9" spans="1:18">
      <c r="B9" s="41" t="s">
        <v>38</v>
      </c>
      <c r="C9" t="s">
        <v>100</v>
      </c>
      <c r="D9" s="3" t="s">
        <v>146</v>
      </c>
      <c r="E9" s="5">
        <v>2</v>
      </c>
      <c r="F9" s="2">
        <v>160</v>
      </c>
      <c r="G9" s="6">
        <v>20800</v>
      </c>
      <c r="H9" s="2">
        <v>104.72</v>
      </c>
      <c r="I9" s="6">
        <v>11966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114.27</v>
      </c>
    </row>
    <row r="10" spans="1:18">
      <c r="B10" s="41" t="s">
        <v>38</v>
      </c>
      <c r="C10" t="s">
        <v>123</v>
      </c>
      <c r="D10" s="3" t="s">
        <v>147</v>
      </c>
      <c r="E10" s="5">
        <v>1</v>
      </c>
      <c r="F10" s="2">
        <v>1375</v>
      </c>
      <c r="G10" s="6">
        <v>178750</v>
      </c>
      <c r="H10" s="2">
        <v>1099.48</v>
      </c>
      <c r="I10" s="6">
        <v>125638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114.27</v>
      </c>
    </row>
    <row r="11" spans="1:18">
      <c r="B11" s="41" t="s">
        <v>38</v>
      </c>
      <c r="C11" t="s">
        <v>148</v>
      </c>
      <c r="D11" s="3" t="s">
        <v>149</v>
      </c>
      <c r="E11" s="5">
        <v>1</v>
      </c>
      <c r="F11" s="2">
        <v>0</v>
      </c>
      <c r="G11" s="6">
        <v>0</v>
      </c>
      <c r="H11" s="2">
        <v>262</v>
      </c>
      <c r="I11" s="6">
        <v>29939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114.27</v>
      </c>
    </row>
    <row r="12" spans="1:18">
      <c r="B12" s="41" t="s">
        <v>38</v>
      </c>
      <c r="C12" t="s">
        <v>50</v>
      </c>
      <c r="D12" s="3" t="s">
        <v>150</v>
      </c>
      <c r="E12" s="5">
        <v>1</v>
      </c>
      <c r="F12" s="2">
        <v>450</v>
      </c>
      <c r="G12" s="6">
        <v>58500</v>
      </c>
      <c r="H12" s="2">
        <v>400</v>
      </c>
      <c r="I12" s="6">
        <v>45708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114.27</v>
      </c>
    </row>
    <row r="13" spans="1:18">
      <c r="B13" s="41" t="s">
        <v>38</v>
      </c>
      <c r="C13" t="s">
        <v>50</v>
      </c>
      <c r="D13" s="3" t="s">
        <v>151</v>
      </c>
      <c r="E13" s="5">
        <v>1</v>
      </c>
      <c r="F13" s="2">
        <v>240</v>
      </c>
      <c r="G13" s="6">
        <v>31200</v>
      </c>
      <c r="H13" s="2">
        <v>240</v>
      </c>
      <c r="I13" s="6">
        <v>27425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114.27</v>
      </c>
    </row>
    <row r="14" spans="1:18">
      <c r="B14" s="41" t="s">
        <v>38</v>
      </c>
      <c r="C14" t="s">
        <v>52</v>
      </c>
      <c r="D14" s="3" t="s">
        <v>112</v>
      </c>
      <c r="E14" s="5">
        <v>1</v>
      </c>
      <c r="F14" s="2">
        <v>150</v>
      </c>
      <c r="G14" s="6">
        <v>19500</v>
      </c>
      <c r="H14" s="2">
        <v>78.53</v>
      </c>
      <c r="I14" s="6">
        <v>8974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114.27</v>
      </c>
    </row>
    <row r="15" spans="1:18">
      <c r="B15" s="41" t="s">
        <v>38</v>
      </c>
      <c r="C15" t="s">
        <v>136</v>
      </c>
      <c r="D15" s="3" t="s">
        <v>137</v>
      </c>
      <c r="E15" s="5">
        <v>1</v>
      </c>
      <c r="F15" s="2">
        <v>500</v>
      </c>
      <c r="G15" s="6">
        <v>65000</v>
      </c>
      <c r="H15" s="2">
        <v>290.58</v>
      </c>
      <c r="I15" s="6">
        <v>33205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114.27</v>
      </c>
    </row>
    <row r="16" spans="1:18">
      <c r="B16" s="41" t="s">
        <v>38</v>
      </c>
      <c r="C16" t="s">
        <v>54</v>
      </c>
      <c r="D16" s="3" t="s">
        <v>152</v>
      </c>
      <c r="E16" s="5">
        <v>1</v>
      </c>
      <c r="F16" s="2">
        <v>0</v>
      </c>
      <c r="G16" s="6">
        <v>0</v>
      </c>
      <c r="H16" s="2">
        <v>295</v>
      </c>
      <c r="I16" s="6">
        <v>33710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114.27</v>
      </c>
    </row>
    <row r="17" spans="1:18">
      <c r="B17" s="41" t="s">
        <v>38</v>
      </c>
      <c r="C17" t="s">
        <v>54</v>
      </c>
      <c r="D17" s="3" t="s">
        <v>135</v>
      </c>
      <c r="E17" s="5">
        <v>1</v>
      </c>
      <c r="F17" s="2">
        <v>250</v>
      </c>
      <c r="G17" s="6">
        <v>32500</v>
      </c>
      <c r="H17" s="2">
        <v>100</v>
      </c>
      <c r="I17" s="6">
        <v>11427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114.27</v>
      </c>
    </row>
    <row r="18" spans="1:18">
      <c r="B18" s="41" t="s">
        <v>38</v>
      </c>
      <c r="C18" t="s">
        <v>54</v>
      </c>
      <c r="D18" s="3" t="s">
        <v>84</v>
      </c>
      <c r="E18" s="5">
        <v>4</v>
      </c>
      <c r="F18" s="2">
        <v>80</v>
      </c>
      <c r="G18" s="6">
        <v>10400</v>
      </c>
      <c r="H18" s="2">
        <v>64</v>
      </c>
      <c r="I18" s="6">
        <v>7312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114.27</v>
      </c>
    </row>
    <row r="19" spans="1:18">
      <c r="B19" s="41" t="s">
        <v>57</v>
      </c>
      <c r="C19" t="s">
        <v>153</v>
      </c>
      <c r="D19" s="3" t="s">
        <v>154</v>
      </c>
      <c r="E19" s="5">
        <v>1</v>
      </c>
      <c r="F19" s="2">
        <v>200</v>
      </c>
      <c r="G19" s="6">
        <v>26000</v>
      </c>
      <c r="H19" s="2">
        <v>0</v>
      </c>
      <c r="I19" s="6">
        <v>0</v>
      </c>
      <c r="J19" s="6" t="str">
        <f>G19 - 17948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114.27</v>
      </c>
    </row>
    <row r="20" spans="1:18">
      <c r="B20" s="41" t="s">
        <v>57</v>
      </c>
      <c r="C20" t="s">
        <v>113</v>
      </c>
      <c r="D20" s="3" t="s">
        <v>114</v>
      </c>
      <c r="E20" s="5">
        <v>19</v>
      </c>
      <c r="F20" s="2">
        <v>2185</v>
      </c>
      <c r="G20" s="6">
        <v>284050</v>
      </c>
      <c r="H20" s="2">
        <v>0</v>
      </c>
      <c r="I20" s="6">
        <v>0</v>
      </c>
      <c r="J20" s="6" t="str">
        <f>G20 - 206264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114.27</v>
      </c>
    </row>
    <row r="21" spans="1:18">
      <c r="B21" s="41" t="s">
        <v>57</v>
      </c>
      <c r="C21" t="s">
        <v>113</v>
      </c>
      <c r="D21" s="3" t="s">
        <v>116</v>
      </c>
      <c r="E21" s="5">
        <v>4</v>
      </c>
      <c r="F21" s="2">
        <v>160</v>
      </c>
      <c r="G21" s="6">
        <v>20800</v>
      </c>
      <c r="H21" s="2">
        <v>0</v>
      </c>
      <c r="I21" s="6">
        <v>0</v>
      </c>
      <c r="J21" s="6" t="str">
        <f>G21 - 14628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114.27</v>
      </c>
    </row>
    <row r="22" spans="1:18">
      <c r="B22" s="41" t="s">
        <v>38</v>
      </c>
      <c r="C22" t="s">
        <v>61</v>
      </c>
      <c r="D22" s="3" t="s">
        <v>155</v>
      </c>
      <c r="E22" s="5">
        <v>1</v>
      </c>
      <c r="F22" s="2">
        <v>266</v>
      </c>
      <c r="G22" s="6">
        <v>34580</v>
      </c>
      <c r="H22" s="2">
        <v>226.58</v>
      </c>
      <c r="I22" s="6">
        <v>25891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114.27</v>
      </c>
    </row>
    <row r="23" spans="1:18">
      <c r="B23" s="41" t="s">
        <v>38</v>
      </c>
      <c r="C23" t="s">
        <v>54</v>
      </c>
      <c r="D23" s="3" t="s">
        <v>156</v>
      </c>
      <c r="E23" s="5">
        <v>1</v>
      </c>
      <c r="F23" s="2">
        <v>36</v>
      </c>
      <c r="G23" s="6">
        <v>4680</v>
      </c>
      <c r="H23" s="2">
        <v>25</v>
      </c>
      <c r="I23" s="6">
        <v>2857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114.27</v>
      </c>
    </row>
    <row r="24" spans="1:18">
      <c r="B24" s="41" t="s">
        <v>38</v>
      </c>
      <c r="C24" t="s">
        <v>54</v>
      </c>
      <c r="D24" s="3" t="s">
        <v>157</v>
      </c>
      <c r="E24" s="5">
        <v>1</v>
      </c>
      <c r="F24" s="2">
        <v>1094</v>
      </c>
      <c r="G24" s="6">
        <v>142220</v>
      </c>
      <c r="H24" s="2">
        <v>880</v>
      </c>
      <c r="I24" s="6">
        <v>100558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114.27</v>
      </c>
    </row>
    <row r="25" spans="1:18">
      <c r="B25" s="41" t="s">
        <v>38</v>
      </c>
      <c r="C25" t="s">
        <v>54</v>
      </c>
      <c r="D25" s="3" t="s">
        <v>158</v>
      </c>
      <c r="E25" s="5">
        <v>1</v>
      </c>
      <c r="F25" s="2">
        <v>270</v>
      </c>
      <c r="G25" s="6">
        <v>35100</v>
      </c>
      <c r="H25" s="2">
        <v>190</v>
      </c>
      <c r="I25" s="6">
        <v>21711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2">
        <v>114.27</v>
      </c>
    </row>
    <row r="26" spans="1:18">
      <c r="B26" s="41" t="s">
        <v>38</v>
      </c>
      <c r="C26" t="s">
        <v>54</v>
      </c>
      <c r="D26" s="3" t="s">
        <v>159</v>
      </c>
      <c r="E26" s="5">
        <v>1</v>
      </c>
      <c r="F26" s="2">
        <v>270</v>
      </c>
      <c r="G26" s="6">
        <v>35100</v>
      </c>
      <c r="H26" s="2">
        <v>230.4</v>
      </c>
      <c r="I26" s="6">
        <v>26328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2">
        <v>114.27</v>
      </c>
    </row>
    <row r="27" spans="1:18">
      <c r="B27" s="41" t="s">
        <v>38</v>
      </c>
      <c r="C27" t="s">
        <v>160</v>
      </c>
      <c r="D27" s="3" t="s">
        <v>161</v>
      </c>
      <c r="E27" s="5">
        <v>21</v>
      </c>
      <c r="F27" s="2">
        <v>336</v>
      </c>
      <c r="G27" s="6">
        <v>43680</v>
      </c>
      <c r="H27" s="2">
        <v>294</v>
      </c>
      <c r="I27" s="6">
        <v>33600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2">
        <v>114.27</v>
      </c>
    </row>
    <row r="28" spans="1:18">
      <c r="B28" s="41" t="s">
        <v>38</v>
      </c>
      <c r="C28" t="s">
        <v>160</v>
      </c>
      <c r="D28" s="3" t="s">
        <v>162</v>
      </c>
      <c r="E28" s="5">
        <v>1</v>
      </c>
      <c r="F28" s="2">
        <v>71</v>
      </c>
      <c r="G28" s="6">
        <v>9230</v>
      </c>
      <c r="H28" s="2">
        <v>60</v>
      </c>
      <c r="I28" s="6">
        <v>6856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2">
        <v>114.27</v>
      </c>
    </row>
    <row r="29" spans="1:18">
      <c r="B29" s="43"/>
      <c r="C29" s="43"/>
      <c r="D29" s="44"/>
      <c r="E29" s="45"/>
      <c r="F29" s="46"/>
      <c r="G29" s="47"/>
      <c r="H29" s="46"/>
      <c r="I29" s="47"/>
      <c r="J29" s="47"/>
      <c r="K29" s="48"/>
      <c r="L29" s="47"/>
      <c r="M29" s="46"/>
      <c r="N29" s="47"/>
      <c r="O29" s="48"/>
      <c r="P29" s="48"/>
      <c r="Q29" s="46"/>
      <c r="R29" s="46"/>
    </row>
    <row r="30" spans="1:18">
      <c r="D30" s="8" t="s">
        <v>69</v>
      </c>
      <c r="F30" s="2" t="str">
        <f>SUM(F5:F29)</f>
        <v>0</v>
      </c>
      <c r="G30" s="6" t="str">
        <f>SUM(G5:G29)</f>
        <v>0</v>
      </c>
      <c r="H30" s="2" t="str">
        <f>SUM(H5:H29)</f>
        <v>0</v>
      </c>
      <c r="I30" s="6" t="str">
        <f>SUM(I5:I29)</f>
        <v>0</v>
      </c>
      <c r="J30" s="6" t="str">
        <f>SUM(J5:J29)</f>
        <v>0</v>
      </c>
      <c r="K30" s="4" t="str">
        <f>IF(G30=0,0,J30 / G30)</f>
        <v>0</v>
      </c>
      <c r="L30" s="6" t="str">
        <f>SUM(L5:L29)</f>
        <v>0</v>
      </c>
      <c r="M30" s="2" t="str">
        <f>SUM(M5:M29)</f>
        <v>0</v>
      </c>
      <c r="N30" s="6" t="str">
        <f>SUM(N5:N29)</f>
        <v>0</v>
      </c>
    </row>
    <row r="31" spans="1:18">
      <c r="D31" s="8" t="s">
        <v>70</v>
      </c>
      <c r="E31" s="9">
        <v>0.04712</v>
      </c>
      <c r="F31" s="2" t="str">
        <f>E31 * (F30 - 0)</f>
        <v>0</v>
      </c>
      <c r="G31" s="6" t="str">
        <f>E31 * (G30 - 0)</f>
        <v>0</v>
      </c>
    </row>
    <row r="32" spans="1:18">
      <c r="D32" s="8" t="s">
        <v>71</v>
      </c>
      <c r="E32" s="7">
        <v>0.1</v>
      </c>
      <c r="F32" s="2" t="str">
        <f>F30*E32</f>
        <v>0</v>
      </c>
      <c r="G32" s="6" t="str">
        <f>G30*E32</f>
        <v>0</v>
      </c>
      <c r="N32" s="6" t="str">
        <f>G32</f>
        <v>0</v>
      </c>
    </row>
    <row r="33" spans="1:18">
      <c r="D33" s="8" t="s">
        <v>69</v>
      </c>
      <c r="F33" s="2" t="str">
        <f>F30 + F31 + F32</f>
        <v>0</v>
      </c>
      <c r="G33" s="6" t="str">
        <f>G30 + G31 + G32</f>
        <v>0</v>
      </c>
      <c r="H33" s="2" t="str">
        <f>H30</f>
        <v>0</v>
      </c>
      <c r="I33" s="6" t="str">
        <f>I30</f>
        <v>0</v>
      </c>
      <c r="J33" s="6" t="str">
        <f>G33 - I33</f>
        <v>0</v>
      </c>
      <c r="K33" s="4" t="str">
        <f>IF(G33=0,0,J33 / G33)</f>
        <v>0</v>
      </c>
      <c r="L33" s="6" t="str">
        <f>L30</f>
        <v>0</v>
      </c>
      <c r="M33" s="2" t="str">
        <f>M30</f>
        <v>0</v>
      </c>
      <c r="N33" s="6" t="str">
        <f>N30 + N32</f>
        <v>0</v>
      </c>
    </row>
    <row r="34" spans="1:18">
      <c r="D34" s="8" t="s">
        <v>72</v>
      </c>
      <c r="E34" s="7">
        <v>0</v>
      </c>
      <c r="F34" s="2" t="str">
        <f>F33*E34</f>
        <v>0</v>
      </c>
      <c r="G34" s="6" t="str">
        <f>G33*E34</f>
        <v>0</v>
      </c>
      <c r="L34" s="6" t="str">
        <f>G34*O34</f>
        <v>0</v>
      </c>
      <c r="M34" s="2" t="str">
        <f>F34*O34</f>
        <v>0</v>
      </c>
      <c r="N34" s="6" t="str">
        <f>G34*P34</f>
        <v>0</v>
      </c>
      <c r="O34" s="4">
        <v>0.2</v>
      </c>
      <c r="P34" s="4">
        <v>0.8</v>
      </c>
    </row>
    <row r="35" spans="1:18">
      <c r="D35" s="8" t="s">
        <v>73</v>
      </c>
      <c r="E35" s="5">
        <v>0</v>
      </c>
      <c r="F35" s="2" t="str">
        <f>IF(R35=0,0,G35/R35)</f>
        <v>0</v>
      </c>
      <c r="G35" s="6" t="str">
        <f>E35</f>
        <v>0</v>
      </c>
      <c r="L35" s="6" t="str">
        <f>G35*O35</f>
        <v>0</v>
      </c>
      <c r="M35" s="2" t="str">
        <f>F35*O35</f>
        <v>0</v>
      </c>
      <c r="N35" s="6" t="str">
        <f>G35*P35</f>
        <v>0</v>
      </c>
      <c r="O35" s="4">
        <v>0.2</v>
      </c>
      <c r="P35" s="4">
        <v>0.8</v>
      </c>
      <c r="Q35" s="2" t="s">
        <v>74</v>
      </c>
      <c r="R35" s="2">
        <v>100</v>
      </c>
    </row>
    <row r="36" spans="1:18">
      <c r="D36" s="8" t="s">
        <v>75</v>
      </c>
      <c r="F36" s="2" t="str">
        <f>F33 - F34 - F35</f>
        <v>0</v>
      </c>
      <c r="G36" s="6" t="str">
        <f>G33 - G34 - G35</f>
        <v>0</v>
      </c>
      <c r="H36" s="2" t="str">
        <f>H33</f>
        <v>0</v>
      </c>
      <c r="I36" s="6" t="str">
        <f>I33</f>
        <v>0</v>
      </c>
      <c r="J36" s="6" t="str">
        <f>G36 - I36</f>
        <v>0</v>
      </c>
      <c r="K36" s="4" t="str">
        <f>IF(G36=0,0,J36 / G36)</f>
        <v>0</v>
      </c>
      <c r="L36" s="6" t="str">
        <f>L33 - L34 - L35</f>
        <v>0</v>
      </c>
      <c r="M36" s="2" t="str">
        <f>M33 - M34 - M35</f>
        <v>0</v>
      </c>
      <c r="N36" s="6" t="str">
        <f>N33 - N34 - N35</f>
        <v>0</v>
      </c>
    </row>
    <row r="37" spans="1:18">
      <c r="D37" s="8"/>
    </row>
    <row r="38" spans="1:18">
      <c r="D3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8" s="2" t="str">
        <f>M36</f>
        <v>0</v>
      </c>
    </row>
    <row r="39" spans="1:18">
      <c r="D39" s="8" t="s">
        <v>7</v>
      </c>
      <c r="F39" s="2" t="str">
        <f>(F38 + F40) * E31</f>
        <v>0</v>
      </c>
    </row>
    <row r="40" spans="1:18">
      <c r="D40" s="8" t="s">
        <v>76</v>
      </c>
      <c r="F40" s="2" t="str">
        <f>H36</f>
        <v>0</v>
      </c>
    </row>
    <row r="41" spans="1:18">
      <c r="D4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1" s="2" t="str">
        <f>SUM(F38:F40)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送金全体像</vt:lpstr>
      <vt:lpstr>荒波様</vt:lpstr>
      <vt:lpstr>森様</vt:lpstr>
      <vt:lpstr>白崎様</vt:lpstr>
      <vt:lpstr>川瀨様</vt:lpstr>
      <vt:lpstr>宗像様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