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送金全体像" sheetId="1" r:id="rId4"/>
    <sheet name="荻野様" sheetId="2" r:id="rId5"/>
    <sheet name="佐原様" sheetId="3" r:id="rId6"/>
    <sheet name="清水様" sheetId="4" r:id="rId7"/>
    <sheet name="田嶋様" sheetId="5" r:id="rId8"/>
    <sheet name="栗本様" sheetId="6" r:id="rId9"/>
    <sheet name="内島様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<sst xmlns="http://schemas.openxmlformats.org/spreadsheetml/2006/main" uniqueCount="162">
  <si>
    <t>2018-01挙式分</t>
  </si>
  <si>
    <t>出力日：2018/01/23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</si>
  <si>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</si>
  <si>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</si>
  <si>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</si>
  <si>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</si>
  <si>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</si>
  <si>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</si>
  <si>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</si>
  <si>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2018/01/05</t>
  </si>
  <si>
    <t>清水 究</t>
  </si>
  <si>
    <t>2018/01/07</t>
  </si>
  <si>
    <t>荻野 大祐</t>
  </si>
  <si>
    <t>2018/01/14</t>
  </si>
  <si>
    <t>内島 祥太</t>
  </si>
  <si>
    <t>2018/01/19</t>
  </si>
  <si>
    <t>田嶋 伸也</t>
  </si>
  <si>
    <t>2018/01/22</t>
  </si>
  <si>
    <t>栗本 佳明</t>
  </si>
  <si>
    <t>2018/01/29</t>
  </si>
  <si>
    <t>佐原 翔太</t>
  </si>
  <si>
    <t>合計</t>
  </si>
  <si>
    <t>荻野様     挙式日：2018-01-07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</si>
  <si>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</si>
  <si>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</si>
  <si>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</si>
  <si>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</si>
  <si>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</si>
  <si>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</si>
  <si>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</si>
  <si>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</si>
  <si>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</si>
  <si>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</si>
  <si>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</si>
  <si>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</si>
  <si>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</si>
  <si>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</si>
  <si>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</si>
  <si>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</si>
  <si>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</si>
  <si>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</si>
  <si>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</si>
  <si>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</si>
  <si>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
☆挙式基本料半額キャンペーン 221,000円→110,500円☆</t>
  </si>
  <si>
    <t>ヘアメイクアーティスト：Rie</t>
  </si>
  <si>
    <t>つきっきりヘアメイク(7時間）*クイックヘアチェンジ2回付き &amp; リハーサルメイク(120分)</t>
  </si>
  <si>
    <t>ヘアメイク</t>
  </si>
  <si>
    <t>ゲストヘアセットorメイクのみ（30分）</t>
  </si>
  <si>
    <t>フォトグラファー：Lester Miyashiro</t>
  </si>
  <si>
    <t>お支度→ホテル館内→リムジン→挙式→フォトツアー1ヶ所(ワイキキ周辺）/撮影データ</t>
  </si>
  <si>
    <t>レセプション撮影追加（ワイキキ周辺）/撮影データ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</si>
  <si>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</si>
  <si>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</si>
  <si>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</si>
  <si>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オプション：フォトツアー1カ所(ワイキキ周辺)</t>
  </si>
  <si>
    <t>つきっきりコーディネーター</t>
  </si>
  <si>
    <t>ホテル出発→教会→フォトツアー1カ所(ワイキキ周辺）→レセプション</t>
  </si>
  <si>
    <t>カップル用リムジン</t>
  </si>
  <si>
    <t>フォトツアー1ヶ所（ワイキキ周辺）</t>
  </si>
  <si>
    <t>Real Weddings オリジナル</t>
  </si>
  <si>
    <t>ブーケ＆ブートニア　☆プレゼント☆ ※ガーデンローズ(ピーチピンク&amp;ホワイト)・アスチルベ・ユーカリ(実付き)等その他花材おまかせ</t>
  </si>
  <si>
    <t>フラワーシャワー(10名様分)</t>
  </si>
  <si>
    <t>チューベローズシングルレイ</t>
  </si>
  <si>
    <t>クレジット払い(海外)</t>
  </si>
  <si>
    <t>サンスーシールーム</t>
  </si>
  <si>
    <t>個室使用料（2時間30分）</t>
  </si>
  <si>
    <t>ハウツリーラナイ/サンスーシールーム</t>
  </si>
  <si>
    <t>Dinner Menu A</t>
  </si>
  <si>
    <t>Round Cake (8"/20.3cm)/Basic</t>
  </si>
  <si>
    <t>Medium size arrangement (on cake stand )</t>
  </si>
  <si>
    <t>Candle Set ※3 different size of cylinder with Candle , shell and sand</t>
  </si>
  <si>
    <t>Set up fee + Break down fee</t>
  </si>
  <si>
    <t>Accel Rentals</t>
  </si>
  <si>
    <t xml:space="preserve">Chair Sash ※Organza Blush Pink </t>
  </si>
  <si>
    <t xml:space="preserve">Table Runner ※Organza Blush Pink </t>
  </si>
  <si>
    <t>Delivery, Set up, Breakdown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</si>
  <si>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</si>
  <si>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</si>
  <si>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</si>
  <si>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</si>
  <si>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</si>
  <si>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</si>
  <si>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</si>
  <si>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</si>
  <si>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</si>
  <si>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佐原様     挙式日：2018-01-29</t>
  </si>
  <si>
    <t>フォーシーズンズフアラライウエディング</t>
  </si>
  <si>
    <t>パームグローブ、ウエディングツリー、クムケアビーチ会場使用料(月～木曜日・夕方挙式)/会場チェア20脚/ガゼボ/牧師先生/弾き語りシンガー/ヘアメイク＆着付け(120分)/写真撮影(挙式のみ)/日本人コーディネーター/￥250,000相当分のフラワーデコレーション(フォーシーズンズフアラライ挙式のみ)　※レセプションは必須となります</t>
  </si>
  <si>
    <t>ヘアメイクアーティスト：ハワイ島</t>
  </si>
  <si>
    <t>新郎ヘアセット</t>
  </si>
  <si>
    <t>つきっきりコーディネーター(ハワイ島)</t>
  </si>
  <si>
    <t>レセプション延長料</t>
  </si>
  <si>
    <t>フォトグラファー：リアルウエディングスオリジナル(ハワイ島)</t>
  </si>
  <si>
    <t>お仕度＆ホテル</t>
  </si>
  <si>
    <t>レセプション撮影</t>
  </si>
  <si>
    <t>動画撮影：ハワイ島</t>
  </si>
  <si>
    <t>お仕度＆ホテル1時間撮影</t>
  </si>
  <si>
    <t>挙式のみ</t>
  </si>
  <si>
    <t>Real Weddings オリジナル(ハワイ島)</t>
  </si>
  <si>
    <t>フラワーシャワー(10名様分)　</t>
  </si>
  <si>
    <t>ブーケ&amp;ブートニア　
ホワイトメイン＆グリーンのクラッチブーケ</t>
  </si>
  <si>
    <t>ヘッドピース　
ホワイトのみご用意</t>
  </si>
  <si>
    <t>ハワイ島：フォーシーズンズフアラライ</t>
  </si>
  <si>
    <t>Ulu Ocean Grill会場使用料</t>
  </si>
  <si>
    <t>ディナーメニュー　</t>
  </si>
  <si>
    <t>お子様メニュー　</t>
  </si>
  <si>
    <t>ウエディングケーキ
☆プレゼント☆</t>
  </si>
  <si>
    <t>Real Weddings オリジナル (ハワイ島)</t>
  </si>
  <si>
    <t>テーブルアレンジメント
Votive30個×2台</t>
  </si>
  <si>
    <t>Votive10個追加プレゼント</t>
  </si>
  <si>
    <t>離島特別割引</t>
  </si>
  <si>
    <t>清水様     挙式日：2018-01-05</t>
  </si>
  <si>
    <t>【基本プラン】
教会使用料（1時間挙式）／牧師への謝礼／オルガン奏者／シンガー／教会のお世話係／結婚証明書（法的効力はありません）／リムジン送迎（ホテル⇔教会間）
☆ウエディングパーク特典☆</t>
  </si>
  <si>
    <t>ヘアメイクアーティスト：Machi Barros</t>
  </si>
  <si>
    <t>つきっきりヘアメイク(7時間）*クイックヘアチェンジ2回付き</t>
  </si>
  <si>
    <t>延長1時間</t>
  </si>
  <si>
    <t>新郎ヘアセット(20分）</t>
  </si>
  <si>
    <t>ホテル出発→フォトツアー→挙式→ホテル</t>
  </si>
  <si>
    <t>フォトグラファー：Taka</t>
  </si>
  <si>
    <t>お支度→ホテル館内→リムジン→挙式→フォトツアー1ヶ所(ワイキキ周辺)/撮影データ</t>
  </si>
  <si>
    <t>ワイマナロビーチ出張料</t>
  </si>
  <si>
    <t>プロペラUSA</t>
  </si>
  <si>
    <t>梅(挙式のみ) DVD納品
※日本納品</t>
  </si>
  <si>
    <t>フォトツアー（ワイマナロビーチ）</t>
  </si>
  <si>
    <t>田嶋様     挙式日：2018-01-19</t>
  </si>
  <si>
    <t>【基本プラン】
教会使用料（1時間挙式）／牧師への謝礼／オルガン奏者／シンガー／教会のお世話係／結婚証明書（法的効力はありません）／リムジン送迎（ホテル⇔教会間）
☆マイナビウエディング問合せ特典</t>
  </si>
  <si>
    <t>フォトグラファー：Jayson Tanega</t>
  </si>
  <si>
    <t>お支度→ホテル館内→リムジン→挙式→フォトツアー2ヶ所(ワイキキ周辺）/撮影データ☆</t>
  </si>
  <si>
    <t>ワイマナロビーチ出張料☆</t>
  </si>
  <si>
    <t>待機料（サンセット迄の待機）</t>
  </si>
  <si>
    <t>梅(挙式のみ) DVD納品</t>
  </si>
  <si>
    <t>ホテル出発→教会→フォトツアー2カ所(ワイキキ周辺）</t>
  </si>
  <si>
    <t>フォトツアー1ヶ所(ワイマナロビーチ)</t>
  </si>
  <si>
    <t>サンセット用</t>
  </si>
  <si>
    <t>14名様用ミニバン</t>
  </si>
  <si>
    <t>ホテル⇔会場間（ワイキキ周辺）/往復</t>
  </si>
  <si>
    <t>ブーケ＆ブートニア
プロテアを使用したブーケ</t>
  </si>
  <si>
    <t>特盛へのアップグレード</t>
  </si>
  <si>
    <t>栗本様     挙式日：2018-01-22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</si>
  <si>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</si>
  <si>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</si>
  <si>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</si>
  <si>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リハーサルメイク(120分)
※1/20　16:30～18:30</t>
  </si>
  <si>
    <t>つきっきり(7時間以内)+クイックヘアチェンジ2回付</t>
  </si>
  <si>
    <t>ホテル出発→教会→フォトツアー2カ所(ワイキキ周辺+ワイマナロビーチ）
※1/20　15:30～16:30</t>
  </si>
  <si>
    <t>ブーケ＆ブートニア
トルコキキョウ(ホワイト)
ミニバラ(ホワイト)
ベロニカ(ホワイト)
グリーン</t>
  </si>
  <si>
    <t>ハクレイ（花冠）
実物(シルバー)　
ワックスフラワー(ホワイト)
グリーン</t>
  </si>
  <si>
    <t>内島様     挙式日：2018-01-14</t>
  </si>
  <si>
    <t>ヘアメイクアーティスト：Bilino</t>
  </si>
  <si>
    <t>つきっきりヘアメイク(7時間）*クイックヘアチェンジ(15分)2回付き</t>
  </si>
  <si>
    <t>フォトグラファー：VISIONARI/Takako, Megumi, Cliff, Ryan, Jason</t>
  </si>
  <si>
    <t xml:space="preserve">Plan（アルバムなし）：フォトグラファーJason/メイク、ホテル内、(リムジン)、セレモニー、フォトツアー2ヶ所又は フォトツアー1ヶ所+レセプション冒頭/350cut～/DVD(データ)・インターネットスライドショー	</t>
  </si>
  <si>
    <t>UIプロダクション</t>
  </si>
  <si>
    <t>シルバープラン（会場到着→挙式→お庭→6組までのインタビュー/未編集セレモニー）DVDもしくはブルーレイ納品</t>
  </si>
  <si>
    <t>ホテル出発→教会→フォトツアー1カ所(ワイキキ周辺）→レセプション前半</t>
  </si>
  <si>
    <t>ブーケ＆ブートニア　☆プレゼント☆ ※ユリ（ホワイト）・デンファレ（ホワイト）・コチョウラン（ホワイト）</t>
  </si>
  <si>
    <t>ハクレイ② ※デンファレのみ</t>
  </si>
  <si>
    <t>マイリーレイ</t>
  </si>
  <si>
    <t>グリーン＆ホワイトオーキッドシングルレイ 
※ご両家お父様用</t>
  </si>
  <si>
    <t>パープルオーキッドシングルレイ ※ご両家お母様用</t>
  </si>
  <si>
    <t>ミッシェルズ</t>
  </si>
  <si>
    <t xml:space="preserve">Orchid Menu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</si>
</sst>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"/>
  <sheetViews>
    <sheetView tabSelected="0" workbookViewId="0" zoomScale="75" showGridLines="true" showRowColHeaders="1">
      <selection activeCell="H11" sqref="H11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4288.17</v>
      </c>
      <c r="F5" s="28">
        <v>267.51</v>
      </c>
      <c r="G5" s="28">
        <v>214.66</v>
      </c>
      <c r="H5" s="35">
        <v>4770.34</v>
      </c>
    </row>
    <row r="6" spans="1:9">
      <c r="B6" s="33">
        <v>2</v>
      </c>
      <c r="C6" s="26" t="s">
        <v>11</v>
      </c>
      <c r="D6" s="27" t="s">
        <v>12</v>
      </c>
      <c r="E6" s="28">
        <v>7633.01</v>
      </c>
      <c r="F6" s="28">
        <v>485.57</v>
      </c>
      <c r="G6" s="28">
        <v>382.55</v>
      </c>
      <c r="H6" s="35">
        <v>8501.129999999999</v>
      </c>
    </row>
    <row r="7" spans="1:9">
      <c r="B7" s="33">
        <v>3</v>
      </c>
      <c r="C7" s="26" t="s">
        <v>13</v>
      </c>
      <c r="D7" s="27" t="s">
        <v>14</v>
      </c>
      <c r="E7" s="28">
        <v>5466.86</v>
      </c>
      <c r="F7" s="28">
        <v>433.3</v>
      </c>
      <c r="G7" s="28">
        <v>278.02</v>
      </c>
      <c r="H7" s="35">
        <v>6178.18</v>
      </c>
    </row>
    <row r="8" spans="1:9">
      <c r="B8" s="33">
        <v>4</v>
      </c>
      <c r="C8" s="26" t="s">
        <v>15</v>
      </c>
      <c r="D8" s="27" t="s">
        <v>16</v>
      </c>
      <c r="E8" s="28">
        <v>5778.35</v>
      </c>
      <c r="F8" s="28">
        <v>429.03</v>
      </c>
      <c r="G8" s="28">
        <v>292.49</v>
      </c>
      <c r="H8" s="35">
        <v>6499.87</v>
      </c>
    </row>
    <row r="9" spans="1:9">
      <c r="B9" s="33">
        <v>5</v>
      </c>
      <c r="C9" s="26" t="s">
        <v>17</v>
      </c>
      <c r="D9" s="27" t="s">
        <v>18</v>
      </c>
      <c r="E9" s="28">
        <v>3966.07</v>
      </c>
      <c r="F9" s="28">
        <v>587.98</v>
      </c>
      <c r="G9" s="28">
        <v>214.59</v>
      </c>
      <c r="H9" s="35">
        <v>4768.64</v>
      </c>
    </row>
    <row r="10" spans="1:9">
      <c r="B10" s="33">
        <v>6</v>
      </c>
      <c r="C10" s="26" t="s">
        <v>19</v>
      </c>
      <c r="D10" s="27" t="s">
        <v>20</v>
      </c>
      <c r="E10" s="28">
        <v>2686.84</v>
      </c>
      <c r="F10" s="28">
        <v>0</v>
      </c>
      <c r="G10" s="28">
        <v>126.6</v>
      </c>
      <c r="H10" s="35">
        <v>2813.44</v>
      </c>
    </row>
    <row r="11" spans="1:9">
      <c r="B11" s="36"/>
      <c r="C11" s="37"/>
      <c r="D11" s="38" t="s">
        <v>21</v>
      </c>
      <c r="E11" s="39" t="str">
        <f>SUM(E5:E10)</f>
        <v>0</v>
      </c>
      <c r="F11" s="39" t="str">
        <f>SUM(F5:F10)</f>
        <v>0</v>
      </c>
      <c r="G11" s="39" t="str">
        <f>SUM(G5:G10)</f>
        <v>0</v>
      </c>
      <c r="H11" s="40" t="str">
        <f>SUM(H5:H10)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22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1" t="s">
        <v>41</v>
      </c>
      <c r="C5" t="s">
        <v>42</v>
      </c>
      <c r="D5" s="3" t="s">
        <v>43</v>
      </c>
      <c r="E5" s="5">
        <v>1</v>
      </c>
      <c r="F5" s="2">
        <v>850</v>
      </c>
      <c r="G5" s="6">
        <v>110500</v>
      </c>
      <c r="H5" s="2">
        <v>1672.78</v>
      </c>
      <c r="I5" s="6">
        <v>187251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111.94</v>
      </c>
    </row>
    <row r="6" spans="1:18">
      <c r="B6" s="41" t="s">
        <v>41</v>
      </c>
      <c r="C6" t="s">
        <v>44</v>
      </c>
      <c r="D6" s="3" t="s">
        <v>45</v>
      </c>
      <c r="E6" s="5">
        <v>1</v>
      </c>
      <c r="F6" s="2">
        <v>1200</v>
      </c>
      <c r="G6" s="6">
        <v>156000</v>
      </c>
      <c r="H6" s="2">
        <v>837.7</v>
      </c>
      <c r="I6" s="6">
        <v>93772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111.94</v>
      </c>
    </row>
    <row r="7" spans="1:18">
      <c r="B7" s="41" t="s">
        <v>41</v>
      </c>
      <c r="C7" t="s">
        <v>46</v>
      </c>
      <c r="D7" s="3" t="s">
        <v>47</v>
      </c>
      <c r="E7" s="5">
        <v>4</v>
      </c>
      <c r="F7" s="2">
        <v>320</v>
      </c>
      <c r="G7" s="6">
        <v>41600</v>
      </c>
      <c r="H7" s="2">
        <v>200</v>
      </c>
      <c r="I7" s="6">
        <v>22388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111.94</v>
      </c>
    </row>
    <row r="8" spans="1:18">
      <c r="B8" s="41" t="s">
        <v>41</v>
      </c>
      <c r="C8" t="s">
        <v>48</v>
      </c>
      <c r="D8" s="3" t="s">
        <v>49</v>
      </c>
      <c r="E8" s="5">
        <v>1</v>
      </c>
      <c r="F8" s="2">
        <v>1300</v>
      </c>
      <c r="G8" s="6">
        <v>169000</v>
      </c>
      <c r="H8" s="2">
        <v>970</v>
      </c>
      <c r="I8" s="6">
        <v>108582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111.94</v>
      </c>
    </row>
    <row r="9" spans="1:18">
      <c r="B9" s="41" t="s">
        <v>41</v>
      </c>
      <c r="C9" t="s">
        <v>48</v>
      </c>
      <c r="D9" s="3" t="s">
        <v>50</v>
      </c>
      <c r="E9" s="5">
        <v>1</v>
      </c>
      <c r="F9" s="2">
        <v>400</v>
      </c>
      <c r="G9" s="6">
        <v>52000</v>
      </c>
      <c r="H9" s="2">
        <v>300</v>
      </c>
      <c r="I9" s="6">
        <v>33582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111.94</v>
      </c>
    </row>
    <row r="10" spans="1:18">
      <c r="B10" s="41" t="s">
        <v>41</v>
      </c>
      <c r="C10" t="s">
        <v>51</v>
      </c>
      <c r="D10" s="3" t="s">
        <v>52</v>
      </c>
      <c r="E10" s="5">
        <v>1</v>
      </c>
      <c r="F10" s="2">
        <v>1100</v>
      </c>
      <c r="G10" s="6">
        <v>143000</v>
      </c>
      <c r="H10" s="2">
        <v>800</v>
      </c>
      <c r="I10" s="6">
        <v>89552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111.94</v>
      </c>
    </row>
    <row r="11" spans="1:18">
      <c r="B11" s="41" t="s">
        <v>41</v>
      </c>
      <c r="C11" t="s">
        <v>51</v>
      </c>
      <c r="D11" s="3" t="s">
        <v>53</v>
      </c>
      <c r="E11" s="5">
        <v>1</v>
      </c>
      <c r="F11" s="2">
        <v>650</v>
      </c>
      <c r="G11" s="6">
        <v>84500</v>
      </c>
      <c r="H11" s="2">
        <v>500</v>
      </c>
      <c r="I11" s="6">
        <v>55970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111.94</v>
      </c>
    </row>
    <row r="12" spans="1:18">
      <c r="B12" s="41" t="s">
        <v>41</v>
      </c>
      <c r="C12" t="s">
        <v>51</v>
      </c>
      <c r="D12" s="3" t="s">
        <v>54</v>
      </c>
      <c r="E12" s="5">
        <v>1</v>
      </c>
      <c r="F12" s="2">
        <v>390</v>
      </c>
      <c r="G12" s="6">
        <v>50700</v>
      </c>
      <c r="H12" s="2">
        <v>300</v>
      </c>
      <c r="I12" s="6">
        <v>33582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111.94</v>
      </c>
    </row>
    <row r="13" spans="1:18">
      <c r="B13" s="41" t="s">
        <v>41</v>
      </c>
      <c r="C13" t="s">
        <v>55</v>
      </c>
      <c r="D13" s="3" t="s">
        <v>56</v>
      </c>
      <c r="E13" s="5">
        <v>1</v>
      </c>
      <c r="F13" s="2">
        <v>450</v>
      </c>
      <c r="G13" s="6">
        <v>58500</v>
      </c>
      <c r="H13" s="2">
        <v>400</v>
      </c>
      <c r="I13" s="6">
        <v>44776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111.94</v>
      </c>
    </row>
    <row r="14" spans="1:18">
      <c r="B14" s="41" t="s">
        <v>41</v>
      </c>
      <c r="C14" t="s">
        <v>57</v>
      </c>
      <c r="D14" s="3" t="s">
        <v>58</v>
      </c>
      <c r="E14" s="5">
        <v>1</v>
      </c>
      <c r="F14" s="2">
        <v>150</v>
      </c>
      <c r="G14" s="6">
        <v>19500</v>
      </c>
      <c r="H14" s="2">
        <v>78.53</v>
      </c>
      <c r="I14" s="6">
        <v>8791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111.94</v>
      </c>
    </row>
    <row r="15" spans="1:18">
      <c r="B15" s="41" t="s">
        <v>41</v>
      </c>
      <c r="C15" t="s">
        <v>59</v>
      </c>
      <c r="D15" s="3" t="s">
        <v>60</v>
      </c>
      <c r="E15" s="5">
        <v>1</v>
      </c>
      <c r="F15" s="2">
        <v>0</v>
      </c>
      <c r="G15" s="6">
        <v>0</v>
      </c>
      <c r="H15" s="2">
        <v>360</v>
      </c>
      <c r="I15" s="6">
        <v>40298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111.94</v>
      </c>
    </row>
    <row r="16" spans="1:18">
      <c r="B16" s="41" t="s">
        <v>41</v>
      </c>
      <c r="C16" t="s">
        <v>59</v>
      </c>
      <c r="D16" s="3" t="s">
        <v>61</v>
      </c>
      <c r="E16" s="5">
        <v>1</v>
      </c>
      <c r="F16" s="2">
        <v>150</v>
      </c>
      <c r="G16" s="6">
        <v>19500</v>
      </c>
      <c r="H16" s="2">
        <v>50</v>
      </c>
      <c r="I16" s="6">
        <v>5597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111.94</v>
      </c>
    </row>
    <row r="17" spans="1:18">
      <c r="B17" s="41" t="s">
        <v>41</v>
      </c>
      <c r="C17" t="s">
        <v>59</v>
      </c>
      <c r="D17" s="3" t="s">
        <v>62</v>
      </c>
      <c r="E17" s="5">
        <v>4</v>
      </c>
      <c r="F17" s="2">
        <v>80</v>
      </c>
      <c r="G17" s="6">
        <v>10400</v>
      </c>
      <c r="H17" s="2">
        <v>64</v>
      </c>
      <c r="I17" s="6">
        <v>7164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111.94</v>
      </c>
    </row>
    <row r="18" spans="1:18">
      <c r="B18" s="41" t="s">
        <v>63</v>
      </c>
      <c r="C18" t="s">
        <v>64</v>
      </c>
      <c r="D18" s="3" t="s">
        <v>65</v>
      </c>
      <c r="E18" s="5">
        <v>1</v>
      </c>
      <c r="F18" s="2">
        <v>200</v>
      </c>
      <c r="G18" s="6">
        <v>26000</v>
      </c>
      <c r="H18" s="2">
        <v>0</v>
      </c>
      <c r="I18" s="6">
        <v>0</v>
      </c>
      <c r="J18" s="6" t="str">
        <f>G18 - 17582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111.94</v>
      </c>
    </row>
    <row r="19" spans="1:18">
      <c r="B19" s="41" t="s">
        <v>63</v>
      </c>
      <c r="C19" t="s">
        <v>66</v>
      </c>
      <c r="D19" s="3" t="s">
        <v>67</v>
      </c>
      <c r="E19" s="5">
        <v>9</v>
      </c>
      <c r="F19" s="2">
        <v>1035</v>
      </c>
      <c r="G19" s="6">
        <v>134550</v>
      </c>
      <c r="H19" s="2">
        <v>0</v>
      </c>
      <c r="I19" s="6">
        <v>0</v>
      </c>
      <c r="J19" s="6" t="str">
        <f>G19 - 95706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111.94</v>
      </c>
    </row>
    <row r="20" spans="1:18">
      <c r="B20" s="41" t="s">
        <v>63</v>
      </c>
      <c r="C20" t="s">
        <v>66</v>
      </c>
      <c r="D20" s="3" t="s">
        <v>68</v>
      </c>
      <c r="E20" s="5">
        <v>1</v>
      </c>
      <c r="F20" s="2">
        <v>129</v>
      </c>
      <c r="G20" s="6">
        <v>16770</v>
      </c>
      <c r="H20" s="2">
        <v>0</v>
      </c>
      <c r="I20" s="6">
        <v>0</v>
      </c>
      <c r="J20" s="6" t="str">
        <f>G20 - 11194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111.94</v>
      </c>
    </row>
    <row r="21" spans="1:18">
      <c r="B21" s="41" t="s">
        <v>41</v>
      </c>
      <c r="C21" t="s">
        <v>59</v>
      </c>
      <c r="D21" s="3" t="s">
        <v>69</v>
      </c>
      <c r="E21" s="5">
        <v>3</v>
      </c>
      <c r="F21" s="2">
        <v>915</v>
      </c>
      <c r="G21" s="6">
        <v>118950</v>
      </c>
      <c r="H21" s="2">
        <v>645</v>
      </c>
      <c r="I21" s="6">
        <v>72201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111.94</v>
      </c>
    </row>
    <row r="22" spans="1:18">
      <c r="B22" s="41" t="s">
        <v>41</v>
      </c>
      <c r="C22" t="s">
        <v>59</v>
      </c>
      <c r="D22" s="3" t="s">
        <v>70</v>
      </c>
      <c r="E22" s="5">
        <v>2</v>
      </c>
      <c r="F22" s="2">
        <v>172</v>
      </c>
      <c r="G22" s="6">
        <v>22360</v>
      </c>
      <c r="H22" s="2">
        <v>120</v>
      </c>
      <c r="I22" s="6">
        <v>13432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111.94</v>
      </c>
    </row>
    <row r="23" spans="1:18">
      <c r="B23" s="41" t="s">
        <v>41</v>
      </c>
      <c r="C23" t="s">
        <v>59</v>
      </c>
      <c r="D23" s="3" t="s">
        <v>71</v>
      </c>
      <c r="E23" s="5">
        <v>1</v>
      </c>
      <c r="F23" s="2">
        <v>300</v>
      </c>
      <c r="G23" s="6">
        <v>39000</v>
      </c>
      <c r="H23" s="2">
        <v>198</v>
      </c>
      <c r="I23" s="6">
        <v>22164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111.94</v>
      </c>
    </row>
    <row r="24" spans="1:18">
      <c r="B24" s="41" t="s">
        <v>41</v>
      </c>
      <c r="C24" t="s">
        <v>72</v>
      </c>
      <c r="D24" s="3" t="s">
        <v>73</v>
      </c>
      <c r="E24" s="5">
        <v>9</v>
      </c>
      <c r="F24" s="2">
        <v>36</v>
      </c>
      <c r="G24" s="6">
        <v>4680</v>
      </c>
      <c r="H24" s="2">
        <v>27</v>
      </c>
      <c r="I24" s="6">
        <v>3024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111.94</v>
      </c>
    </row>
    <row r="25" spans="1:18">
      <c r="B25" s="41" t="s">
        <v>41</v>
      </c>
      <c r="C25" t="s">
        <v>72</v>
      </c>
      <c r="D25" s="3" t="s">
        <v>74</v>
      </c>
      <c r="E25" s="5">
        <v>1</v>
      </c>
      <c r="F25" s="2">
        <v>60</v>
      </c>
      <c r="G25" s="6">
        <v>7800</v>
      </c>
      <c r="H25" s="2">
        <v>50</v>
      </c>
      <c r="I25" s="6">
        <v>5597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111.94</v>
      </c>
    </row>
    <row r="26" spans="1:18">
      <c r="B26" s="41" t="s">
        <v>41</v>
      </c>
      <c r="C26" t="s">
        <v>72</v>
      </c>
      <c r="D26" s="3" t="s">
        <v>75</v>
      </c>
      <c r="E26" s="5">
        <v>1</v>
      </c>
      <c r="F26" s="2">
        <v>71</v>
      </c>
      <c r="G26" s="6">
        <v>9230</v>
      </c>
      <c r="H26" s="2">
        <v>60</v>
      </c>
      <c r="I26" s="6">
        <v>6716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2">
        <v>111.94</v>
      </c>
    </row>
    <row r="27" spans="1:18">
      <c r="B27" s="43"/>
      <c r="C27" s="43"/>
      <c r="D27" s="44"/>
      <c r="E27" s="45"/>
      <c r="F27" s="46"/>
      <c r="G27" s="47"/>
      <c r="H27" s="46"/>
      <c r="I27" s="47"/>
      <c r="J27" s="47"/>
      <c r="K27" s="48"/>
      <c r="L27" s="47"/>
      <c r="M27" s="46"/>
      <c r="N27" s="47"/>
      <c r="O27" s="48"/>
      <c r="P27" s="48"/>
      <c r="Q27" s="46"/>
      <c r="R27" s="46"/>
    </row>
    <row r="28" spans="1:18">
      <c r="D28" s="8" t="s">
        <v>76</v>
      </c>
      <c r="F28" s="2" t="str">
        <f>SUM(F5:F27)</f>
        <v>0</v>
      </c>
      <c r="G28" s="6" t="str">
        <f>SUM(G5:G27)</f>
        <v>0</v>
      </c>
      <c r="H28" s="2" t="str">
        <f>SUM(H5:H27)</f>
        <v>0</v>
      </c>
      <c r="I28" s="6" t="str">
        <f>SUM(I5:I27)</f>
        <v>0</v>
      </c>
      <c r="J28" s="6" t="str">
        <f>SUM(J5:J27)</f>
        <v>0</v>
      </c>
      <c r="K28" s="4" t="str">
        <f>IF(G28=0,0,J28 / G28)</f>
        <v>0</v>
      </c>
      <c r="L28" s="6" t="str">
        <f>SUM(L5:L27)</f>
        <v>0</v>
      </c>
      <c r="M28" s="2" t="str">
        <f>SUM(M5:M27)</f>
        <v>0</v>
      </c>
      <c r="N28" s="6" t="str">
        <f>SUM(N5:N27)</f>
        <v>0</v>
      </c>
    </row>
    <row r="29" spans="1:18">
      <c r="D29" s="8" t="s">
        <v>77</v>
      </c>
      <c r="E29" s="9">
        <v>0.04712</v>
      </c>
      <c r="F29" s="2" t="str">
        <f>E29 * (F28 - 0)</f>
        <v>0</v>
      </c>
      <c r="G29" s="6" t="str">
        <f>E29 * (G28 - 0)</f>
        <v>0</v>
      </c>
    </row>
    <row r="30" spans="1:18">
      <c r="D30" s="8" t="s">
        <v>78</v>
      </c>
      <c r="E30" s="7">
        <v>0.1</v>
      </c>
      <c r="F30" s="2" t="str">
        <f>F28*E30</f>
        <v>0</v>
      </c>
      <c r="G30" s="6" t="str">
        <f>G28*E30</f>
        <v>0</v>
      </c>
      <c r="N30" s="6" t="str">
        <f>G30</f>
        <v>0</v>
      </c>
    </row>
    <row r="31" spans="1:18">
      <c r="D31" s="8" t="s">
        <v>76</v>
      </c>
      <c r="F31" s="2" t="str">
        <f>F28 + F29 + F30</f>
        <v>0</v>
      </c>
      <c r="G31" s="6" t="str">
        <f>G28 + G29 +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</f>
        <v>0</v>
      </c>
      <c r="M31" s="2" t="str">
        <f>M28</f>
        <v>0</v>
      </c>
      <c r="N31" s="6" t="str">
        <f>N28 + N30</f>
        <v>0</v>
      </c>
    </row>
    <row r="32" spans="1:18">
      <c r="D32" s="8" t="s">
        <v>79</v>
      </c>
      <c r="E32" s="7">
        <v>0</v>
      </c>
      <c r="F32" s="2" t="str">
        <f>F31*E32</f>
        <v>0</v>
      </c>
      <c r="G32" s="6" t="str">
        <f>G31*E32</f>
        <v>0</v>
      </c>
      <c r="L32" s="6" t="str">
        <f>G32*O32</f>
        <v>0</v>
      </c>
      <c r="M32" s="2" t="str">
        <f>F32*O32</f>
        <v>0</v>
      </c>
      <c r="N32" s="6" t="str">
        <f>G32*P32</f>
        <v>0</v>
      </c>
      <c r="O32" s="4">
        <v>0.2</v>
      </c>
      <c r="P32" s="4">
        <v>0.8</v>
      </c>
    </row>
    <row r="33" spans="1:18">
      <c r="D33" s="8" t="s">
        <v>80</v>
      </c>
      <c r="E33" s="5">
        <v>0</v>
      </c>
      <c r="F33" s="2" t="str">
        <f>IF(R33=0,0,G33/R33)</f>
        <v>0</v>
      </c>
      <c r="G33" s="6" t="str">
        <f>E33</f>
        <v>0</v>
      </c>
      <c r="L33" s="6" t="str">
        <f>G33*O33</f>
        <v>0</v>
      </c>
      <c r="M33" s="2" t="str">
        <f>F33*O33</f>
        <v>0</v>
      </c>
      <c r="N33" s="6" t="str">
        <f>G33*P33</f>
        <v>0</v>
      </c>
      <c r="O33" s="4">
        <v>0.2</v>
      </c>
      <c r="P33" s="4">
        <v>0.8</v>
      </c>
      <c r="Q33" s="2" t="s">
        <v>81</v>
      </c>
      <c r="R33" s="2">
        <v>100</v>
      </c>
    </row>
    <row r="34" spans="1:18">
      <c r="D34" s="8" t="s">
        <v>82</v>
      </c>
      <c r="F34" s="2" t="str">
        <f>F31 - F32 - F33</f>
        <v>0</v>
      </c>
      <c r="G34" s="6" t="str">
        <f>G31 - G32 - G33</f>
        <v>0</v>
      </c>
      <c r="H34" s="2" t="str">
        <f>H31</f>
        <v>0</v>
      </c>
      <c r="I34" s="6" t="str">
        <f>I31</f>
        <v>0</v>
      </c>
      <c r="J34" s="6" t="str">
        <f>G34 - I34</f>
        <v>0</v>
      </c>
      <c r="K34" s="4" t="str">
        <f>IF(G34=0,0,J34 / G34)</f>
        <v>0</v>
      </c>
      <c r="L34" s="6" t="str">
        <f>L31 - L32 - L33</f>
        <v>0</v>
      </c>
      <c r="M34" s="2" t="str">
        <f>M31 - M32 - M33</f>
        <v>0</v>
      </c>
      <c r="N34" s="6" t="str">
        <f>N31 - N32 - N33</f>
        <v>0</v>
      </c>
    </row>
    <row r="35" spans="1:18">
      <c r="D35" s="8"/>
    </row>
    <row r="36" spans="1:18">
      <c r="D3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6" s="2" t="str">
        <f>M34</f>
        <v>0</v>
      </c>
    </row>
    <row r="37" spans="1:18">
      <c r="D37" s="8" t="s">
        <v>7</v>
      </c>
      <c r="F37" s="2" t="str">
        <f>(F36 + F38) * E29</f>
        <v>0</v>
      </c>
    </row>
    <row r="38" spans="1:18">
      <c r="D38" s="8" t="s">
        <v>83</v>
      </c>
      <c r="F38" s="2" t="str">
        <f>H34</f>
        <v>0</v>
      </c>
    </row>
    <row r="39" spans="1:18">
      <c r="D3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9" s="2" t="str">
        <f>SUM(F36:F38)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85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1" t="s">
        <v>63</v>
      </c>
      <c r="C5" t="s">
        <v>86</v>
      </c>
      <c r="D5" s="3" t="s">
        <v>87</v>
      </c>
      <c r="E5" s="5">
        <v>1</v>
      </c>
      <c r="F5" s="2">
        <v>10900</v>
      </c>
      <c r="G5" s="6">
        <v>1417000</v>
      </c>
      <c r="H5" s="2">
        <v>0</v>
      </c>
      <c r="I5" s="6">
        <v>0</v>
      </c>
      <c r="J5" s="6" t="str">
        <f>G5 - 941516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2">
        <v>111.94</v>
      </c>
    </row>
    <row r="6" spans="1:18">
      <c r="B6" s="41" t="s">
        <v>63</v>
      </c>
      <c r="C6" t="s">
        <v>88</v>
      </c>
      <c r="D6" s="3" t="s">
        <v>89</v>
      </c>
      <c r="E6" s="5">
        <v>1</v>
      </c>
      <c r="F6" s="2">
        <v>80</v>
      </c>
      <c r="G6" s="6">
        <v>10400</v>
      </c>
      <c r="H6" s="2">
        <v>0</v>
      </c>
      <c r="I6" s="6">
        <v>0</v>
      </c>
      <c r="J6" s="6" t="str">
        <f>G6 - 4478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2">
        <v>111.94</v>
      </c>
    </row>
    <row r="7" spans="1:18">
      <c r="B7" s="41" t="s">
        <v>63</v>
      </c>
      <c r="C7" t="s">
        <v>90</v>
      </c>
      <c r="D7" s="3" t="s">
        <v>91</v>
      </c>
      <c r="E7" s="5">
        <v>1</v>
      </c>
      <c r="F7" s="2">
        <v>200</v>
      </c>
      <c r="G7" s="6">
        <v>26000</v>
      </c>
      <c r="H7" s="2">
        <v>0</v>
      </c>
      <c r="I7" s="6">
        <v>0</v>
      </c>
      <c r="J7" s="6" t="str">
        <f>G7 - 11194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2">
        <v>111.94</v>
      </c>
    </row>
    <row r="8" spans="1:18">
      <c r="B8" s="41" t="s">
        <v>41</v>
      </c>
      <c r="C8" t="s">
        <v>92</v>
      </c>
      <c r="D8" s="3" t="s">
        <v>93</v>
      </c>
      <c r="E8" s="5">
        <v>1</v>
      </c>
      <c r="F8" s="2">
        <v>410</v>
      </c>
      <c r="G8" s="6">
        <v>53300</v>
      </c>
      <c r="H8" s="2">
        <v>292.92</v>
      </c>
      <c r="I8" s="6">
        <v>32789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2">
        <v>111.94</v>
      </c>
    </row>
    <row r="9" spans="1:18">
      <c r="B9" s="41" t="s">
        <v>41</v>
      </c>
      <c r="C9" t="s">
        <v>92</v>
      </c>
      <c r="D9" s="3" t="s">
        <v>94</v>
      </c>
      <c r="E9" s="5">
        <v>1</v>
      </c>
      <c r="F9" s="2">
        <v>640</v>
      </c>
      <c r="G9" s="6">
        <v>83200</v>
      </c>
      <c r="H9" s="2">
        <v>493.92</v>
      </c>
      <c r="I9" s="6">
        <v>55289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2">
        <v>111.94</v>
      </c>
    </row>
    <row r="10" spans="1:18">
      <c r="B10" s="41" t="s">
        <v>41</v>
      </c>
      <c r="C10" t="s">
        <v>95</v>
      </c>
      <c r="D10" s="3" t="s">
        <v>96</v>
      </c>
      <c r="E10" s="5">
        <v>1</v>
      </c>
      <c r="F10" s="2">
        <v>550</v>
      </c>
      <c r="G10" s="6">
        <v>71500</v>
      </c>
      <c r="H10" s="2">
        <v>950</v>
      </c>
      <c r="I10" s="6">
        <v>106343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2">
        <v>111.94</v>
      </c>
    </row>
    <row r="11" spans="1:18">
      <c r="B11" s="41" t="s">
        <v>41</v>
      </c>
      <c r="C11" t="s">
        <v>95</v>
      </c>
      <c r="D11" s="3" t="s">
        <v>97</v>
      </c>
      <c r="E11" s="5">
        <v>1</v>
      </c>
      <c r="F11" s="2">
        <v>1400</v>
      </c>
      <c r="G11" s="6">
        <v>182000</v>
      </c>
      <c r="H11" s="2">
        <v>950</v>
      </c>
      <c r="I11" s="6">
        <v>106343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2">
        <v>111.94</v>
      </c>
    </row>
    <row r="12" spans="1:18">
      <c r="B12" s="41" t="s">
        <v>63</v>
      </c>
      <c r="C12" t="s">
        <v>98</v>
      </c>
      <c r="D12" s="3" t="s">
        <v>99</v>
      </c>
      <c r="E12" s="5">
        <v>2</v>
      </c>
      <c r="F12" s="2">
        <v>360</v>
      </c>
      <c r="G12" s="6">
        <v>46800</v>
      </c>
      <c r="H12" s="2">
        <v>0</v>
      </c>
      <c r="I12" s="6">
        <v>0</v>
      </c>
      <c r="J12" s="6" t="str">
        <f>G12 - 22388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2">
        <v>111.94</v>
      </c>
    </row>
    <row r="13" spans="1:18">
      <c r="B13" s="41" t="s">
        <v>63</v>
      </c>
      <c r="C13" t="s">
        <v>98</v>
      </c>
      <c r="D13" s="3" t="s">
        <v>100</v>
      </c>
      <c r="E13" s="5">
        <v>1</v>
      </c>
      <c r="F13" s="2">
        <v>560</v>
      </c>
      <c r="G13" s="6">
        <v>72800</v>
      </c>
      <c r="H13" s="2">
        <v>0</v>
      </c>
      <c r="I13" s="6">
        <v>0</v>
      </c>
      <c r="J13" s="6" t="str">
        <f>G13 - 50373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2">
        <v>111.94</v>
      </c>
    </row>
    <row r="14" spans="1:18">
      <c r="B14" s="41" t="s">
        <v>63</v>
      </c>
      <c r="C14" t="s">
        <v>98</v>
      </c>
      <c r="D14" s="3" t="s">
        <v>101</v>
      </c>
      <c r="E14" s="5">
        <v>1</v>
      </c>
      <c r="F14" s="2">
        <v>90</v>
      </c>
      <c r="G14" s="6">
        <v>11700</v>
      </c>
      <c r="H14" s="2">
        <v>0</v>
      </c>
      <c r="I14" s="6">
        <v>0</v>
      </c>
      <c r="J14" s="6" t="str">
        <f>G14 - 6716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2">
        <v>111.94</v>
      </c>
    </row>
    <row r="15" spans="1:18">
      <c r="B15" s="41" t="s">
        <v>63</v>
      </c>
      <c r="C15" t="s">
        <v>102</v>
      </c>
      <c r="D15" s="3" t="s">
        <v>103</v>
      </c>
      <c r="E15" s="5">
        <v>1</v>
      </c>
      <c r="F15" s="2">
        <v>910</v>
      </c>
      <c r="G15" s="6">
        <v>118300</v>
      </c>
      <c r="H15" s="2">
        <v>0</v>
      </c>
      <c r="I15" s="6">
        <v>0</v>
      </c>
      <c r="J15" s="6" t="str">
        <f>G15 - 85123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2">
        <v>111.94</v>
      </c>
    </row>
    <row r="16" spans="1:18">
      <c r="B16" s="41" t="s">
        <v>63</v>
      </c>
      <c r="C16" t="s">
        <v>102</v>
      </c>
      <c r="D16" s="3" t="s">
        <v>104</v>
      </c>
      <c r="E16" s="5">
        <v>23</v>
      </c>
      <c r="F16" s="2">
        <v>3680</v>
      </c>
      <c r="G16" s="6">
        <v>478400</v>
      </c>
      <c r="H16" s="2">
        <v>0</v>
      </c>
      <c r="I16" s="6">
        <v>0</v>
      </c>
      <c r="J16" s="6" t="str">
        <f>G16 - 386193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2">
        <v>111.94</v>
      </c>
    </row>
    <row r="17" spans="1:18">
      <c r="B17" s="41" t="s">
        <v>63</v>
      </c>
      <c r="C17" t="s">
        <v>102</v>
      </c>
      <c r="D17" s="3" t="s">
        <v>105</v>
      </c>
      <c r="E17" s="5">
        <v>2</v>
      </c>
      <c r="F17" s="2">
        <v>106</v>
      </c>
      <c r="G17" s="6">
        <v>13780</v>
      </c>
      <c r="H17" s="2">
        <v>0</v>
      </c>
      <c r="I17" s="6">
        <v>0</v>
      </c>
      <c r="J17" s="6" t="str">
        <f>G17 - 9180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2">
        <v>111.94</v>
      </c>
    </row>
    <row r="18" spans="1:18">
      <c r="B18" s="41" t="s">
        <v>63</v>
      </c>
      <c r="C18" t="s">
        <v>102</v>
      </c>
      <c r="D18" s="3" t="s">
        <v>106</v>
      </c>
      <c r="E18" s="5">
        <v>1</v>
      </c>
      <c r="F18" s="2">
        <v>0</v>
      </c>
      <c r="G18" s="6">
        <v>0</v>
      </c>
      <c r="H18" s="2">
        <v>0</v>
      </c>
      <c r="I18" s="6">
        <v>0</v>
      </c>
      <c r="J18" s="6" t="str">
        <f>G18 - 67164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2">
        <v>111.94</v>
      </c>
    </row>
    <row r="19" spans="1:18">
      <c r="B19" s="41" t="s">
        <v>63</v>
      </c>
      <c r="C19" t="s">
        <v>107</v>
      </c>
      <c r="D19" s="3" t="s">
        <v>108</v>
      </c>
      <c r="E19" s="5">
        <v>60</v>
      </c>
      <c r="F19" s="2">
        <v>540</v>
      </c>
      <c r="G19" s="6">
        <v>70200</v>
      </c>
      <c r="H19" s="2">
        <v>0</v>
      </c>
      <c r="I19" s="6">
        <v>0</v>
      </c>
      <c r="J19" s="6" t="str">
        <f>G19 - 50400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0.8</v>
      </c>
      <c r="Q19" s="2">
        <v>130</v>
      </c>
      <c r="R19" s="42">
        <v>111.94</v>
      </c>
    </row>
    <row r="20" spans="1:18">
      <c r="B20" s="41" t="s">
        <v>63</v>
      </c>
      <c r="C20" t="s">
        <v>107</v>
      </c>
      <c r="D20" s="3" t="s">
        <v>109</v>
      </c>
      <c r="E20" s="5">
        <v>10</v>
      </c>
      <c r="F20" s="2">
        <v>0</v>
      </c>
      <c r="G20" s="6">
        <v>0</v>
      </c>
      <c r="H20" s="2">
        <v>0</v>
      </c>
      <c r="I20" s="6">
        <v>0</v>
      </c>
      <c r="J20" s="6" t="str">
        <f>G20 - 8400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0.8</v>
      </c>
      <c r="Q20" s="2">
        <v>130</v>
      </c>
      <c r="R20" s="42">
        <v>111.94</v>
      </c>
    </row>
    <row r="21" spans="1:18">
      <c r="B21" s="43"/>
      <c r="C21" s="43"/>
      <c r="D21" s="44"/>
      <c r="E21" s="45"/>
      <c r="F21" s="46"/>
      <c r="G21" s="47"/>
      <c r="H21" s="46"/>
      <c r="I21" s="47"/>
      <c r="J21" s="47"/>
      <c r="K21" s="48"/>
      <c r="L21" s="47"/>
      <c r="M21" s="46"/>
      <c r="N21" s="47"/>
      <c r="O21" s="48"/>
      <c r="P21" s="48"/>
      <c r="Q21" s="46"/>
      <c r="R21" s="46"/>
    </row>
    <row r="22" spans="1:18">
      <c r="D22" s="8" t="s">
        <v>76</v>
      </c>
      <c r="F22" s="2" t="str">
        <f>SUM(F5:F21)</f>
        <v>0</v>
      </c>
      <c r="G22" s="6" t="str">
        <f>SUM(G5:G21)</f>
        <v>0</v>
      </c>
      <c r="H22" s="2" t="str">
        <f>SUM(H5:H21)</f>
        <v>0</v>
      </c>
      <c r="I22" s="6" t="str">
        <f>SUM(I5:I21)</f>
        <v>0</v>
      </c>
      <c r="J22" s="6" t="str">
        <f>SUM(J5:J21)</f>
        <v>0</v>
      </c>
      <c r="K22" s="4" t="str">
        <f>IF(G22=0,0,J22 / G22)</f>
        <v>0</v>
      </c>
      <c r="L22" s="6" t="str">
        <f>SUM(L5:L21)</f>
        <v>0</v>
      </c>
      <c r="M22" s="2" t="str">
        <f>SUM(M5:M21)</f>
        <v>0</v>
      </c>
      <c r="N22" s="6" t="str">
        <f>SUM(N5:N21)</f>
        <v>0</v>
      </c>
    </row>
    <row r="23" spans="1:18">
      <c r="D23" s="8" t="s">
        <v>77</v>
      </c>
      <c r="E23" s="9">
        <v>0.04712</v>
      </c>
      <c r="F23" s="2" t="str">
        <f>E23 * (F22 - 0)</f>
        <v>0</v>
      </c>
      <c r="G23" s="6" t="str">
        <f>E23 * (G22 - 0)</f>
        <v>0</v>
      </c>
    </row>
    <row r="24" spans="1:18">
      <c r="D24" s="8" t="s">
        <v>78</v>
      </c>
      <c r="E24" s="7">
        <v>0.1</v>
      </c>
      <c r="F24" s="2" t="str">
        <f>F22*E24</f>
        <v>0</v>
      </c>
      <c r="G24" s="6" t="str">
        <f>G22*E24</f>
        <v>0</v>
      </c>
      <c r="N24" s="6" t="str">
        <f>G24</f>
        <v>0</v>
      </c>
    </row>
    <row r="25" spans="1:18">
      <c r="D25" s="8" t="s">
        <v>76</v>
      </c>
      <c r="F25" s="2" t="str">
        <f>F22 + F23 + F24</f>
        <v>0</v>
      </c>
      <c r="G25" s="6" t="str">
        <f>G22 + G23 +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</f>
        <v>0</v>
      </c>
      <c r="M25" s="2" t="str">
        <f>M22</f>
        <v>0</v>
      </c>
      <c r="N25" s="6" t="str">
        <f>N22 + N24</f>
        <v>0</v>
      </c>
    </row>
    <row r="26" spans="1:18">
      <c r="D26" s="8" t="s">
        <v>110</v>
      </c>
      <c r="E26" s="7">
        <v>0.05</v>
      </c>
      <c r="F26" s="2" t="str">
        <f>F25*E26</f>
        <v>0</v>
      </c>
      <c r="G26" s="6" t="str">
        <f>G25*E26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</v>
      </c>
      <c r="P26" s="4">
        <v>1</v>
      </c>
    </row>
    <row r="27" spans="1:18">
      <c r="D27" s="8" t="s">
        <v>80</v>
      </c>
      <c r="E27" s="5">
        <v>0</v>
      </c>
      <c r="F27" s="2" t="str">
        <f>IF(R27=0,0,G27/R27)</f>
        <v>0</v>
      </c>
      <c r="G27" s="6" t="str">
        <f>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</v>
      </c>
      <c r="P27" s="4">
        <v>1</v>
      </c>
      <c r="Q27" s="2" t="s">
        <v>81</v>
      </c>
      <c r="R27" s="2">
        <v>100</v>
      </c>
    </row>
    <row r="28" spans="1:18">
      <c r="D28" s="8" t="s">
        <v>82</v>
      </c>
      <c r="F28" s="2" t="str">
        <f>F25 - F26 - F27</f>
        <v>0</v>
      </c>
      <c r="G28" s="6" t="str">
        <f>G25 - G26 -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L25 - L26 - L27</f>
        <v>0</v>
      </c>
      <c r="M28" s="2" t="str">
        <f>M25 - M26 - M27</f>
        <v>0</v>
      </c>
      <c r="N28" s="6" t="str">
        <f>N25 - N26 - N27</f>
        <v>0</v>
      </c>
    </row>
    <row r="29" spans="1:18">
      <c r="D29" s="8"/>
    </row>
    <row r="30" spans="1:18">
      <c r="D3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0" s="2" t="str">
        <f>M28</f>
        <v>0</v>
      </c>
    </row>
    <row r="31" spans="1:18">
      <c r="D31" s="8" t="s">
        <v>7</v>
      </c>
      <c r="F31" s="2" t="str">
        <f>(F30 + F32) * E23</f>
        <v>0</v>
      </c>
    </row>
    <row r="32" spans="1:18">
      <c r="D32" s="8" t="s">
        <v>83</v>
      </c>
      <c r="F32" s="2" t="str">
        <f>H28</f>
        <v>0</v>
      </c>
    </row>
    <row r="33" spans="1:18">
      <c r="D3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3" s="2" t="str">
        <f>SUM(F30:F32)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111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1" t="s">
        <v>41</v>
      </c>
      <c r="C5" t="s">
        <v>42</v>
      </c>
      <c r="D5" s="3" t="s">
        <v>112</v>
      </c>
      <c r="E5" s="5">
        <v>1</v>
      </c>
      <c r="F5" s="2">
        <v>850</v>
      </c>
      <c r="G5" s="6">
        <v>110500</v>
      </c>
      <c r="H5" s="2">
        <v>1672.78</v>
      </c>
      <c r="I5" s="6">
        <v>187251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111.94</v>
      </c>
    </row>
    <row r="6" spans="1:18">
      <c r="B6" s="41" t="s">
        <v>41</v>
      </c>
      <c r="C6" t="s">
        <v>113</v>
      </c>
      <c r="D6" s="3" t="s">
        <v>114</v>
      </c>
      <c r="E6" s="5">
        <v>1</v>
      </c>
      <c r="F6" s="2">
        <v>900</v>
      </c>
      <c r="G6" s="6">
        <v>117000</v>
      </c>
      <c r="H6" s="2">
        <v>600</v>
      </c>
      <c r="I6" s="6">
        <v>67164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111.94</v>
      </c>
    </row>
    <row r="7" spans="1:18">
      <c r="B7" s="41" t="s">
        <v>41</v>
      </c>
      <c r="C7" t="s">
        <v>113</v>
      </c>
      <c r="D7" s="3" t="s">
        <v>115</v>
      </c>
      <c r="E7" s="5">
        <v>1</v>
      </c>
      <c r="F7" s="2">
        <v>150</v>
      </c>
      <c r="G7" s="6">
        <v>19500</v>
      </c>
      <c r="H7" s="2">
        <v>50</v>
      </c>
      <c r="I7" s="6">
        <v>5597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111.94</v>
      </c>
    </row>
    <row r="8" spans="1:18">
      <c r="B8" s="41" t="s">
        <v>41</v>
      </c>
      <c r="C8" t="s">
        <v>113</v>
      </c>
      <c r="D8" s="3" t="s">
        <v>116</v>
      </c>
      <c r="E8" s="5">
        <v>1</v>
      </c>
      <c r="F8" s="2">
        <v>80</v>
      </c>
      <c r="G8" s="6">
        <v>10400</v>
      </c>
      <c r="H8" s="2">
        <v>50</v>
      </c>
      <c r="I8" s="6">
        <v>5597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111.94</v>
      </c>
    </row>
    <row r="9" spans="1:18">
      <c r="B9" s="41" t="s">
        <v>41</v>
      </c>
      <c r="C9" t="s">
        <v>55</v>
      </c>
      <c r="D9" s="3" t="s">
        <v>117</v>
      </c>
      <c r="E9" s="5">
        <v>1</v>
      </c>
      <c r="F9" s="2">
        <v>580</v>
      </c>
      <c r="G9" s="6">
        <v>75400</v>
      </c>
      <c r="H9" s="2">
        <v>340</v>
      </c>
      <c r="I9" s="6">
        <v>38060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111.94</v>
      </c>
    </row>
    <row r="10" spans="1:18">
      <c r="B10" s="41" t="s">
        <v>41</v>
      </c>
      <c r="C10" t="s">
        <v>118</v>
      </c>
      <c r="D10" s="3" t="s">
        <v>119</v>
      </c>
      <c r="E10" s="5">
        <v>1</v>
      </c>
      <c r="F10" s="2">
        <v>1170</v>
      </c>
      <c r="G10" s="6">
        <v>152100</v>
      </c>
      <c r="H10" s="2">
        <v>600</v>
      </c>
      <c r="I10" s="6">
        <v>67164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111.94</v>
      </c>
    </row>
    <row r="11" spans="1:18">
      <c r="B11" s="41" t="s">
        <v>41</v>
      </c>
      <c r="C11" t="s">
        <v>118</v>
      </c>
      <c r="D11" s="3" t="s">
        <v>120</v>
      </c>
      <c r="E11" s="5">
        <v>1</v>
      </c>
      <c r="F11" s="2">
        <v>180</v>
      </c>
      <c r="G11" s="6">
        <v>23400</v>
      </c>
      <c r="H11" s="2">
        <v>100</v>
      </c>
      <c r="I11" s="6">
        <v>11194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111.94</v>
      </c>
    </row>
    <row r="12" spans="1:18">
      <c r="B12" s="41" t="s">
        <v>41</v>
      </c>
      <c r="C12" t="s">
        <v>121</v>
      </c>
      <c r="D12" s="3" t="s">
        <v>122</v>
      </c>
      <c r="E12" s="5">
        <v>1</v>
      </c>
      <c r="F12" s="2">
        <v>820</v>
      </c>
      <c r="G12" s="6">
        <v>106600</v>
      </c>
      <c r="H12" s="2">
        <v>700</v>
      </c>
      <c r="I12" s="6">
        <v>78358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111.94</v>
      </c>
    </row>
    <row r="13" spans="1:18">
      <c r="B13" s="41" t="s">
        <v>41</v>
      </c>
      <c r="C13" t="s">
        <v>57</v>
      </c>
      <c r="D13" s="3" t="s">
        <v>123</v>
      </c>
      <c r="E13" s="5">
        <v>1</v>
      </c>
      <c r="F13" s="2">
        <v>300</v>
      </c>
      <c r="G13" s="6">
        <v>39000</v>
      </c>
      <c r="H13" s="2">
        <v>175.39</v>
      </c>
      <c r="I13" s="6">
        <v>19633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111.94</v>
      </c>
    </row>
    <row r="14" spans="1:18">
      <c r="B14" s="43"/>
      <c r="C14" s="43"/>
      <c r="D14" s="44"/>
      <c r="E14" s="45"/>
      <c r="F14" s="46"/>
      <c r="G14" s="47"/>
      <c r="H14" s="46"/>
      <c r="I14" s="47"/>
      <c r="J14" s="47"/>
      <c r="K14" s="48"/>
      <c r="L14" s="47"/>
      <c r="M14" s="46"/>
      <c r="N14" s="47"/>
      <c r="O14" s="48"/>
      <c r="P14" s="48"/>
      <c r="Q14" s="46"/>
      <c r="R14" s="46"/>
    </row>
    <row r="15" spans="1:18">
      <c r="D15" s="8" t="s">
        <v>76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77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78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76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79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80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81</v>
      </c>
      <c r="R20" s="2">
        <v>100</v>
      </c>
    </row>
    <row r="21" spans="1:18">
      <c r="D21" s="8" t="s">
        <v>82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83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124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1" t="s">
        <v>41</v>
      </c>
      <c r="C5" t="s">
        <v>42</v>
      </c>
      <c r="D5" s="3" t="s">
        <v>125</v>
      </c>
      <c r="E5" s="5">
        <v>1</v>
      </c>
      <c r="F5" s="2">
        <v>1000</v>
      </c>
      <c r="G5" s="6">
        <v>130000</v>
      </c>
      <c r="H5" s="2">
        <v>1934.56</v>
      </c>
      <c r="I5" s="6">
        <v>216555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111.94</v>
      </c>
    </row>
    <row r="6" spans="1:18">
      <c r="B6" s="41" t="s">
        <v>41</v>
      </c>
      <c r="C6" t="s">
        <v>113</v>
      </c>
      <c r="D6" s="3" t="s">
        <v>114</v>
      </c>
      <c r="E6" s="5">
        <v>1</v>
      </c>
      <c r="F6" s="2">
        <v>900</v>
      </c>
      <c r="G6" s="6">
        <v>117000</v>
      </c>
      <c r="H6" s="2">
        <v>600</v>
      </c>
      <c r="I6" s="6">
        <v>67164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111.94</v>
      </c>
    </row>
    <row r="7" spans="1:18">
      <c r="B7" s="41" t="s">
        <v>41</v>
      </c>
      <c r="C7" t="s">
        <v>113</v>
      </c>
      <c r="D7" s="3" t="s">
        <v>115</v>
      </c>
      <c r="E7" s="5">
        <v>1</v>
      </c>
      <c r="F7" s="2">
        <v>150</v>
      </c>
      <c r="G7" s="6">
        <v>19500</v>
      </c>
      <c r="H7" s="2">
        <v>50</v>
      </c>
      <c r="I7" s="6">
        <v>5597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111.94</v>
      </c>
    </row>
    <row r="8" spans="1:18">
      <c r="B8" s="41" t="s">
        <v>41</v>
      </c>
      <c r="C8" t="s">
        <v>126</v>
      </c>
      <c r="D8" s="3" t="s">
        <v>127</v>
      </c>
      <c r="E8" s="5">
        <v>1</v>
      </c>
      <c r="F8" s="2">
        <v>1700</v>
      </c>
      <c r="G8" s="6">
        <v>221000</v>
      </c>
      <c r="H8" s="2">
        <v>874.35</v>
      </c>
      <c r="I8" s="6">
        <v>97875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111.94</v>
      </c>
    </row>
    <row r="9" spans="1:18">
      <c r="B9" s="41" t="s">
        <v>41</v>
      </c>
      <c r="C9" t="s">
        <v>126</v>
      </c>
      <c r="D9" s="3" t="s">
        <v>128</v>
      </c>
      <c r="E9" s="5">
        <v>1</v>
      </c>
      <c r="F9" s="2">
        <v>200</v>
      </c>
      <c r="G9" s="6">
        <v>26000</v>
      </c>
      <c r="H9" s="2">
        <v>100.5</v>
      </c>
      <c r="I9" s="6">
        <v>11250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111.94</v>
      </c>
    </row>
    <row r="10" spans="1:18">
      <c r="B10" s="41" t="s">
        <v>41</v>
      </c>
      <c r="C10" t="s">
        <v>126</v>
      </c>
      <c r="D10" s="3" t="s">
        <v>129</v>
      </c>
      <c r="E10" s="5">
        <v>1</v>
      </c>
      <c r="F10" s="2">
        <v>50</v>
      </c>
      <c r="G10" s="6">
        <v>6500</v>
      </c>
      <c r="H10" s="2">
        <v>30</v>
      </c>
      <c r="I10" s="6">
        <v>3358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111.94</v>
      </c>
    </row>
    <row r="11" spans="1:18">
      <c r="B11" s="41" t="s">
        <v>41</v>
      </c>
      <c r="C11" t="s">
        <v>121</v>
      </c>
      <c r="D11" s="3" t="s">
        <v>130</v>
      </c>
      <c r="E11" s="5">
        <v>1</v>
      </c>
      <c r="F11" s="2">
        <v>820</v>
      </c>
      <c r="G11" s="6">
        <v>106600</v>
      </c>
      <c r="H11" s="2">
        <v>628.27</v>
      </c>
      <c r="I11" s="6">
        <v>70329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111.94</v>
      </c>
    </row>
    <row r="12" spans="1:18">
      <c r="B12" s="41" t="s">
        <v>41</v>
      </c>
      <c r="C12" t="s">
        <v>55</v>
      </c>
      <c r="D12" s="3" t="s">
        <v>131</v>
      </c>
      <c r="E12" s="5">
        <v>1</v>
      </c>
      <c r="F12" s="2">
        <v>580</v>
      </c>
      <c r="G12" s="6">
        <v>75400</v>
      </c>
      <c r="H12" s="2">
        <v>380</v>
      </c>
      <c r="I12" s="6">
        <v>42537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111.94</v>
      </c>
    </row>
    <row r="13" spans="1:18">
      <c r="B13" s="41" t="s">
        <v>41</v>
      </c>
      <c r="C13" t="s">
        <v>57</v>
      </c>
      <c r="D13" s="3" t="s">
        <v>132</v>
      </c>
      <c r="E13" s="5">
        <v>1</v>
      </c>
      <c r="F13" s="2">
        <v>250</v>
      </c>
      <c r="G13" s="6">
        <v>32500</v>
      </c>
      <c r="H13" s="2">
        <v>157.06</v>
      </c>
      <c r="I13" s="6">
        <v>17581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111.94</v>
      </c>
    </row>
    <row r="14" spans="1:18">
      <c r="B14" s="41" t="s">
        <v>41</v>
      </c>
      <c r="C14" t="s">
        <v>57</v>
      </c>
      <c r="D14" s="3" t="s">
        <v>133</v>
      </c>
      <c r="E14" s="5">
        <v>1</v>
      </c>
      <c r="F14" s="2">
        <v>270</v>
      </c>
      <c r="G14" s="6">
        <v>35100</v>
      </c>
      <c r="H14" s="2">
        <v>175.39</v>
      </c>
      <c r="I14" s="6">
        <v>19633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111.94</v>
      </c>
    </row>
    <row r="15" spans="1:18">
      <c r="B15" s="41" t="s">
        <v>41</v>
      </c>
      <c r="C15" t="s">
        <v>134</v>
      </c>
      <c r="D15" s="3" t="s">
        <v>135</v>
      </c>
      <c r="E15" s="5">
        <v>1</v>
      </c>
      <c r="F15" s="2">
        <v>350</v>
      </c>
      <c r="G15" s="6">
        <v>45500</v>
      </c>
      <c r="H15" s="2">
        <v>238.22</v>
      </c>
      <c r="I15" s="6">
        <v>26666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111.94</v>
      </c>
    </row>
    <row r="16" spans="1:18">
      <c r="B16" s="41" t="s">
        <v>41</v>
      </c>
      <c r="C16" t="s">
        <v>59</v>
      </c>
      <c r="D16" s="3" t="s">
        <v>136</v>
      </c>
      <c r="E16" s="5">
        <v>1</v>
      </c>
      <c r="F16" s="2">
        <v>320</v>
      </c>
      <c r="G16" s="6">
        <v>41600</v>
      </c>
      <c r="H16" s="2">
        <v>220</v>
      </c>
      <c r="I16" s="6">
        <v>24627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111.94</v>
      </c>
    </row>
    <row r="17" spans="1:18">
      <c r="B17" s="41" t="s">
        <v>41</v>
      </c>
      <c r="C17" t="s">
        <v>59</v>
      </c>
      <c r="D17" s="3" t="s">
        <v>61</v>
      </c>
      <c r="E17" s="5">
        <v>1</v>
      </c>
      <c r="F17" s="2">
        <v>150</v>
      </c>
      <c r="G17" s="6">
        <v>19500</v>
      </c>
      <c r="H17" s="2">
        <v>60</v>
      </c>
      <c r="I17" s="6">
        <v>6716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111.94</v>
      </c>
    </row>
    <row r="18" spans="1:18">
      <c r="B18" s="41" t="s">
        <v>41</v>
      </c>
      <c r="C18" t="s">
        <v>121</v>
      </c>
      <c r="D18" s="3" t="s">
        <v>137</v>
      </c>
      <c r="E18" s="5">
        <v>1</v>
      </c>
      <c r="F18" s="2">
        <v>380.76</v>
      </c>
      <c r="G18" s="6">
        <v>49499</v>
      </c>
      <c r="H18" s="2">
        <v>330</v>
      </c>
      <c r="I18" s="6">
        <v>36940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111.94</v>
      </c>
    </row>
    <row r="19" spans="1:18">
      <c r="B19" s="43"/>
      <c r="C19" s="43"/>
      <c r="D19" s="44"/>
      <c r="E19" s="45"/>
      <c r="F19" s="46"/>
      <c r="G19" s="47"/>
      <c r="H19" s="46"/>
      <c r="I19" s="47"/>
      <c r="J19" s="47"/>
      <c r="K19" s="48"/>
      <c r="L19" s="47"/>
      <c r="M19" s="46"/>
      <c r="N19" s="47"/>
      <c r="O19" s="48"/>
      <c r="P19" s="48"/>
      <c r="Q19" s="46"/>
      <c r="R19" s="46"/>
    </row>
    <row r="20" spans="1:18">
      <c r="D20" s="8" t="s">
        <v>76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77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78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76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79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80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81</v>
      </c>
      <c r="R25" s="2">
        <v>100</v>
      </c>
    </row>
    <row r="26" spans="1:18">
      <c r="D26" s="8" t="s">
        <v>82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83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138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1" t="s">
        <v>41</v>
      </c>
      <c r="C5" t="s">
        <v>139</v>
      </c>
      <c r="D5" s="3" t="s">
        <v>140</v>
      </c>
      <c r="E5" s="5">
        <v>1</v>
      </c>
      <c r="F5" s="2">
        <v>1450</v>
      </c>
      <c r="G5" s="6">
        <v>188500</v>
      </c>
      <c r="H5" s="2">
        <v>1225.63</v>
      </c>
      <c r="I5" s="6">
        <v>137197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111.94</v>
      </c>
    </row>
    <row r="6" spans="1:18">
      <c r="B6" s="41" t="s">
        <v>41</v>
      </c>
      <c r="C6" t="s">
        <v>141</v>
      </c>
      <c r="D6" s="3" t="s">
        <v>142</v>
      </c>
      <c r="E6" s="5">
        <v>1</v>
      </c>
      <c r="F6" s="2">
        <v>300</v>
      </c>
      <c r="G6" s="6">
        <v>39000</v>
      </c>
      <c r="H6" s="2">
        <v>150</v>
      </c>
      <c r="I6" s="6">
        <v>16791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111.94</v>
      </c>
    </row>
    <row r="7" spans="1:18">
      <c r="B7" s="41" t="s">
        <v>41</v>
      </c>
      <c r="C7" t="s">
        <v>141</v>
      </c>
      <c r="D7" s="3" t="s">
        <v>143</v>
      </c>
      <c r="E7" s="5">
        <v>1</v>
      </c>
      <c r="F7" s="2">
        <v>900</v>
      </c>
      <c r="G7" s="6">
        <v>117000</v>
      </c>
      <c r="H7" s="2">
        <v>500</v>
      </c>
      <c r="I7" s="6">
        <v>55970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111.94</v>
      </c>
    </row>
    <row r="8" spans="1:18">
      <c r="B8" s="41" t="s">
        <v>41</v>
      </c>
      <c r="C8" t="s">
        <v>141</v>
      </c>
      <c r="D8" s="3" t="s">
        <v>115</v>
      </c>
      <c r="E8" s="5">
        <v>2</v>
      </c>
      <c r="F8" s="2">
        <v>300</v>
      </c>
      <c r="G8" s="6">
        <v>39000</v>
      </c>
      <c r="H8" s="2">
        <v>160</v>
      </c>
      <c r="I8" s="6">
        <v>17910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111.94</v>
      </c>
    </row>
    <row r="9" spans="1:18">
      <c r="B9" s="41" t="s">
        <v>41</v>
      </c>
      <c r="C9" t="s">
        <v>141</v>
      </c>
      <c r="D9" s="3" t="s">
        <v>116</v>
      </c>
      <c r="E9" s="5">
        <v>1</v>
      </c>
      <c r="F9" s="2">
        <v>80</v>
      </c>
      <c r="G9" s="6">
        <v>10400</v>
      </c>
      <c r="H9" s="2">
        <v>40</v>
      </c>
      <c r="I9" s="6">
        <v>4478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111.94</v>
      </c>
    </row>
    <row r="10" spans="1:18">
      <c r="B10" s="41" t="s">
        <v>41</v>
      </c>
      <c r="C10" t="s">
        <v>126</v>
      </c>
      <c r="D10" s="3" t="s">
        <v>127</v>
      </c>
      <c r="E10" s="5">
        <v>1</v>
      </c>
      <c r="F10" s="2">
        <v>1700</v>
      </c>
      <c r="G10" s="6">
        <v>221000</v>
      </c>
      <c r="H10" s="2">
        <v>874.35</v>
      </c>
      <c r="I10" s="6">
        <v>97875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111.94</v>
      </c>
    </row>
    <row r="11" spans="1:18">
      <c r="B11" s="41" t="s">
        <v>41</v>
      </c>
      <c r="C11" t="s">
        <v>126</v>
      </c>
      <c r="D11" s="3" t="s">
        <v>128</v>
      </c>
      <c r="E11" s="5">
        <v>1</v>
      </c>
      <c r="F11" s="2">
        <v>200</v>
      </c>
      <c r="G11" s="6">
        <v>26000</v>
      </c>
      <c r="H11" s="2">
        <v>100.5</v>
      </c>
      <c r="I11" s="6">
        <v>11250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111.94</v>
      </c>
    </row>
    <row r="12" spans="1:18">
      <c r="B12" s="41" t="s">
        <v>41</v>
      </c>
      <c r="C12" t="s">
        <v>55</v>
      </c>
      <c r="D12" s="3" t="s">
        <v>144</v>
      </c>
      <c r="E12" s="5">
        <v>1</v>
      </c>
      <c r="F12" s="2">
        <v>550</v>
      </c>
      <c r="G12" s="6">
        <v>71500</v>
      </c>
      <c r="H12" s="2">
        <v>240</v>
      </c>
      <c r="I12" s="6">
        <v>26866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111.94</v>
      </c>
    </row>
    <row r="13" spans="1:18">
      <c r="B13" s="41" t="s">
        <v>41</v>
      </c>
      <c r="C13" t="s">
        <v>57</v>
      </c>
      <c r="D13" s="3" t="s">
        <v>58</v>
      </c>
      <c r="E13" s="5">
        <v>1</v>
      </c>
      <c r="F13" s="2">
        <v>150</v>
      </c>
      <c r="G13" s="6">
        <v>19500</v>
      </c>
      <c r="H13" s="2">
        <v>78.53</v>
      </c>
      <c r="I13" s="6">
        <v>8791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111.94</v>
      </c>
    </row>
    <row r="14" spans="1:18">
      <c r="B14" s="41" t="s">
        <v>41</v>
      </c>
      <c r="C14" t="s">
        <v>57</v>
      </c>
      <c r="D14" s="3" t="s">
        <v>132</v>
      </c>
      <c r="E14" s="5">
        <v>1</v>
      </c>
      <c r="F14" s="2">
        <v>250</v>
      </c>
      <c r="G14" s="6">
        <v>32500</v>
      </c>
      <c r="H14" s="2">
        <v>157.06</v>
      </c>
      <c r="I14" s="6">
        <v>17581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111.94</v>
      </c>
    </row>
    <row r="15" spans="1:18">
      <c r="B15" s="41" t="s">
        <v>41</v>
      </c>
      <c r="C15" t="s">
        <v>59</v>
      </c>
      <c r="D15" s="3" t="s">
        <v>145</v>
      </c>
      <c r="E15" s="5">
        <v>1</v>
      </c>
      <c r="F15" s="2">
        <v>320</v>
      </c>
      <c r="G15" s="6">
        <v>41600</v>
      </c>
      <c r="H15" s="2">
        <v>300</v>
      </c>
      <c r="I15" s="6">
        <v>33582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111.94</v>
      </c>
    </row>
    <row r="16" spans="1:18">
      <c r="B16" s="41" t="s">
        <v>41</v>
      </c>
      <c r="C16" t="s">
        <v>59</v>
      </c>
      <c r="D16" s="3" t="s">
        <v>146</v>
      </c>
      <c r="E16" s="5">
        <v>1</v>
      </c>
      <c r="F16" s="2">
        <v>155</v>
      </c>
      <c r="G16" s="6">
        <v>20150</v>
      </c>
      <c r="H16" s="2">
        <v>140</v>
      </c>
      <c r="I16" s="6">
        <v>15672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111.94</v>
      </c>
    </row>
    <row r="17" spans="1:18">
      <c r="B17" s="43"/>
      <c r="C17" s="43"/>
      <c r="D17" s="44"/>
      <c r="E17" s="45"/>
      <c r="F17" s="46"/>
      <c r="G17" s="47"/>
      <c r="H17" s="46"/>
      <c r="I17" s="47"/>
      <c r="J17" s="47"/>
      <c r="K17" s="48"/>
      <c r="L17" s="47"/>
      <c r="M17" s="46"/>
      <c r="N17" s="47"/>
      <c r="O17" s="48"/>
      <c r="P17" s="48"/>
      <c r="Q17" s="46"/>
      <c r="R17" s="46"/>
    </row>
    <row r="18" spans="1:18">
      <c r="D18" s="8" t="s">
        <v>76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77</v>
      </c>
      <c r="E19" s="9">
        <v>0.04712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78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76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79</v>
      </c>
      <c r="E22" s="7">
        <v>0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80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81</v>
      </c>
      <c r="R23" s="2">
        <v>100</v>
      </c>
    </row>
    <row r="24" spans="1:18">
      <c r="D24" s="8" t="s">
        <v>82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83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147</v>
      </c>
      <c r="Q2" s="2" t="s">
        <v>23</v>
      </c>
      <c r="R2" s="2">
        <v>130</v>
      </c>
    </row>
    <row r="4" spans="1:18" s="1" customFormat="1">
      <c r="B4" s="15" t="s">
        <v>24</v>
      </c>
      <c r="C4" s="16" t="s">
        <v>25</v>
      </c>
      <c r="D4" s="17" t="s">
        <v>26</v>
      </c>
      <c r="E4" s="18" t="s">
        <v>27</v>
      </c>
      <c r="F4" s="19" t="s">
        <v>28</v>
      </c>
      <c r="G4" s="18" t="s">
        <v>29</v>
      </c>
      <c r="H4" s="19" t="s">
        <v>30</v>
      </c>
      <c r="I4" s="18" t="s">
        <v>31</v>
      </c>
      <c r="J4" s="18" t="s">
        <v>32</v>
      </c>
      <c r="K4" s="20" t="s">
        <v>33</v>
      </c>
      <c r="L4" s="21" t="s">
        <v>34</v>
      </c>
      <c r="M4" s="22" t="s">
        <v>35</v>
      </c>
      <c r="N4" s="21" t="s">
        <v>36</v>
      </c>
      <c r="O4" s="23" t="s">
        <v>37</v>
      </c>
      <c r="P4" s="23" t="s">
        <v>38</v>
      </c>
      <c r="Q4" s="19" t="s">
        <v>39</v>
      </c>
      <c r="R4" s="24" t="s">
        <v>40</v>
      </c>
    </row>
    <row r="5" spans="1:18">
      <c r="B5" s="41" t="s">
        <v>41</v>
      </c>
      <c r="C5" t="s">
        <v>139</v>
      </c>
      <c r="D5" s="3" t="s">
        <v>140</v>
      </c>
      <c r="E5" s="5">
        <v>1</v>
      </c>
      <c r="F5" s="2">
        <v>1750</v>
      </c>
      <c r="G5" s="6">
        <v>227500</v>
      </c>
      <c r="H5" s="2">
        <v>1740.63</v>
      </c>
      <c r="I5" s="6">
        <v>194846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111.94</v>
      </c>
    </row>
    <row r="6" spans="1:18">
      <c r="B6" s="41" t="s">
        <v>41</v>
      </c>
      <c r="C6" t="s">
        <v>148</v>
      </c>
      <c r="D6" s="3" t="s">
        <v>149</v>
      </c>
      <c r="E6" s="5">
        <v>1</v>
      </c>
      <c r="F6" s="2">
        <v>920</v>
      </c>
      <c r="G6" s="6">
        <v>119600</v>
      </c>
      <c r="H6" s="2">
        <v>630</v>
      </c>
      <c r="I6" s="6">
        <v>70522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111.94</v>
      </c>
    </row>
    <row r="7" spans="1:18">
      <c r="B7" s="41" t="s">
        <v>41</v>
      </c>
      <c r="C7" t="s">
        <v>150</v>
      </c>
      <c r="D7" s="3" t="s">
        <v>151</v>
      </c>
      <c r="E7" s="5">
        <v>1</v>
      </c>
      <c r="F7" s="2">
        <v>1375</v>
      </c>
      <c r="G7" s="6">
        <v>178750</v>
      </c>
      <c r="H7" s="2">
        <v>1099.48</v>
      </c>
      <c r="I7" s="6">
        <v>123076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111.94</v>
      </c>
    </row>
    <row r="8" spans="1:18">
      <c r="B8" s="41" t="s">
        <v>41</v>
      </c>
      <c r="C8" t="s">
        <v>152</v>
      </c>
      <c r="D8" s="3" t="s">
        <v>153</v>
      </c>
      <c r="E8" s="5">
        <v>1</v>
      </c>
      <c r="F8" s="2">
        <v>950</v>
      </c>
      <c r="G8" s="6">
        <v>123500</v>
      </c>
      <c r="H8" s="2">
        <v>725</v>
      </c>
      <c r="I8" s="6">
        <v>81157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111.94</v>
      </c>
    </row>
    <row r="9" spans="1:18">
      <c r="B9" s="41" t="s">
        <v>41</v>
      </c>
      <c r="C9" t="s">
        <v>55</v>
      </c>
      <c r="D9" s="3" t="s">
        <v>154</v>
      </c>
      <c r="E9" s="5">
        <v>1</v>
      </c>
      <c r="F9" s="2">
        <v>450</v>
      </c>
      <c r="G9" s="6">
        <v>58500</v>
      </c>
      <c r="H9" s="2">
        <v>320</v>
      </c>
      <c r="I9" s="6">
        <v>35821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111.94</v>
      </c>
    </row>
    <row r="10" spans="1:18">
      <c r="B10" s="41" t="s">
        <v>41</v>
      </c>
      <c r="C10" t="s">
        <v>57</v>
      </c>
      <c r="D10" s="3" t="s">
        <v>58</v>
      </c>
      <c r="E10" s="5">
        <v>1</v>
      </c>
      <c r="F10" s="2">
        <v>150</v>
      </c>
      <c r="G10" s="6">
        <v>19500</v>
      </c>
      <c r="H10" s="2">
        <v>78.53</v>
      </c>
      <c r="I10" s="6">
        <v>8791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111.94</v>
      </c>
    </row>
    <row r="11" spans="1:18">
      <c r="B11" s="41" t="s">
        <v>41</v>
      </c>
      <c r="C11" t="s">
        <v>134</v>
      </c>
      <c r="D11" s="3" t="s">
        <v>135</v>
      </c>
      <c r="E11" s="5">
        <v>1</v>
      </c>
      <c r="F11" s="2">
        <v>350</v>
      </c>
      <c r="G11" s="6">
        <v>45500</v>
      </c>
      <c r="H11" s="2">
        <v>238.22</v>
      </c>
      <c r="I11" s="6">
        <v>26666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111.94</v>
      </c>
    </row>
    <row r="12" spans="1:18">
      <c r="B12" s="41" t="s">
        <v>41</v>
      </c>
      <c r="C12" t="s">
        <v>59</v>
      </c>
      <c r="D12" s="3" t="s">
        <v>155</v>
      </c>
      <c r="E12" s="5">
        <v>1</v>
      </c>
      <c r="F12" s="2">
        <v>0</v>
      </c>
      <c r="G12" s="6">
        <v>0</v>
      </c>
      <c r="H12" s="2">
        <v>380</v>
      </c>
      <c r="I12" s="6">
        <v>42537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111.94</v>
      </c>
    </row>
    <row r="13" spans="1:18">
      <c r="B13" s="41" t="s">
        <v>41</v>
      </c>
      <c r="C13" t="s">
        <v>59</v>
      </c>
      <c r="D13" s="3" t="s">
        <v>156</v>
      </c>
      <c r="E13" s="5">
        <v>1</v>
      </c>
      <c r="F13" s="2">
        <v>157</v>
      </c>
      <c r="G13" s="6">
        <v>20410</v>
      </c>
      <c r="H13" s="2">
        <v>110</v>
      </c>
      <c r="I13" s="6">
        <v>12313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111.94</v>
      </c>
    </row>
    <row r="14" spans="1:18">
      <c r="B14" s="41" t="s">
        <v>41</v>
      </c>
      <c r="C14" t="s">
        <v>59</v>
      </c>
      <c r="D14" s="3" t="s">
        <v>61</v>
      </c>
      <c r="E14" s="5">
        <v>1</v>
      </c>
      <c r="F14" s="2">
        <v>150</v>
      </c>
      <c r="G14" s="6">
        <v>19500</v>
      </c>
      <c r="H14" s="2">
        <v>30</v>
      </c>
      <c r="I14" s="6">
        <v>3358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111.94</v>
      </c>
    </row>
    <row r="15" spans="1:18">
      <c r="B15" s="41" t="s">
        <v>41</v>
      </c>
      <c r="C15" t="s">
        <v>59</v>
      </c>
      <c r="D15" s="3" t="s">
        <v>157</v>
      </c>
      <c r="E15" s="5">
        <v>1</v>
      </c>
      <c r="F15" s="2">
        <v>60</v>
      </c>
      <c r="G15" s="6">
        <v>7800</v>
      </c>
      <c r="H15" s="2">
        <v>35</v>
      </c>
      <c r="I15" s="6">
        <v>3918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111.94</v>
      </c>
    </row>
    <row r="16" spans="1:18">
      <c r="B16" s="41" t="s">
        <v>41</v>
      </c>
      <c r="C16" t="s">
        <v>59</v>
      </c>
      <c r="D16" s="3" t="s">
        <v>158</v>
      </c>
      <c r="E16" s="5">
        <v>2</v>
      </c>
      <c r="F16" s="2">
        <v>50</v>
      </c>
      <c r="G16" s="6">
        <v>6500</v>
      </c>
      <c r="H16" s="2">
        <v>40</v>
      </c>
      <c r="I16" s="6">
        <v>4478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111.94</v>
      </c>
    </row>
    <row r="17" spans="1:18">
      <c r="B17" s="41" t="s">
        <v>41</v>
      </c>
      <c r="C17" t="s">
        <v>59</v>
      </c>
      <c r="D17" s="3" t="s">
        <v>159</v>
      </c>
      <c r="E17" s="5">
        <v>2</v>
      </c>
      <c r="F17" s="2">
        <v>50</v>
      </c>
      <c r="G17" s="6">
        <v>6500</v>
      </c>
      <c r="H17" s="2">
        <v>40</v>
      </c>
      <c r="I17" s="6">
        <v>4478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111.94</v>
      </c>
    </row>
    <row r="18" spans="1:18">
      <c r="B18" s="41" t="s">
        <v>63</v>
      </c>
      <c r="C18" t="s">
        <v>160</v>
      </c>
      <c r="D18" s="3" t="s">
        <v>161</v>
      </c>
      <c r="E18" s="5">
        <v>13</v>
      </c>
      <c r="F18" s="2">
        <v>1794</v>
      </c>
      <c r="G18" s="6">
        <v>233220</v>
      </c>
      <c r="H18" s="2">
        <v>0</v>
      </c>
      <c r="I18" s="6">
        <v>0</v>
      </c>
      <c r="J18" s="6" t="str">
        <f>G18 - 173173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111.94</v>
      </c>
    </row>
    <row r="19" spans="1:18">
      <c r="B19" s="43"/>
      <c r="C19" s="43"/>
      <c r="D19" s="44"/>
      <c r="E19" s="45"/>
      <c r="F19" s="46"/>
      <c r="G19" s="47"/>
      <c r="H19" s="46"/>
      <c r="I19" s="47"/>
      <c r="J19" s="47"/>
      <c r="K19" s="48"/>
      <c r="L19" s="47"/>
      <c r="M19" s="46"/>
      <c r="N19" s="47"/>
      <c r="O19" s="48"/>
      <c r="P19" s="48"/>
      <c r="Q19" s="46"/>
      <c r="R19" s="46"/>
    </row>
    <row r="20" spans="1:18">
      <c r="D20" s="8" t="s">
        <v>76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77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78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76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79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80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81</v>
      </c>
      <c r="R25" s="2">
        <v>100</v>
      </c>
    </row>
    <row r="26" spans="1:18">
      <c r="D26" s="8" t="s">
        <v>82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83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送金全体像</vt:lpstr>
      <vt:lpstr>荻野様</vt:lpstr>
      <vt:lpstr>佐原様</vt:lpstr>
      <vt:lpstr>清水様</vt:lpstr>
      <vt:lpstr>田嶋様</vt:lpstr>
      <vt:lpstr>栗本様</vt:lpstr>
      <vt:lpstr>内島様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