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送金全体像" sheetId="1" r:id="rId4"/>
    <sheet name="後藤様" sheetId="2" r:id="rId5"/>
    <sheet name="遠藤様" sheetId="3" r:id="rId6"/>
    <sheet name="堺様" sheetId="4" r:id="rId7"/>
    <sheet name="岸本様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<sst xmlns="http://schemas.openxmlformats.org/spreadsheetml/2006/main" uniqueCount="122">
  <si>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2018-04挙式分</t>
  </si>
  <si>
    <t>出力日：2018/04/29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</si>
  <si>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</si>
  <si>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</si>
  <si>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</si>
  <si>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</si>
  <si>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</si>
  <si>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</si>
  <si>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</si>
  <si>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2018/04/02</t>
  </si>
  <si>
    <t>岸本 亮</t>
  </si>
  <si>
    <t>2018/04/15</t>
  </si>
  <si>
    <t>遠藤 塁</t>
  </si>
  <si>
    <t>2018/04/25</t>
  </si>
  <si>
    <t>堺 英雄</t>
  </si>
  <si>
    <t>2018/04/27</t>
  </si>
  <si>
    <t>後藤 裕年</t>
  </si>
  <si>
    <t>合計</t>
  </si>
  <si>
    <t>後藤様     挙式日：2018-04-27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</si>
  <si>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</si>
  <si>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</si>
  <si>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</si>
  <si>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</si>
  <si>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</si>
  <si>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</si>
  <si>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</si>
  <si>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</si>
  <si>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</si>
  <si>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</si>
  <si>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</si>
  <si>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</si>
  <si>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</si>
  <si>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</si>
  <si>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</si>
  <si>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</si>
  <si>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</si>
  <si>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</si>
  <si>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</si>
  <si>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カワイアハオ教会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</si>
  <si>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</si>
  <si>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ヘアメイクアーティスト：Machi Barros</t>
  </si>
  <si>
    <t>リハーサルメイク(90分）</t>
  </si>
  <si>
    <t>つきっきりヘアメイク(7時間）*クイックヘアチェンジ2回付き</t>
  </si>
  <si>
    <t>延長1時間</t>
  </si>
  <si>
    <t>新郎ヘアメイク(30分）</t>
  </si>
  <si>
    <t>ヘアメイク</t>
  </si>
  <si>
    <t>ゲストヘアメイク（60分）
Ms.Tomoe Tanizawa　09:30~10:30＠ハイアットリージェンシー</t>
  </si>
  <si>
    <t>フォトグラファー：VISIONARI/Takako, Megumi, Cliff, Ryan, Jason</t>
  </si>
  <si>
    <t>Plan（アルバムなし）：フォトグラファーTakako or Megumi or Cliff or Ryan or Jason/メイク、ホテル内、(リムジン)、セレモニー、フォトツアー2ヶ所/350cut～/DVD(データ)・インターネットスライドショー	
※アルバムをご希望の場合、別途78,800円～ご案内となります。</t>
  </si>
  <si>
    <t>Real Wedddings オリジナル</t>
  </si>
  <si>
    <t>デジタル横長タイプ：Laule'a 40P/80C(表紙素材：麻布)</t>
  </si>
  <si>
    <t>つきっきりコーディネーター</t>
  </si>
  <si>
    <t>ホテル出発→教会→フォトツアー2カ所(ワイキキ周辺）</t>
  </si>
  <si>
    <t>カップル用リムジン</t>
  </si>
  <si>
    <t>フォトツアー1ヶ所（ワイキキ周辺）</t>
  </si>
  <si>
    <t>Real Weddings オリジナル</t>
  </si>
  <si>
    <t>【5月成約特別特典】
ブーケ＆ブートニアプレゼント</t>
  </si>
  <si>
    <t>フラワーシャワー(10名様分)</t>
  </si>
  <si>
    <t>マイリーレイ</t>
  </si>
  <si>
    <t>レイ　（ホワイト＆グリーン）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</si>
  <si>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</si>
  <si>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</si>
  <si>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</si>
  <si>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</si>
  <si>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</si>
  <si>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</si>
  <si>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</si>
  <si>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</si>
  <si>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</si>
  <si>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遠藤様     挙式日：2018-04-15</t>
  </si>
  <si>
    <t>ヘアメイクアーティスト：Bilino</t>
  </si>
  <si>
    <t>つきっきりヘアメイク(7時間）*クイックヘアチェンジ(15分)2回付き</t>
  </si>
  <si>
    <t>リハーサルメイク(120分）</t>
  </si>
  <si>
    <t>新郎ヘアセット(10分）</t>
  </si>
  <si>
    <t>フォトグラファー：Lester Miyashiro</t>
  </si>
  <si>
    <t>お支度→ホテル館内→リムジン→挙式→フォトツアー1ヶ所(ワイキキ周辺）/撮影データ</t>
  </si>
  <si>
    <t>ホテル出発→教会→フォトツアー1カ所(ワイキキ周辺）</t>
  </si>
  <si>
    <t>ロールスロイス</t>
  </si>
  <si>
    <t>挙式基本料金内からアップグレード</t>
  </si>
  <si>
    <t>ベンダー用バン</t>
  </si>
  <si>
    <t>ホテル⇔会場間（ワイキキ周辺）/往復</t>
  </si>
  <si>
    <t>ブーケ＆ブートニア　☆プレゼント☆ ※アジサイ(ブルー)・バラ(ブルー)・ミスティブルー・デルフィニュウム（ブルー）・グリーン</t>
  </si>
  <si>
    <t>堺様     挙式日：2018-04-25</t>
  </si>
  <si>
    <t>メリマンズウエディング</t>
  </si>
  <si>
    <t>※単品料金
ガーデン会場使用料/バンブーガゼボレンタル料/牧師先生/ギター弾き語り/日本人コーディネーター（2時間）/椅子20脚分＆設置料</t>
  </si>
  <si>
    <t>ヘアメイクアーティスト：マウイ島</t>
  </si>
  <si>
    <t>ヘアメイク＆着付け(120分)＋クイックヘアチェンジ１回付き＋アタッチメント付きアテンド</t>
  </si>
  <si>
    <t>リハーサルメイク(90分)</t>
  </si>
  <si>
    <t>ゲストヘアセットorメイクのみ(30分)</t>
  </si>
  <si>
    <t>フォトグラファー：リアルウエディングスオリジナル(マウイ島)</t>
  </si>
  <si>
    <t>挙式のみ/デジタルオンラインフォトギャラリー</t>
  </si>
  <si>
    <t>フォトツアー1ヶ所(1時間)〔ビーチ、レセプション〕※撮影が連動している場合に限ります</t>
  </si>
  <si>
    <t>カップル用リムジン（マウイ島）</t>
  </si>
  <si>
    <t>ホテル⇒会場間・片道送迎</t>
  </si>
  <si>
    <t>ブーケ＆ブートニア　☆プレゼント☆ ※芍薬５～６本、ガーデンローズ５～６本、その他のお花予定</t>
  </si>
  <si>
    <t>Real Weddings オリジナル(マウイ島)</t>
  </si>
  <si>
    <t>ガゼボ装花Ｂ　※左右の計2パーツ(おまかせフラワー)</t>
  </si>
  <si>
    <t>ピュフラワーＢ　※片側3つずつ計6個(おまかせフラワー)</t>
  </si>
  <si>
    <t>ヘアーフラワー ※細めのハクレイと、一本ずつワイヤリングしたお花のご用意</t>
  </si>
  <si>
    <t>プレートフラワー</t>
  </si>
  <si>
    <t>レイ/ホワイトオーキッド(シングル)　</t>
  </si>
  <si>
    <t>フラワーアイテム デリバーセットアップ費</t>
  </si>
  <si>
    <t>マウイ島：メリマンズ</t>
  </si>
  <si>
    <t>カバナ使用料(20～24名様)　※20名様に満たない場合は1名様につき、別途会場使用料が掛かります</t>
  </si>
  <si>
    <t>カバナ使用料 ※別途会場使用料(8名様の場合)</t>
  </si>
  <si>
    <t>ディナーメニュー+その他サービス料　※カバナ/セミプライベートルーム場合</t>
  </si>
  <si>
    <t>メリマンズ</t>
  </si>
  <si>
    <t>オリジナルケーキ　</t>
  </si>
  <si>
    <t>離島挙式特別割引</t>
  </si>
  <si>
    <t>岸本様     挙式日：2018-04-02</t>
  </si>
  <si>
    <t>モアナルアコミュニティ教会</t>
  </si>
  <si>
    <t>【基本プラン】
教会使用料（1時間挙式）／牧師への謝礼／オルガン奏者／シンガー／教会のお世話係／結婚証明書（法的効力はありません）／リムジン送迎（ホテル⇔教会間）
☆挙式基本料半額キャンペーン：117,000円→58,500円☆</t>
  </si>
  <si>
    <t>新郎ヘアセット(20分）</t>
  </si>
  <si>
    <t>フォトグラファー：VISIONARI/Takako,Megumi,Cliff,Ryan,Jason,Yumiko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</si>
  <si>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</si>
  <si>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VISIONARI：オプション</t>
  </si>
  <si>
    <t>遠方出張料（ワイマナロのフォトツアー）</t>
  </si>
  <si>
    <t>ホテル出発→教会→フォトツアー2カ所</t>
  </si>
  <si>
    <t>フォトツアー1ヶ所(ワイマナロビーチ)</t>
  </si>
  <si>
    <t>ブーケ＆ブートニア　☆プレゼント☆ ※アスチルべ(ピンク)・スターチス(ラベンダー)・マトリカリア(ホワイト)・かすみ草(ホワイト)・レースフラワー(ホワイト)・スカビオウサ(ピンク)・ユーカリの葉(丸葉)・ユーカリの葉(実付き)</t>
  </si>
  <si>
    <t>ヘアピース(シングル)</t>
  </si>
  <si>
    <t>ハクレイ　※かすみ草(ホワイト)・グリーン・マトリカリア(ホワイト)・アスチルべ(ピンク)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</si>
</sst>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zoomScale="75" showGridLines="true" showRowColHeaders="1">
      <selection activeCell="H9" sqref="H9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3871.18</v>
      </c>
      <c r="F5" s="28">
        <v>268.53</v>
      </c>
      <c r="G5" s="28">
        <v>195.06</v>
      </c>
      <c r="H5" s="35">
        <v>4334.77</v>
      </c>
    </row>
    <row r="6" spans="1:9">
      <c r="B6" s="33">
        <v>2</v>
      </c>
      <c r="C6" s="26" t="s">
        <v>11</v>
      </c>
      <c r="D6" s="27" t="s">
        <v>12</v>
      </c>
      <c r="E6" s="28">
        <v>3988.59</v>
      </c>
      <c r="F6" s="28">
        <v>289.41</v>
      </c>
      <c r="G6" s="28">
        <v>201.58</v>
      </c>
      <c r="H6" s="35">
        <v>4479.58</v>
      </c>
    </row>
    <row r="7" spans="1:9">
      <c r="B7" s="33">
        <v>3</v>
      </c>
      <c r="C7" s="26" t="s">
        <v>13</v>
      </c>
      <c r="D7" s="27" t="s">
        <v>14</v>
      </c>
      <c r="E7" s="28">
        <v>8030.96</v>
      </c>
      <c r="F7" s="28">
        <v>0</v>
      </c>
      <c r="G7" s="28">
        <v>334.57</v>
      </c>
      <c r="H7" s="35">
        <v>8365.530000000001</v>
      </c>
    </row>
    <row r="8" spans="1:9">
      <c r="B8" s="33">
        <v>4</v>
      </c>
      <c r="C8" s="26" t="s">
        <v>15</v>
      </c>
      <c r="D8" s="27" t="s">
        <v>16</v>
      </c>
      <c r="E8" s="28">
        <v>4472.34</v>
      </c>
      <c r="F8" s="28">
        <v>373.81</v>
      </c>
      <c r="G8" s="28">
        <v>228.35</v>
      </c>
      <c r="H8" s="35">
        <v>5074.5</v>
      </c>
    </row>
    <row r="9" spans="1:9">
      <c r="B9" s="36"/>
      <c r="C9" s="37"/>
      <c r="D9" s="38" t="s">
        <v>17</v>
      </c>
      <c r="E9" s="39" t="str">
        <f>SUM(E5:E8)</f>
        <v>0</v>
      </c>
      <c r="F9" s="39" t="str">
        <f>SUM(F5:F8)</f>
        <v>0</v>
      </c>
      <c r="G9" s="39" t="str">
        <f>SUM(G5:G8)</f>
        <v>0</v>
      </c>
      <c r="H9" s="40" t="str">
        <f>SUM(H5:H8)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18</v>
      </c>
      <c r="Q2" s="2" t="s">
        <v>19</v>
      </c>
      <c r="R2" s="2">
        <v>130</v>
      </c>
    </row>
    <row r="4" spans="1:18" s="1" customFormat="1">
      <c r="B4" s="15" t="s">
        <v>20</v>
      </c>
      <c r="C4" s="16" t="s">
        <v>21</v>
      </c>
      <c r="D4" s="17" t="s">
        <v>22</v>
      </c>
      <c r="E4" s="18" t="s">
        <v>23</v>
      </c>
      <c r="F4" s="19" t="s">
        <v>24</v>
      </c>
      <c r="G4" s="18" t="s">
        <v>25</v>
      </c>
      <c r="H4" s="19" t="s">
        <v>26</v>
      </c>
      <c r="I4" s="18" t="s">
        <v>27</v>
      </c>
      <c r="J4" s="18" t="s">
        <v>28</v>
      </c>
      <c r="K4" s="20" t="s">
        <v>29</v>
      </c>
      <c r="L4" s="21" t="s">
        <v>30</v>
      </c>
      <c r="M4" s="22" t="s">
        <v>31</v>
      </c>
      <c r="N4" s="21" t="s">
        <v>32</v>
      </c>
      <c r="O4" s="23" t="s">
        <v>33</v>
      </c>
      <c r="P4" s="23" t="s">
        <v>34</v>
      </c>
      <c r="Q4" s="19" t="s">
        <v>35</v>
      </c>
      <c r="R4" s="24" t="s">
        <v>36</v>
      </c>
    </row>
    <row r="5" spans="1:18">
      <c r="B5" s="41" t="s">
        <v>37</v>
      </c>
      <c r="C5" t="s">
        <v>38</v>
      </c>
      <c r="D5" s="3" t="s">
        <v>39</v>
      </c>
      <c r="E5" s="5">
        <v>1</v>
      </c>
      <c r="F5" s="2">
        <v>1300</v>
      </c>
      <c r="G5" s="6">
        <v>169000</v>
      </c>
      <c r="H5" s="2">
        <v>1154.45</v>
      </c>
      <c r="I5" s="6">
        <v>127290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110.26</v>
      </c>
    </row>
    <row r="6" spans="1:18">
      <c r="B6" s="41" t="s">
        <v>37</v>
      </c>
      <c r="C6" t="s">
        <v>40</v>
      </c>
      <c r="D6" s="3" t="s">
        <v>41</v>
      </c>
      <c r="E6" s="5">
        <v>1</v>
      </c>
      <c r="F6" s="2">
        <v>250</v>
      </c>
      <c r="G6" s="6">
        <v>32500</v>
      </c>
      <c r="H6" s="2">
        <v>200</v>
      </c>
      <c r="I6" s="6">
        <v>22052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110.26</v>
      </c>
    </row>
    <row r="7" spans="1:18">
      <c r="B7" s="41" t="s">
        <v>37</v>
      </c>
      <c r="C7" t="s">
        <v>40</v>
      </c>
      <c r="D7" s="3" t="s">
        <v>42</v>
      </c>
      <c r="E7" s="5">
        <v>1</v>
      </c>
      <c r="F7" s="2">
        <v>900</v>
      </c>
      <c r="G7" s="6">
        <v>117000</v>
      </c>
      <c r="H7" s="2">
        <v>600</v>
      </c>
      <c r="I7" s="6">
        <v>66156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110.26</v>
      </c>
    </row>
    <row r="8" spans="1:18">
      <c r="B8" s="41" t="s">
        <v>37</v>
      </c>
      <c r="C8" t="s">
        <v>40</v>
      </c>
      <c r="D8" s="3" t="s">
        <v>43</v>
      </c>
      <c r="E8" s="5">
        <v>1</v>
      </c>
      <c r="F8" s="2">
        <v>150</v>
      </c>
      <c r="G8" s="6">
        <v>19500</v>
      </c>
      <c r="H8" s="2">
        <v>50</v>
      </c>
      <c r="I8" s="6">
        <v>5513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110.26</v>
      </c>
    </row>
    <row r="9" spans="1:18">
      <c r="B9" s="41" t="s">
        <v>37</v>
      </c>
      <c r="C9" t="s">
        <v>40</v>
      </c>
      <c r="D9" s="3" t="s">
        <v>44</v>
      </c>
      <c r="E9" s="5">
        <v>1</v>
      </c>
      <c r="F9" s="2">
        <v>130</v>
      </c>
      <c r="G9" s="6">
        <v>16900</v>
      </c>
      <c r="H9" s="2">
        <v>50</v>
      </c>
      <c r="I9" s="6">
        <v>5513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110.26</v>
      </c>
    </row>
    <row r="10" spans="1:18">
      <c r="B10" s="41" t="s">
        <v>37</v>
      </c>
      <c r="C10" t="s">
        <v>45</v>
      </c>
      <c r="D10" s="3" t="s">
        <v>46</v>
      </c>
      <c r="E10" s="5">
        <v>1</v>
      </c>
      <c r="F10" s="2">
        <v>130</v>
      </c>
      <c r="G10" s="6">
        <v>16900</v>
      </c>
      <c r="H10" s="2">
        <v>100</v>
      </c>
      <c r="I10" s="6">
        <v>11026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110.26</v>
      </c>
    </row>
    <row r="11" spans="1:18">
      <c r="B11" s="41" t="s">
        <v>37</v>
      </c>
      <c r="C11" t="s">
        <v>47</v>
      </c>
      <c r="D11" s="3" t="s">
        <v>48</v>
      </c>
      <c r="E11" s="5">
        <v>1</v>
      </c>
      <c r="F11" s="2">
        <v>1375</v>
      </c>
      <c r="G11" s="6">
        <v>178750</v>
      </c>
      <c r="H11" s="2">
        <v>1099.48</v>
      </c>
      <c r="I11" s="6">
        <v>121229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110.26</v>
      </c>
    </row>
    <row r="12" spans="1:18">
      <c r="B12" s="41" t="s">
        <v>37</v>
      </c>
      <c r="C12" t="s">
        <v>49</v>
      </c>
      <c r="D12" s="3" t="s">
        <v>50</v>
      </c>
      <c r="E12" s="5">
        <v>1</v>
      </c>
      <c r="F12" s="2">
        <v>653.85</v>
      </c>
      <c r="G12" s="6">
        <v>85000</v>
      </c>
      <c r="H12" s="2">
        <v>461.35</v>
      </c>
      <c r="I12" s="6">
        <v>50868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2">
        <v>110.26</v>
      </c>
    </row>
    <row r="13" spans="1:18">
      <c r="B13" s="41" t="s">
        <v>37</v>
      </c>
      <c r="C13" t="s">
        <v>51</v>
      </c>
      <c r="D13" s="3" t="s">
        <v>52</v>
      </c>
      <c r="E13" s="5">
        <v>1</v>
      </c>
      <c r="F13" s="2">
        <v>450</v>
      </c>
      <c r="G13" s="6">
        <v>58500</v>
      </c>
      <c r="H13" s="2">
        <v>240</v>
      </c>
      <c r="I13" s="6">
        <v>26462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110.26</v>
      </c>
    </row>
    <row r="14" spans="1:18">
      <c r="B14" s="41" t="s">
        <v>37</v>
      </c>
      <c r="C14" t="s">
        <v>53</v>
      </c>
      <c r="D14" s="3" t="s">
        <v>54</v>
      </c>
      <c r="E14" s="5">
        <v>2</v>
      </c>
      <c r="F14" s="2">
        <v>300</v>
      </c>
      <c r="G14" s="6">
        <v>39000</v>
      </c>
      <c r="H14" s="2">
        <v>157.06</v>
      </c>
      <c r="I14" s="6">
        <v>17318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110.26</v>
      </c>
    </row>
    <row r="15" spans="1:18">
      <c r="B15" s="41" t="s">
        <v>37</v>
      </c>
      <c r="C15" t="s">
        <v>55</v>
      </c>
      <c r="D15" s="3" t="s">
        <v>56</v>
      </c>
      <c r="E15" s="5">
        <v>1</v>
      </c>
      <c r="F15" s="2">
        <v>0</v>
      </c>
      <c r="G15" s="6">
        <v>0</v>
      </c>
      <c r="H15" s="2">
        <v>200</v>
      </c>
      <c r="I15" s="6">
        <v>22052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110.26</v>
      </c>
    </row>
    <row r="16" spans="1:18">
      <c r="B16" s="41" t="s">
        <v>37</v>
      </c>
      <c r="C16" t="s">
        <v>55</v>
      </c>
      <c r="D16" s="3" t="s">
        <v>57</v>
      </c>
      <c r="E16" s="5">
        <v>1</v>
      </c>
      <c r="F16" s="2">
        <v>150</v>
      </c>
      <c r="G16" s="6">
        <v>19500</v>
      </c>
      <c r="H16" s="2">
        <v>60</v>
      </c>
      <c r="I16" s="6">
        <v>6616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110.26</v>
      </c>
    </row>
    <row r="17" spans="1:18">
      <c r="B17" s="41" t="s">
        <v>37</v>
      </c>
      <c r="C17" t="s">
        <v>55</v>
      </c>
      <c r="D17" s="3" t="s">
        <v>58</v>
      </c>
      <c r="E17" s="5">
        <v>1</v>
      </c>
      <c r="F17" s="2">
        <v>80</v>
      </c>
      <c r="G17" s="6">
        <v>10400</v>
      </c>
      <c r="H17" s="2">
        <v>60</v>
      </c>
      <c r="I17" s="6">
        <v>6616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110.26</v>
      </c>
    </row>
    <row r="18" spans="1:18">
      <c r="B18" s="41" t="s">
        <v>37</v>
      </c>
      <c r="C18" t="s">
        <v>55</v>
      </c>
      <c r="D18" s="3" t="s">
        <v>59</v>
      </c>
      <c r="E18" s="5">
        <v>2</v>
      </c>
      <c r="F18" s="2">
        <v>56</v>
      </c>
      <c r="G18" s="6">
        <v>7280</v>
      </c>
      <c r="H18" s="2">
        <v>40</v>
      </c>
      <c r="I18" s="6">
        <v>4410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110.26</v>
      </c>
    </row>
    <row r="19" spans="1:18">
      <c r="B19" s="43"/>
      <c r="C19" s="43"/>
      <c r="D19" s="44"/>
      <c r="E19" s="45"/>
      <c r="F19" s="46"/>
      <c r="G19" s="47"/>
      <c r="H19" s="46"/>
      <c r="I19" s="47"/>
      <c r="J19" s="47"/>
      <c r="K19" s="48"/>
      <c r="L19" s="47"/>
      <c r="M19" s="46"/>
      <c r="N19" s="47"/>
      <c r="O19" s="48"/>
      <c r="P19" s="48"/>
      <c r="Q19" s="46"/>
      <c r="R19" s="46"/>
    </row>
    <row r="20" spans="1:18">
      <c r="D20" s="8" t="s">
        <v>60</v>
      </c>
      <c r="F20" s="2" t="str">
        <f>SUM(F5:F19)</f>
        <v>0</v>
      </c>
      <c r="G20" s="6" t="str">
        <f>SUM(G5:G19)</f>
        <v>0</v>
      </c>
      <c r="H20" s="2" t="str">
        <f>SUM(H5:H19)</f>
        <v>0</v>
      </c>
      <c r="I20" s="6" t="str">
        <f>SUM(I5:I19)</f>
        <v>0</v>
      </c>
      <c r="J20" s="6" t="str">
        <f>SUM(J5:J19)</f>
        <v>0</v>
      </c>
      <c r="K20" s="4" t="str">
        <f>IF(G20=0,0,J20 / G20)</f>
        <v>0</v>
      </c>
      <c r="L20" s="6" t="str">
        <f>SUM(L5:L19)</f>
        <v>0</v>
      </c>
      <c r="M20" s="2" t="str">
        <f>SUM(M5:M19)</f>
        <v>0</v>
      </c>
      <c r="N20" s="6" t="str">
        <f>SUM(N5:N19)</f>
        <v>0</v>
      </c>
    </row>
    <row r="21" spans="1:18">
      <c r="D21" s="8" t="s">
        <v>61</v>
      </c>
      <c r="E21" s="9">
        <v>0.04712</v>
      </c>
      <c r="F21" s="2" t="str">
        <f>E21 * (F20 - 0)</f>
        <v>0</v>
      </c>
      <c r="G21" s="6" t="str">
        <f>E21 * (G20 - 0)</f>
        <v>0</v>
      </c>
    </row>
    <row r="22" spans="1:18">
      <c r="D22" s="8" t="s">
        <v>62</v>
      </c>
      <c r="E22" s="7">
        <v>0.1</v>
      </c>
      <c r="F22" s="2" t="str">
        <f>F20*E22</f>
        <v>0</v>
      </c>
      <c r="G22" s="6" t="str">
        <f>G20*E22</f>
        <v>0</v>
      </c>
      <c r="N22" s="6" t="str">
        <f>G22</f>
        <v>0</v>
      </c>
    </row>
    <row r="23" spans="1:18">
      <c r="D23" s="8" t="s">
        <v>60</v>
      </c>
      <c r="F23" s="2" t="str">
        <f>F20 + F21 + F22</f>
        <v>0</v>
      </c>
      <c r="G23" s="6" t="str">
        <f>G20 + G21 + G22</f>
        <v>0</v>
      </c>
      <c r="H23" s="2" t="str">
        <f>H20</f>
        <v>0</v>
      </c>
      <c r="I23" s="6" t="str">
        <f>I20</f>
        <v>0</v>
      </c>
      <c r="J23" s="6" t="str">
        <f>G23 - I23</f>
        <v>0</v>
      </c>
      <c r="K23" s="4" t="str">
        <f>IF(G23=0,0,J23 / G23)</f>
        <v>0</v>
      </c>
      <c r="L23" s="6" t="str">
        <f>L20</f>
        <v>0</v>
      </c>
      <c r="M23" s="2" t="str">
        <f>M20</f>
        <v>0</v>
      </c>
      <c r="N23" s="6" t="str">
        <f>N20 + N22</f>
        <v>0</v>
      </c>
    </row>
    <row r="24" spans="1:18">
      <c r="D24" s="8" t="s">
        <v>63</v>
      </c>
      <c r="E24" s="7">
        <v>0</v>
      </c>
      <c r="F24" s="2" t="str">
        <f>F23*E24</f>
        <v>0</v>
      </c>
      <c r="G24" s="6" t="str">
        <f>G23*E24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</row>
    <row r="25" spans="1:18">
      <c r="D25" s="8" t="s">
        <v>64</v>
      </c>
      <c r="E25" s="5">
        <v>0</v>
      </c>
      <c r="F25" s="2" t="str">
        <f>IF(R25=0,0,G25/R25)</f>
        <v>0</v>
      </c>
      <c r="G25" s="6" t="str">
        <f>E25</f>
        <v>0</v>
      </c>
      <c r="L25" s="6" t="str">
        <f>G25*O25</f>
        <v>0</v>
      </c>
      <c r="M25" s="2" t="str">
        <f>F25*O25</f>
        <v>0</v>
      </c>
      <c r="N25" s="6" t="str">
        <f>G25*P25</f>
        <v>0</v>
      </c>
      <c r="O25" s="4">
        <v>0.2</v>
      </c>
      <c r="P25" s="4">
        <v>0.8</v>
      </c>
      <c r="Q25" s="2" t="s">
        <v>65</v>
      </c>
      <c r="R25" s="2">
        <v>100</v>
      </c>
    </row>
    <row r="26" spans="1:18">
      <c r="D26" s="8" t="s">
        <v>66</v>
      </c>
      <c r="F26" s="2" t="str">
        <f>F23 - F24 - F25</f>
        <v>0</v>
      </c>
      <c r="G26" s="6" t="str">
        <f>G23 - G24 - G25</f>
        <v>0</v>
      </c>
      <c r="H26" s="2" t="str">
        <f>H23</f>
        <v>0</v>
      </c>
      <c r="I26" s="6" t="str">
        <f>I23</f>
        <v>0</v>
      </c>
      <c r="J26" s="6" t="str">
        <f>G26 - I26</f>
        <v>0</v>
      </c>
      <c r="K26" s="4" t="str">
        <f>IF(G26=0,0,J26 / G26)</f>
        <v>0</v>
      </c>
      <c r="L26" s="6" t="str">
        <f>L23 - L24 - L25</f>
        <v>0</v>
      </c>
      <c r="M26" s="2" t="str">
        <f>M23 - M24 - M25</f>
        <v>0</v>
      </c>
      <c r="N26" s="6" t="str">
        <f>N23 - N24 - N25</f>
        <v>0</v>
      </c>
    </row>
    <row r="27" spans="1:18">
      <c r="D27" s="8"/>
    </row>
    <row r="28" spans="1:18">
      <c r="D28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8" s="2" t="str">
        <f>M26</f>
        <v>0</v>
      </c>
    </row>
    <row r="29" spans="1:18">
      <c r="D29" s="8" t="s">
        <v>7</v>
      </c>
      <c r="F29" s="2" t="str">
        <f>(F28 + F30) * E21</f>
        <v>0</v>
      </c>
    </row>
    <row r="30" spans="1:18">
      <c r="D30" s="8" t="s">
        <v>67</v>
      </c>
      <c r="F30" s="2" t="str">
        <f>H26</f>
        <v>0</v>
      </c>
    </row>
    <row r="31" spans="1:18">
      <c r="D31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1" s="2" t="str">
        <f>SUM(F28:F30)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69</v>
      </c>
      <c r="Q2" s="2" t="s">
        <v>19</v>
      </c>
      <c r="R2" s="2">
        <v>130</v>
      </c>
    </row>
    <row r="4" spans="1:18" s="1" customFormat="1">
      <c r="B4" s="15" t="s">
        <v>20</v>
      </c>
      <c r="C4" s="16" t="s">
        <v>21</v>
      </c>
      <c r="D4" s="17" t="s">
        <v>22</v>
      </c>
      <c r="E4" s="18" t="s">
        <v>23</v>
      </c>
      <c r="F4" s="19" t="s">
        <v>24</v>
      </c>
      <c r="G4" s="18" t="s">
        <v>25</v>
      </c>
      <c r="H4" s="19" t="s">
        <v>26</v>
      </c>
      <c r="I4" s="18" t="s">
        <v>27</v>
      </c>
      <c r="J4" s="18" t="s">
        <v>28</v>
      </c>
      <c r="K4" s="20" t="s">
        <v>29</v>
      </c>
      <c r="L4" s="21" t="s">
        <v>30</v>
      </c>
      <c r="M4" s="22" t="s">
        <v>31</v>
      </c>
      <c r="N4" s="21" t="s">
        <v>32</v>
      </c>
      <c r="O4" s="23" t="s">
        <v>33</v>
      </c>
      <c r="P4" s="23" t="s">
        <v>34</v>
      </c>
      <c r="Q4" s="19" t="s">
        <v>35</v>
      </c>
      <c r="R4" s="24" t="s">
        <v>36</v>
      </c>
    </row>
    <row r="5" spans="1:18">
      <c r="B5" s="41" t="s">
        <v>37</v>
      </c>
      <c r="C5" t="s">
        <v>38</v>
      </c>
      <c r="D5" s="3" t="s">
        <v>39</v>
      </c>
      <c r="E5" s="5">
        <v>1</v>
      </c>
      <c r="F5" s="2">
        <v>1300</v>
      </c>
      <c r="G5" s="6">
        <v>169000</v>
      </c>
      <c r="H5" s="2">
        <v>1154.45</v>
      </c>
      <c r="I5" s="6">
        <v>127290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110.26</v>
      </c>
    </row>
    <row r="6" spans="1:18">
      <c r="B6" s="41" t="s">
        <v>37</v>
      </c>
      <c r="C6" t="s">
        <v>70</v>
      </c>
      <c r="D6" s="3" t="s">
        <v>71</v>
      </c>
      <c r="E6" s="5">
        <v>1</v>
      </c>
      <c r="F6" s="2">
        <v>920</v>
      </c>
      <c r="G6" s="6">
        <v>119600</v>
      </c>
      <c r="H6" s="2">
        <v>630</v>
      </c>
      <c r="I6" s="6">
        <v>69464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110.26</v>
      </c>
    </row>
    <row r="7" spans="1:18">
      <c r="B7" s="41" t="s">
        <v>37</v>
      </c>
      <c r="C7" t="s">
        <v>70</v>
      </c>
      <c r="D7" s="3" t="s">
        <v>72</v>
      </c>
      <c r="E7" s="5">
        <v>1</v>
      </c>
      <c r="F7" s="2">
        <v>300</v>
      </c>
      <c r="G7" s="6">
        <v>39000</v>
      </c>
      <c r="H7" s="2">
        <v>157.07</v>
      </c>
      <c r="I7" s="6">
        <v>17319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110.26</v>
      </c>
    </row>
    <row r="8" spans="1:18">
      <c r="B8" s="41" t="s">
        <v>37</v>
      </c>
      <c r="C8" t="s">
        <v>70</v>
      </c>
      <c r="D8" s="3" t="s">
        <v>73</v>
      </c>
      <c r="E8" s="5">
        <v>1</v>
      </c>
      <c r="F8" s="2">
        <v>80</v>
      </c>
      <c r="G8" s="6">
        <v>10400</v>
      </c>
      <c r="H8" s="2">
        <v>39.9</v>
      </c>
      <c r="I8" s="6">
        <v>4399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110.26</v>
      </c>
    </row>
    <row r="9" spans="1:18">
      <c r="B9" s="41" t="s">
        <v>37</v>
      </c>
      <c r="C9" t="s">
        <v>74</v>
      </c>
      <c r="D9" s="3" t="s">
        <v>75</v>
      </c>
      <c r="E9" s="5">
        <v>1</v>
      </c>
      <c r="F9" s="2">
        <v>1300</v>
      </c>
      <c r="G9" s="6">
        <v>169000</v>
      </c>
      <c r="H9" s="2">
        <v>970</v>
      </c>
      <c r="I9" s="6">
        <v>106952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110.26</v>
      </c>
    </row>
    <row r="10" spans="1:18">
      <c r="B10" s="41" t="s">
        <v>37</v>
      </c>
      <c r="C10" t="s">
        <v>51</v>
      </c>
      <c r="D10" s="3" t="s">
        <v>76</v>
      </c>
      <c r="E10" s="5">
        <v>1</v>
      </c>
      <c r="F10" s="2">
        <v>350</v>
      </c>
      <c r="G10" s="6">
        <v>45500</v>
      </c>
      <c r="H10" s="2">
        <v>260</v>
      </c>
      <c r="I10" s="6">
        <v>28668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110.26</v>
      </c>
    </row>
    <row r="11" spans="1:18">
      <c r="B11" s="41" t="s">
        <v>37</v>
      </c>
      <c r="C11" t="s">
        <v>77</v>
      </c>
      <c r="D11" s="3" t="s">
        <v>78</v>
      </c>
      <c r="E11" s="5">
        <v>1</v>
      </c>
      <c r="F11" s="2">
        <v>180</v>
      </c>
      <c r="G11" s="6">
        <v>23400</v>
      </c>
      <c r="H11" s="2">
        <v>216.6</v>
      </c>
      <c r="I11" s="6">
        <v>23882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110.26</v>
      </c>
    </row>
    <row r="12" spans="1:18">
      <c r="B12" s="41" t="s">
        <v>37</v>
      </c>
      <c r="C12" t="s">
        <v>79</v>
      </c>
      <c r="D12" s="3" t="s">
        <v>80</v>
      </c>
      <c r="E12" s="5">
        <v>1</v>
      </c>
      <c r="F12" s="2">
        <v>250</v>
      </c>
      <c r="G12" s="6">
        <v>32500</v>
      </c>
      <c r="H12" s="2">
        <v>212.04</v>
      </c>
      <c r="I12" s="6">
        <v>23380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110.26</v>
      </c>
    </row>
    <row r="13" spans="1:18">
      <c r="B13" s="41" t="s">
        <v>37</v>
      </c>
      <c r="C13" t="s">
        <v>53</v>
      </c>
      <c r="D13" s="3" t="s">
        <v>54</v>
      </c>
      <c r="E13" s="5">
        <v>1</v>
      </c>
      <c r="F13" s="2">
        <v>150</v>
      </c>
      <c r="G13" s="6">
        <v>19500</v>
      </c>
      <c r="H13" s="2">
        <v>78.53</v>
      </c>
      <c r="I13" s="6">
        <v>8659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110.26</v>
      </c>
    </row>
    <row r="14" spans="1:18">
      <c r="B14" s="41" t="s">
        <v>37</v>
      </c>
      <c r="C14" t="s">
        <v>55</v>
      </c>
      <c r="D14" s="3" t="s">
        <v>81</v>
      </c>
      <c r="E14" s="5">
        <v>1</v>
      </c>
      <c r="F14" s="2">
        <v>0</v>
      </c>
      <c r="G14" s="6">
        <v>0</v>
      </c>
      <c r="H14" s="2">
        <v>270</v>
      </c>
      <c r="I14" s="6">
        <v>29770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110.26</v>
      </c>
    </row>
    <row r="15" spans="1:18">
      <c r="B15" s="43"/>
      <c r="C15" s="43"/>
      <c r="D15" s="44"/>
      <c r="E15" s="45"/>
      <c r="F15" s="46"/>
      <c r="G15" s="47"/>
      <c r="H15" s="46"/>
      <c r="I15" s="47"/>
      <c r="J15" s="47"/>
      <c r="K15" s="48"/>
      <c r="L15" s="47"/>
      <c r="M15" s="46"/>
      <c r="N15" s="47"/>
      <c r="O15" s="48"/>
      <c r="P15" s="48"/>
      <c r="Q15" s="46"/>
      <c r="R15" s="46"/>
    </row>
    <row r="16" spans="1:18">
      <c r="D16" s="8" t="s">
        <v>60</v>
      </c>
      <c r="F16" s="2" t="str">
        <f>SUM(F5:F15)</f>
        <v>0</v>
      </c>
      <c r="G16" s="6" t="str">
        <f>SUM(G5:G15)</f>
        <v>0</v>
      </c>
      <c r="H16" s="2" t="str">
        <f>SUM(H5:H15)</f>
        <v>0</v>
      </c>
      <c r="I16" s="6" t="str">
        <f>SUM(I5:I15)</f>
        <v>0</v>
      </c>
      <c r="J16" s="6" t="str">
        <f>SUM(J5:J15)</f>
        <v>0</v>
      </c>
      <c r="K16" s="4" t="str">
        <f>IF(G16=0,0,J16 / G16)</f>
        <v>0</v>
      </c>
      <c r="L16" s="6" t="str">
        <f>SUM(L5:L15)</f>
        <v>0</v>
      </c>
      <c r="M16" s="2" t="str">
        <f>SUM(M5:M15)</f>
        <v>0</v>
      </c>
      <c r="N16" s="6" t="str">
        <f>SUM(N5:N15)</f>
        <v>0</v>
      </c>
    </row>
    <row r="17" spans="1:18">
      <c r="D17" s="8" t="s">
        <v>61</v>
      </c>
      <c r="E17" s="9">
        <v>0.04712</v>
      </c>
      <c r="F17" s="2" t="str">
        <f>E17 * (F16 - 0)</f>
        <v>0</v>
      </c>
      <c r="G17" s="6" t="str">
        <f>E17 * (G16 - 0)</f>
        <v>0</v>
      </c>
    </row>
    <row r="18" spans="1:18">
      <c r="D18" s="8" t="s">
        <v>62</v>
      </c>
      <c r="E18" s="7">
        <v>0.1</v>
      </c>
      <c r="F18" s="2" t="str">
        <f>F16*E18</f>
        <v>0</v>
      </c>
      <c r="G18" s="6" t="str">
        <f>G16*E18</f>
        <v>0</v>
      </c>
      <c r="N18" s="6" t="str">
        <f>G18</f>
        <v>0</v>
      </c>
    </row>
    <row r="19" spans="1:18">
      <c r="D19" s="8" t="s">
        <v>60</v>
      </c>
      <c r="F19" s="2" t="str">
        <f>F16 + F17 + F18</f>
        <v>0</v>
      </c>
      <c r="G19" s="6" t="str">
        <f>G16 + G17 + G18</f>
        <v>0</v>
      </c>
      <c r="H19" s="2" t="str">
        <f>H16</f>
        <v>0</v>
      </c>
      <c r="I19" s="6" t="str">
        <f>I16</f>
        <v>0</v>
      </c>
      <c r="J19" s="6" t="str">
        <f>G19 - I19</f>
        <v>0</v>
      </c>
      <c r="K19" s="4" t="str">
        <f>IF(G19=0,0,J19 / G19)</f>
        <v>0</v>
      </c>
      <c r="L19" s="6" t="str">
        <f>L16</f>
        <v>0</v>
      </c>
      <c r="M19" s="2" t="str">
        <f>M16</f>
        <v>0</v>
      </c>
      <c r="N19" s="6" t="str">
        <f>N16 + N18</f>
        <v>0</v>
      </c>
    </row>
    <row r="20" spans="1:18">
      <c r="D20" s="8" t="s">
        <v>63</v>
      </c>
      <c r="E20" s="7">
        <v>0</v>
      </c>
      <c r="F20" s="2" t="str">
        <f>F19*E20</f>
        <v>0</v>
      </c>
      <c r="G20" s="6" t="str">
        <f>G19*E20</f>
        <v>0</v>
      </c>
      <c r="L20" s="6" t="str">
        <f>G20*O20</f>
        <v>0</v>
      </c>
      <c r="M20" s="2" t="str">
        <f>F20*O20</f>
        <v>0</v>
      </c>
      <c r="N20" s="6" t="str">
        <f>G20*P20</f>
        <v>0</v>
      </c>
      <c r="O20" s="4">
        <v>0.2</v>
      </c>
      <c r="P20" s="4">
        <v>0.8</v>
      </c>
    </row>
    <row r="21" spans="1:18">
      <c r="D21" s="8" t="s">
        <v>64</v>
      </c>
      <c r="E21" s="5">
        <v>0</v>
      </c>
      <c r="F21" s="2" t="str">
        <f>IF(R21=0,0,G21/R21)</f>
        <v>0</v>
      </c>
      <c r="G21" s="6" t="str">
        <f>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0.2</v>
      </c>
      <c r="P21" s="4">
        <v>0.8</v>
      </c>
      <c r="Q21" s="2" t="s">
        <v>65</v>
      </c>
      <c r="R21" s="2">
        <v>100</v>
      </c>
    </row>
    <row r="22" spans="1:18">
      <c r="D22" s="8" t="s">
        <v>66</v>
      </c>
      <c r="F22" s="2" t="str">
        <f>F19 - F20 - F21</f>
        <v>0</v>
      </c>
      <c r="G22" s="6" t="str">
        <f>G19 - G20 - G21</f>
        <v>0</v>
      </c>
      <c r="H22" s="2" t="str">
        <f>H19</f>
        <v>0</v>
      </c>
      <c r="I22" s="6" t="str">
        <f>I19</f>
        <v>0</v>
      </c>
      <c r="J22" s="6" t="str">
        <f>G22 - I22</f>
        <v>0</v>
      </c>
      <c r="K22" s="4" t="str">
        <f>IF(G22=0,0,J22 / G22)</f>
        <v>0</v>
      </c>
      <c r="L22" s="6" t="str">
        <f>L19 - L20 - L21</f>
        <v>0</v>
      </c>
      <c r="M22" s="2" t="str">
        <f>M19 - M20 - M21</f>
        <v>0</v>
      </c>
      <c r="N22" s="6" t="str">
        <f>N19 - N20 - N21</f>
        <v>0</v>
      </c>
    </row>
    <row r="23" spans="1:18">
      <c r="D23" s="8"/>
    </row>
    <row r="24" spans="1:18">
      <c r="D24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4" s="2" t="str">
        <f>M22</f>
        <v>0</v>
      </c>
    </row>
    <row r="25" spans="1:18">
      <c r="D25" s="8" t="s">
        <v>7</v>
      </c>
      <c r="F25" s="2" t="str">
        <f>(F24 + F26) * E17</f>
        <v>0</v>
      </c>
    </row>
    <row r="26" spans="1:18">
      <c r="D26" s="8" t="s">
        <v>67</v>
      </c>
      <c r="F26" s="2" t="str">
        <f>H22</f>
        <v>0</v>
      </c>
    </row>
    <row r="27" spans="1:18">
      <c r="D27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7" s="2" t="str">
        <f>SUM(F24:F26)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82</v>
      </c>
      <c r="Q2" s="2" t="s">
        <v>19</v>
      </c>
      <c r="R2" s="2">
        <v>130</v>
      </c>
    </row>
    <row r="4" spans="1:18" s="1" customFormat="1">
      <c r="B4" s="15" t="s">
        <v>20</v>
      </c>
      <c r="C4" s="16" t="s">
        <v>21</v>
      </c>
      <c r="D4" s="17" t="s">
        <v>22</v>
      </c>
      <c r="E4" s="18" t="s">
        <v>23</v>
      </c>
      <c r="F4" s="19" t="s">
        <v>24</v>
      </c>
      <c r="G4" s="18" t="s">
        <v>25</v>
      </c>
      <c r="H4" s="19" t="s">
        <v>26</v>
      </c>
      <c r="I4" s="18" t="s">
        <v>27</v>
      </c>
      <c r="J4" s="18" t="s">
        <v>28</v>
      </c>
      <c r="K4" s="20" t="s">
        <v>29</v>
      </c>
      <c r="L4" s="21" t="s">
        <v>30</v>
      </c>
      <c r="M4" s="22" t="s">
        <v>31</v>
      </c>
      <c r="N4" s="21" t="s">
        <v>32</v>
      </c>
      <c r="O4" s="23" t="s">
        <v>33</v>
      </c>
      <c r="P4" s="23" t="s">
        <v>34</v>
      </c>
      <c r="Q4" s="19" t="s">
        <v>35</v>
      </c>
      <c r="R4" s="24" t="s">
        <v>36</v>
      </c>
    </row>
    <row r="5" spans="1:18">
      <c r="B5" s="41" t="s">
        <v>37</v>
      </c>
      <c r="C5" t="s">
        <v>83</v>
      </c>
      <c r="D5" s="3" t="s">
        <v>84</v>
      </c>
      <c r="E5" s="5">
        <v>1</v>
      </c>
      <c r="F5" s="2">
        <v>3250</v>
      </c>
      <c r="G5" s="6">
        <v>422500</v>
      </c>
      <c r="H5" s="2">
        <v>2495.84</v>
      </c>
      <c r="I5" s="6">
        <v>275191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2">
        <v>110.26</v>
      </c>
    </row>
    <row r="6" spans="1:18">
      <c r="B6" s="41" t="s">
        <v>37</v>
      </c>
      <c r="C6" t="s">
        <v>85</v>
      </c>
      <c r="D6" s="3" t="s">
        <v>86</v>
      </c>
      <c r="E6" s="5">
        <v>1</v>
      </c>
      <c r="F6" s="2">
        <v>750</v>
      </c>
      <c r="G6" s="6">
        <v>97500</v>
      </c>
      <c r="H6" s="2">
        <v>395.83</v>
      </c>
      <c r="I6" s="6">
        <v>43644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2">
        <v>110.26</v>
      </c>
    </row>
    <row r="7" spans="1:18">
      <c r="B7" s="41" t="s">
        <v>37</v>
      </c>
      <c r="C7" t="s">
        <v>85</v>
      </c>
      <c r="D7" s="3" t="s">
        <v>87</v>
      </c>
      <c r="E7" s="5">
        <v>1</v>
      </c>
      <c r="F7" s="2">
        <v>250</v>
      </c>
      <c r="G7" s="6">
        <v>32500</v>
      </c>
      <c r="H7" s="2">
        <v>145.83</v>
      </c>
      <c r="I7" s="6">
        <v>16079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2">
        <v>110.26</v>
      </c>
    </row>
    <row r="8" spans="1:18">
      <c r="B8" s="41" t="s">
        <v>37</v>
      </c>
      <c r="C8" t="s">
        <v>85</v>
      </c>
      <c r="D8" s="3" t="s">
        <v>44</v>
      </c>
      <c r="E8" s="5">
        <v>1</v>
      </c>
      <c r="F8" s="2">
        <v>130</v>
      </c>
      <c r="G8" s="6">
        <v>16900</v>
      </c>
      <c r="H8" s="2">
        <v>65</v>
      </c>
      <c r="I8" s="6">
        <v>7167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2">
        <v>110.26</v>
      </c>
    </row>
    <row r="9" spans="1:18">
      <c r="B9" s="41" t="s">
        <v>37</v>
      </c>
      <c r="C9" t="s">
        <v>85</v>
      </c>
      <c r="D9" s="3" t="s">
        <v>88</v>
      </c>
      <c r="E9" s="5">
        <v>1</v>
      </c>
      <c r="F9" s="2">
        <v>100</v>
      </c>
      <c r="G9" s="6">
        <v>13000</v>
      </c>
      <c r="H9" s="2">
        <v>62.5</v>
      </c>
      <c r="I9" s="6">
        <v>6891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2">
        <v>110.26</v>
      </c>
    </row>
    <row r="10" spans="1:18">
      <c r="B10" s="41" t="s">
        <v>37</v>
      </c>
      <c r="C10" t="s">
        <v>89</v>
      </c>
      <c r="D10" s="3" t="s">
        <v>90</v>
      </c>
      <c r="E10" s="5">
        <v>1</v>
      </c>
      <c r="F10" s="2">
        <v>720</v>
      </c>
      <c r="G10" s="6">
        <v>93600</v>
      </c>
      <c r="H10" s="2">
        <v>625</v>
      </c>
      <c r="I10" s="6">
        <v>68913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2">
        <v>110.26</v>
      </c>
    </row>
    <row r="11" spans="1:18">
      <c r="B11" s="41" t="s">
        <v>37</v>
      </c>
      <c r="C11" t="s">
        <v>89</v>
      </c>
      <c r="D11" s="3" t="s">
        <v>91</v>
      </c>
      <c r="E11" s="5">
        <v>2</v>
      </c>
      <c r="F11" s="2">
        <v>840</v>
      </c>
      <c r="G11" s="6">
        <v>109200</v>
      </c>
      <c r="H11" s="2">
        <v>729.16</v>
      </c>
      <c r="I11" s="6">
        <v>80398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2">
        <v>110.26</v>
      </c>
    </row>
    <row r="12" spans="1:18">
      <c r="B12" s="41" t="s">
        <v>37</v>
      </c>
      <c r="C12" t="s">
        <v>92</v>
      </c>
      <c r="D12" s="3" t="s">
        <v>93</v>
      </c>
      <c r="E12" s="5">
        <v>1</v>
      </c>
      <c r="F12" s="2">
        <v>350</v>
      </c>
      <c r="G12" s="6">
        <v>45500</v>
      </c>
      <c r="H12" s="2">
        <v>241.67</v>
      </c>
      <c r="I12" s="6">
        <v>26647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2">
        <v>110.26</v>
      </c>
    </row>
    <row r="13" spans="1:18">
      <c r="B13" s="41" t="s">
        <v>37</v>
      </c>
      <c r="C13" t="s">
        <v>55</v>
      </c>
      <c r="D13" s="3" t="s">
        <v>94</v>
      </c>
      <c r="E13" s="5">
        <v>1</v>
      </c>
      <c r="F13" s="2">
        <v>0</v>
      </c>
      <c r="G13" s="6">
        <v>0</v>
      </c>
      <c r="H13" s="2">
        <v>370</v>
      </c>
      <c r="I13" s="6">
        <v>40796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2">
        <v>110.26</v>
      </c>
    </row>
    <row r="14" spans="1:18">
      <c r="B14" s="41" t="s">
        <v>37</v>
      </c>
      <c r="C14" t="s">
        <v>95</v>
      </c>
      <c r="D14" s="3" t="s">
        <v>96</v>
      </c>
      <c r="E14" s="5">
        <v>1</v>
      </c>
      <c r="F14" s="2">
        <v>398</v>
      </c>
      <c r="G14" s="6">
        <v>51740</v>
      </c>
      <c r="H14" s="2">
        <v>280</v>
      </c>
      <c r="I14" s="6">
        <v>30873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</v>
      </c>
      <c r="P14" s="4">
        <v>1</v>
      </c>
      <c r="Q14" s="2">
        <v>130</v>
      </c>
      <c r="R14" s="42">
        <v>110.26</v>
      </c>
    </row>
    <row r="15" spans="1:18">
      <c r="B15" s="41" t="s">
        <v>37</v>
      </c>
      <c r="C15" t="s">
        <v>95</v>
      </c>
      <c r="D15" s="3" t="s">
        <v>97</v>
      </c>
      <c r="E15" s="5">
        <v>1</v>
      </c>
      <c r="F15" s="2">
        <v>426</v>
      </c>
      <c r="G15" s="6">
        <v>55380</v>
      </c>
      <c r="H15" s="2">
        <v>300</v>
      </c>
      <c r="I15" s="6">
        <v>33078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</v>
      </c>
      <c r="P15" s="4">
        <v>1</v>
      </c>
      <c r="Q15" s="2">
        <v>130</v>
      </c>
      <c r="R15" s="42">
        <v>110.26</v>
      </c>
    </row>
    <row r="16" spans="1:18">
      <c r="B16" s="41" t="s">
        <v>37</v>
      </c>
      <c r="C16" t="s">
        <v>95</v>
      </c>
      <c r="D16" s="3" t="s">
        <v>98</v>
      </c>
      <c r="E16" s="5">
        <v>1</v>
      </c>
      <c r="F16" s="2">
        <v>100</v>
      </c>
      <c r="G16" s="6">
        <v>13000</v>
      </c>
      <c r="H16" s="2">
        <v>80</v>
      </c>
      <c r="I16" s="6">
        <v>8821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</v>
      </c>
      <c r="P16" s="4">
        <v>1</v>
      </c>
      <c r="Q16" s="2">
        <v>130</v>
      </c>
      <c r="R16" s="42">
        <v>110.26</v>
      </c>
    </row>
    <row r="17" spans="1:18">
      <c r="B17" s="41" t="s">
        <v>37</v>
      </c>
      <c r="C17" t="s">
        <v>95</v>
      </c>
      <c r="D17" s="3" t="s">
        <v>99</v>
      </c>
      <c r="E17" s="5">
        <v>8</v>
      </c>
      <c r="F17" s="2">
        <v>48</v>
      </c>
      <c r="G17" s="6">
        <v>6240</v>
      </c>
      <c r="H17" s="2">
        <v>30</v>
      </c>
      <c r="I17" s="6">
        <v>3304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</v>
      </c>
      <c r="P17" s="4">
        <v>1</v>
      </c>
      <c r="Q17" s="2">
        <v>130</v>
      </c>
      <c r="R17" s="42">
        <v>110.26</v>
      </c>
    </row>
    <row r="18" spans="1:18">
      <c r="B18" s="41" t="s">
        <v>37</v>
      </c>
      <c r="C18" t="s">
        <v>95</v>
      </c>
      <c r="D18" s="3" t="s">
        <v>58</v>
      </c>
      <c r="E18" s="5">
        <v>1</v>
      </c>
      <c r="F18" s="2">
        <v>90</v>
      </c>
      <c r="G18" s="6">
        <v>11700</v>
      </c>
      <c r="H18" s="2">
        <v>62.5</v>
      </c>
      <c r="I18" s="6">
        <v>6891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</v>
      </c>
      <c r="P18" s="4">
        <v>1</v>
      </c>
      <c r="Q18" s="2">
        <v>130</v>
      </c>
      <c r="R18" s="42">
        <v>110.26</v>
      </c>
    </row>
    <row r="19" spans="1:18">
      <c r="B19" s="41" t="s">
        <v>37</v>
      </c>
      <c r="C19" t="s">
        <v>95</v>
      </c>
      <c r="D19" s="3" t="s">
        <v>100</v>
      </c>
      <c r="E19" s="5">
        <v>1</v>
      </c>
      <c r="F19" s="2">
        <v>30</v>
      </c>
      <c r="G19" s="6">
        <v>3900</v>
      </c>
      <c r="H19" s="2">
        <v>20.83</v>
      </c>
      <c r="I19" s="6">
        <v>2297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</v>
      </c>
      <c r="P19" s="4">
        <v>1</v>
      </c>
      <c r="Q19" s="2">
        <v>130</v>
      </c>
      <c r="R19" s="42">
        <v>110.26</v>
      </c>
    </row>
    <row r="20" spans="1:18">
      <c r="B20" s="41" t="s">
        <v>37</v>
      </c>
      <c r="C20" t="s">
        <v>95</v>
      </c>
      <c r="D20" s="3" t="s">
        <v>101</v>
      </c>
      <c r="E20" s="5">
        <v>1</v>
      </c>
      <c r="F20" s="2">
        <v>142</v>
      </c>
      <c r="G20" s="6">
        <v>18460</v>
      </c>
      <c r="H20" s="2">
        <v>100</v>
      </c>
      <c r="I20" s="6">
        <v>11026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</v>
      </c>
      <c r="P20" s="4">
        <v>1</v>
      </c>
      <c r="Q20" s="2">
        <v>130</v>
      </c>
      <c r="R20" s="42">
        <v>110.26</v>
      </c>
    </row>
    <row r="21" spans="1:18">
      <c r="B21" s="41" t="s">
        <v>37</v>
      </c>
      <c r="C21" t="s">
        <v>102</v>
      </c>
      <c r="D21" s="3" t="s">
        <v>103</v>
      </c>
      <c r="E21" s="5">
        <v>1</v>
      </c>
      <c r="F21" s="2">
        <v>600</v>
      </c>
      <c r="G21" s="6">
        <v>78000</v>
      </c>
      <c r="H21" s="2">
        <v>500</v>
      </c>
      <c r="I21" s="6">
        <v>55130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</v>
      </c>
      <c r="P21" s="4">
        <v>1</v>
      </c>
      <c r="Q21" s="2">
        <v>130</v>
      </c>
      <c r="R21" s="42">
        <v>110.26</v>
      </c>
    </row>
    <row r="22" spans="1:18">
      <c r="B22" s="41" t="s">
        <v>37</v>
      </c>
      <c r="C22" t="s">
        <v>102</v>
      </c>
      <c r="D22" s="3" t="s">
        <v>104</v>
      </c>
      <c r="E22" s="5">
        <v>1</v>
      </c>
      <c r="F22" s="2">
        <v>1200</v>
      </c>
      <c r="G22" s="6">
        <v>156000</v>
      </c>
      <c r="H22" s="2">
        <v>500</v>
      </c>
      <c r="I22" s="6">
        <v>55130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</v>
      </c>
      <c r="P22" s="4">
        <v>1</v>
      </c>
      <c r="Q22" s="2">
        <v>130</v>
      </c>
      <c r="R22" s="42">
        <v>110.26</v>
      </c>
    </row>
    <row r="23" spans="1:18">
      <c r="B23" s="41" t="s">
        <v>37</v>
      </c>
      <c r="C23" t="s">
        <v>102</v>
      </c>
      <c r="D23" s="3" t="s">
        <v>105</v>
      </c>
      <c r="E23" s="5">
        <v>8</v>
      </c>
      <c r="F23" s="2">
        <v>1200</v>
      </c>
      <c r="G23" s="6">
        <v>156000</v>
      </c>
      <c r="H23" s="2">
        <v>856</v>
      </c>
      <c r="I23" s="6">
        <v>94384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</v>
      </c>
      <c r="P23" s="4">
        <v>1</v>
      </c>
      <c r="Q23" s="2">
        <v>130</v>
      </c>
      <c r="R23" s="42">
        <v>110.26</v>
      </c>
    </row>
    <row r="24" spans="1:18">
      <c r="B24" s="41" t="s">
        <v>37</v>
      </c>
      <c r="C24" t="s">
        <v>106</v>
      </c>
      <c r="D24" s="3" t="s">
        <v>107</v>
      </c>
      <c r="E24" s="5">
        <v>1</v>
      </c>
      <c r="F24" s="2">
        <v>200</v>
      </c>
      <c r="G24" s="6">
        <v>26000</v>
      </c>
      <c r="H24" s="2">
        <v>170.8</v>
      </c>
      <c r="I24" s="6">
        <v>18832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</v>
      </c>
      <c r="P24" s="4">
        <v>1</v>
      </c>
      <c r="Q24" s="2">
        <v>130</v>
      </c>
      <c r="R24" s="42">
        <v>110.26</v>
      </c>
    </row>
    <row r="25" spans="1:18">
      <c r="B25" s="43"/>
      <c r="C25" s="43"/>
      <c r="D25" s="44"/>
      <c r="E25" s="45"/>
      <c r="F25" s="46"/>
      <c r="G25" s="47"/>
      <c r="H25" s="46"/>
      <c r="I25" s="47"/>
      <c r="J25" s="47"/>
      <c r="K25" s="48"/>
      <c r="L25" s="47"/>
      <c r="M25" s="46"/>
      <c r="N25" s="47"/>
      <c r="O25" s="48"/>
      <c r="P25" s="48"/>
      <c r="Q25" s="46"/>
      <c r="R25" s="46"/>
    </row>
    <row r="26" spans="1:18">
      <c r="D26" s="8" t="s">
        <v>60</v>
      </c>
      <c r="F26" s="2" t="str">
        <f>SUM(F5:F25)</f>
        <v>0</v>
      </c>
      <c r="G26" s="6" t="str">
        <f>SUM(G5:G25)</f>
        <v>0</v>
      </c>
      <c r="H26" s="2" t="str">
        <f>SUM(H5:H25)</f>
        <v>0</v>
      </c>
      <c r="I26" s="6" t="str">
        <f>SUM(I5:I25)</f>
        <v>0</v>
      </c>
      <c r="J26" s="6" t="str">
        <f>SUM(J5:J25)</f>
        <v>0</v>
      </c>
      <c r="K26" s="4" t="str">
        <f>IF(G26=0,0,J26 / G26)</f>
        <v>0</v>
      </c>
      <c r="L26" s="6" t="str">
        <f>SUM(L5:L25)</f>
        <v>0</v>
      </c>
      <c r="M26" s="2" t="str">
        <f>SUM(M5:M25)</f>
        <v>0</v>
      </c>
      <c r="N26" s="6" t="str">
        <f>SUM(N5:N25)</f>
        <v>0</v>
      </c>
    </row>
    <row r="27" spans="1:18">
      <c r="D27" s="8" t="s">
        <v>61</v>
      </c>
      <c r="E27" s="9">
        <v>0.04166</v>
      </c>
      <c r="F27" s="2" t="str">
        <f>E27 * (F26 - 0)</f>
        <v>0</v>
      </c>
      <c r="G27" s="6" t="str">
        <f>E27 * (G26 - 0)</f>
        <v>0</v>
      </c>
    </row>
    <row r="28" spans="1:18">
      <c r="D28" s="8" t="s">
        <v>62</v>
      </c>
      <c r="E28" s="7">
        <v>0.1</v>
      </c>
      <c r="F28" s="2" t="str">
        <f>F26*E28</f>
        <v>0</v>
      </c>
      <c r="G28" s="6" t="str">
        <f>G26*E28</f>
        <v>0</v>
      </c>
      <c r="N28" s="6" t="str">
        <f>G28</f>
        <v>0</v>
      </c>
    </row>
    <row r="29" spans="1:18">
      <c r="D29" s="8" t="s">
        <v>60</v>
      </c>
      <c r="F29" s="2" t="str">
        <f>F26 + F27 + F28</f>
        <v>0</v>
      </c>
      <c r="G29" s="6" t="str">
        <f>G26 + G27 + G28</f>
        <v>0</v>
      </c>
      <c r="H29" s="2" t="str">
        <f>H26</f>
        <v>0</v>
      </c>
      <c r="I29" s="6" t="str">
        <f>I26</f>
        <v>0</v>
      </c>
      <c r="J29" s="6" t="str">
        <f>G29 - I29</f>
        <v>0</v>
      </c>
      <c r="K29" s="4" t="str">
        <f>IF(G29=0,0,J29 / G29)</f>
        <v>0</v>
      </c>
      <c r="L29" s="6" t="str">
        <f>L26</f>
        <v>0</v>
      </c>
      <c r="M29" s="2" t="str">
        <f>M26</f>
        <v>0</v>
      </c>
      <c r="N29" s="6" t="str">
        <f>N26 + N28</f>
        <v>0</v>
      </c>
    </row>
    <row r="30" spans="1:18">
      <c r="D30" s="8" t="s">
        <v>108</v>
      </c>
      <c r="E30" s="7">
        <v>0.05</v>
      </c>
      <c r="F30" s="2" t="str">
        <f>F29*E30</f>
        <v>0</v>
      </c>
      <c r="G30" s="6" t="str">
        <f>G29*E30</f>
        <v>0</v>
      </c>
      <c r="L30" s="6" t="str">
        <f>G30*O30</f>
        <v>0</v>
      </c>
      <c r="M30" s="2" t="str">
        <f>F30*O30</f>
        <v>0</v>
      </c>
      <c r="N30" s="6" t="str">
        <f>G30*P30</f>
        <v>0</v>
      </c>
      <c r="O30" s="4">
        <v>0</v>
      </c>
      <c r="P30" s="4">
        <v>1</v>
      </c>
    </row>
    <row r="31" spans="1:18">
      <c r="D31" s="8" t="s">
        <v>64</v>
      </c>
      <c r="E31" s="5">
        <v>0</v>
      </c>
      <c r="F31" s="2" t="str">
        <f>IF(R31=0,0,G31/R31)</f>
        <v>0</v>
      </c>
      <c r="G31" s="6" t="str">
        <f>E31</f>
        <v>0</v>
      </c>
      <c r="L31" s="6" t="str">
        <f>G31*O31</f>
        <v>0</v>
      </c>
      <c r="M31" s="2" t="str">
        <f>F31*O31</f>
        <v>0</v>
      </c>
      <c r="N31" s="6" t="str">
        <f>G31*P31</f>
        <v>0</v>
      </c>
      <c r="O31" s="4">
        <v>0</v>
      </c>
      <c r="P31" s="4">
        <v>1</v>
      </c>
      <c r="Q31" s="2" t="s">
        <v>65</v>
      </c>
      <c r="R31" s="2">
        <v>100</v>
      </c>
    </row>
    <row r="32" spans="1:18">
      <c r="D32" s="8" t="s">
        <v>66</v>
      </c>
      <c r="F32" s="2" t="str">
        <f>F29 - F30 - F31</f>
        <v>0</v>
      </c>
      <c r="G32" s="6" t="str">
        <f>G29 - G30 - G31</f>
        <v>0</v>
      </c>
      <c r="H32" s="2" t="str">
        <f>H29</f>
        <v>0</v>
      </c>
      <c r="I32" s="6" t="str">
        <f>I29</f>
        <v>0</v>
      </c>
      <c r="J32" s="6" t="str">
        <f>G32 - I32</f>
        <v>0</v>
      </c>
      <c r="K32" s="4" t="str">
        <f>IF(G32=0,0,J32 / G32)</f>
        <v>0</v>
      </c>
      <c r="L32" s="6" t="str">
        <f>L29 - L30 - L31</f>
        <v>0</v>
      </c>
      <c r="M32" s="2" t="str">
        <f>M29 - M30 - M31</f>
        <v>0</v>
      </c>
      <c r="N32" s="6" t="str">
        <f>N29 - N30 - N31</f>
        <v>0</v>
      </c>
    </row>
    <row r="33" spans="1:18">
      <c r="D33" s="8"/>
    </row>
    <row r="34" spans="1:18">
      <c r="D34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4" s="2" t="str">
        <f>M32</f>
        <v>0</v>
      </c>
    </row>
    <row r="35" spans="1:18">
      <c r="D35" s="8" t="s">
        <v>7</v>
      </c>
      <c r="F35" s="2" t="str">
        <f>(F34 + F36) * E27</f>
        <v>0</v>
      </c>
    </row>
    <row r="36" spans="1:18">
      <c r="D36" s="8" t="s">
        <v>67</v>
      </c>
      <c r="F36" s="2" t="str">
        <f>H32</f>
        <v>0</v>
      </c>
    </row>
    <row r="37" spans="1:18">
      <c r="D37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7" s="2" t="str">
        <f>SUM(F34:F36)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109</v>
      </c>
      <c r="Q2" s="2" t="s">
        <v>19</v>
      </c>
      <c r="R2" s="2">
        <v>130</v>
      </c>
    </row>
    <row r="4" spans="1:18" s="1" customFormat="1">
      <c r="B4" s="15" t="s">
        <v>20</v>
      </c>
      <c r="C4" s="16" t="s">
        <v>21</v>
      </c>
      <c r="D4" s="17" t="s">
        <v>22</v>
      </c>
      <c r="E4" s="18" t="s">
        <v>23</v>
      </c>
      <c r="F4" s="19" t="s">
        <v>24</v>
      </c>
      <c r="G4" s="18" t="s">
        <v>25</v>
      </c>
      <c r="H4" s="19" t="s">
        <v>26</v>
      </c>
      <c r="I4" s="18" t="s">
        <v>27</v>
      </c>
      <c r="J4" s="18" t="s">
        <v>28</v>
      </c>
      <c r="K4" s="20" t="s">
        <v>29</v>
      </c>
      <c r="L4" s="21" t="s">
        <v>30</v>
      </c>
      <c r="M4" s="22" t="s">
        <v>31</v>
      </c>
      <c r="N4" s="21" t="s">
        <v>32</v>
      </c>
      <c r="O4" s="23" t="s">
        <v>33</v>
      </c>
      <c r="P4" s="23" t="s">
        <v>34</v>
      </c>
      <c r="Q4" s="19" t="s">
        <v>35</v>
      </c>
      <c r="R4" s="24" t="s">
        <v>36</v>
      </c>
    </row>
    <row r="5" spans="1:18">
      <c r="B5" s="41" t="s">
        <v>37</v>
      </c>
      <c r="C5" t="s">
        <v>110</v>
      </c>
      <c r="D5" s="3" t="s">
        <v>111</v>
      </c>
      <c r="E5" s="5">
        <v>1</v>
      </c>
      <c r="F5" s="2">
        <v>450</v>
      </c>
      <c r="G5" s="6">
        <v>58500</v>
      </c>
      <c r="H5" s="2">
        <v>805.63</v>
      </c>
      <c r="I5" s="6">
        <v>88829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110.26</v>
      </c>
    </row>
    <row r="6" spans="1:18">
      <c r="B6" s="41" t="s">
        <v>37</v>
      </c>
      <c r="C6" t="s">
        <v>40</v>
      </c>
      <c r="D6" s="3" t="s">
        <v>42</v>
      </c>
      <c r="E6" s="5">
        <v>1</v>
      </c>
      <c r="F6" s="2">
        <v>900</v>
      </c>
      <c r="G6" s="6">
        <v>117000</v>
      </c>
      <c r="H6" s="2">
        <v>600</v>
      </c>
      <c r="I6" s="6">
        <v>66156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110.26</v>
      </c>
    </row>
    <row r="7" spans="1:18">
      <c r="B7" s="41" t="s">
        <v>37</v>
      </c>
      <c r="C7" t="s">
        <v>40</v>
      </c>
      <c r="D7" s="3" t="s">
        <v>43</v>
      </c>
      <c r="E7" s="5">
        <v>2</v>
      </c>
      <c r="F7" s="2">
        <v>300</v>
      </c>
      <c r="G7" s="6">
        <v>39000</v>
      </c>
      <c r="H7" s="2">
        <v>100</v>
      </c>
      <c r="I7" s="6">
        <v>11026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110.26</v>
      </c>
    </row>
    <row r="8" spans="1:18">
      <c r="B8" s="41" t="s">
        <v>37</v>
      </c>
      <c r="C8" t="s">
        <v>40</v>
      </c>
      <c r="D8" s="3" t="s">
        <v>72</v>
      </c>
      <c r="E8" s="5">
        <v>1</v>
      </c>
      <c r="F8" s="2">
        <v>300</v>
      </c>
      <c r="G8" s="6">
        <v>39000</v>
      </c>
      <c r="H8" s="2">
        <v>150</v>
      </c>
      <c r="I8" s="6">
        <v>16539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110.26</v>
      </c>
    </row>
    <row r="9" spans="1:18">
      <c r="B9" s="41" t="s">
        <v>37</v>
      </c>
      <c r="C9" t="s">
        <v>40</v>
      </c>
      <c r="D9" s="3" t="s">
        <v>112</v>
      </c>
      <c r="E9" s="5">
        <v>1</v>
      </c>
      <c r="F9" s="2">
        <v>80</v>
      </c>
      <c r="G9" s="6">
        <v>10400</v>
      </c>
      <c r="H9" s="2">
        <v>50</v>
      </c>
      <c r="I9" s="6">
        <v>5513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110.26</v>
      </c>
    </row>
    <row r="10" spans="1:18">
      <c r="B10" s="41" t="s">
        <v>37</v>
      </c>
      <c r="C10" t="s">
        <v>113</v>
      </c>
      <c r="D10" s="3" t="s">
        <v>114</v>
      </c>
      <c r="E10" s="5">
        <v>1</v>
      </c>
      <c r="F10" s="2">
        <v>1375</v>
      </c>
      <c r="G10" s="6">
        <v>178750</v>
      </c>
      <c r="H10" s="2">
        <v>1099.48</v>
      </c>
      <c r="I10" s="6">
        <v>121229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110.26</v>
      </c>
    </row>
    <row r="11" spans="1:18">
      <c r="B11" s="41" t="s">
        <v>37</v>
      </c>
      <c r="C11" t="s">
        <v>115</v>
      </c>
      <c r="D11" s="3" t="s">
        <v>116</v>
      </c>
      <c r="E11" s="5">
        <v>1</v>
      </c>
      <c r="F11" s="2">
        <v>150</v>
      </c>
      <c r="G11" s="6">
        <v>19500</v>
      </c>
      <c r="H11" s="2">
        <v>105</v>
      </c>
      <c r="I11" s="6">
        <v>11577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110.26</v>
      </c>
    </row>
    <row r="12" spans="1:18">
      <c r="B12" s="41" t="s">
        <v>37</v>
      </c>
      <c r="C12" t="s">
        <v>51</v>
      </c>
      <c r="D12" s="3" t="s">
        <v>117</v>
      </c>
      <c r="E12" s="5">
        <v>1</v>
      </c>
      <c r="F12" s="2">
        <v>450</v>
      </c>
      <c r="G12" s="6">
        <v>58500</v>
      </c>
      <c r="H12" s="2">
        <v>320</v>
      </c>
      <c r="I12" s="6">
        <v>35283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110.26</v>
      </c>
    </row>
    <row r="13" spans="1:18">
      <c r="B13" s="41" t="s">
        <v>37</v>
      </c>
      <c r="C13" t="s">
        <v>53</v>
      </c>
      <c r="D13" s="3" t="s">
        <v>54</v>
      </c>
      <c r="E13" s="5">
        <v>1</v>
      </c>
      <c r="F13" s="2">
        <v>150</v>
      </c>
      <c r="G13" s="6">
        <v>19500</v>
      </c>
      <c r="H13" s="2">
        <v>78.53</v>
      </c>
      <c r="I13" s="6">
        <v>8659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110.26</v>
      </c>
    </row>
    <row r="14" spans="1:18">
      <c r="B14" s="41" t="s">
        <v>37</v>
      </c>
      <c r="C14" t="s">
        <v>53</v>
      </c>
      <c r="D14" s="3" t="s">
        <v>118</v>
      </c>
      <c r="E14" s="5">
        <v>1</v>
      </c>
      <c r="F14" s="2">
        <v>250</v>
      </c>
      <c r="G14" s="6">
        <v>32500</v>
      </c>
      <c r="H14" s="2">
        <v>167.54</v>
      </c>
      <c r="I14" s="6">
        <v>18473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110.26</v>
      </c>
    </row>
    <row r="15" spans="1:18">
      <c r="B15" s="41" t="s">
        <v>37</v>
      </c>
      <c r="C15" t="s">
        <v>55</v>
      </c>
      <c r="D15" s="3" t="s">
        <v>119</v>
      </c>
      <c r="E15" s="5">
        <v>1</v>
      </c>
      <c r="F15" s="2">
        <v>0</v>
      </c>
      <c r="G15" s="6">
        <v>0</v>
      </c>
      <c r="H15" s="2">
        <v>240</v>
      </c>
      <c r="I15" s="6">
        <v>26462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110.26</v>
      </c>
    </row>
    <row r="16" spans="1:18">
      <c r="B16" s="41" t="s">
        <v>37</v>
      </c>
      <c r="C16" t="s">
        <v>55</v>
      </c>
      <c r="D16" s="3" t="s">
        <v>120</v>
      </c>
      <c r="E16" s="5">
        <v>1</v>
      </c>
      <c r="F16" s="2">
        <v>50</v>
      </c>
      <c r="G16" s="6">
        <v>6500</v>
      </c>
      <c r="H16" s="2">
        <v>35</v>
      </c>
      <c r="I16" s="6">
        <v>3859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110.26</v>
      </c>
    </row>
    <row r="17" spans="1:18">
      <c r="B17" s="41" t="s">
        <v>37</v>
      </c>
      <c r="C17" t="s">
        <v>55</v>
      </c>
      <c r="D17" s="3" t="s">
        <v>121</v>
      </c>
      <c r="E17" s="5">
        <v>1</v>
      </c>
      <c r="F17" s="2">
        <v>171</v>
      </c>
      <c r="G17" s="6">
        <v>22230</v>
      </c>
      <c r="H17" s="2">
        <v>120</v>
      </c>
      <c r="I17" s="6">
        <v>13231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110.26</v>
      </c>
    </row>
    <row r="18" spans="1:18">
      <c r="B18" s="43"/>
      <c r="C18" s="43"/>
      <c r="D18" s="44"/>
      <c r="E18" s="45"/>
      <c r="F18" s="46"/>
      <c r="G18" s="47"/>
      <c r="H18" s="46"/>
      <c r="I18" s="47"/>
      <c r="J18" s="47"/>
      <c r="K18" s="48"/>
      <c r="L18" s="47"/>
      <c r="M18" s="46"/>
      <c r="N18" s="47"/>
      <c r="O18" s="48"/>
      <c r="P18" s="48"/>
      <c r="Q18" s="46"/>
      <c r="R18" s="46"/>
    </row>
    <row r="19" spans="1:18">
      <c r="D19" s="8" t="s">
        <v>60</v>
      </c>
      <c r="F19" s="2" t="str">
        <f>SUM(F5:F18)</f>
        <v>0</v>
      </c>
      <c r="G19" s="6" t="str">
        <f>SUM(G5:G18)</f>
        <v>0</v>
      </c>
      <c r="H19" s="2" t="str">
        <f>SUM(H5:H18)</f>
        <v>0</v>
      </c>
      <c r="I19" s="6" t="str">
        <f>SUM(I5:I18)</f>
        <v>0</v>
      </c>
      <c r="J19" s="6" t="str">
        <f>SUM(J5:J18)</f>
        <v>0</v>
      </c>
      <c r="K19" s="4" t="str">
        <f>IF(G19=0,0,J19 / G19)</f>
        <v>0</v>
      </c>
      <c r="L19" s="6" t="str">
        <f>SUM(L5:L18)</f>
        <v>0</v>
      </c>
      <c r="M19" s="2" t="str">
        <f>SUM(M5:M18)</f>
        <v>0</v>
      </c>
      <c r="N19" s="6" t="str">
        <f>SUM(N5:N18)</f>
        <v>0</v>
      </c>
    </row>
    <row r="20" spans="1:18">
      <c r="D20" s="8" t="s">
        <v>61</v>
      </c>
      <c r="E20" s="9">
        <v>0.04712</v>
      </c>
      <c r="F20" s="2" t="str">
        <f>E20 * (F19 - 0)</f>
        <v>0</v>
      </c>
      <c r="G20" s="6" t="str">
        <f>E20 * (G19 - 0)</f>
        <v>0</v>
      </c>
    </row>
    <row r="21" spans="1:18">
      <c r="D21" s="8" t="s">
        <v>62</v>
      </c>
      <c r="E21" s="7">
        <v>0.1</v>
      </c>
      <c r="F21" s="2" t="str">
        <f>F19*E21</f>
        <v>0</v>
      </c>
      <c r="G21" s="6" t="str">
        <f>G19*E21</f>
        <v>0</v>
      </c>
      <c r="N21" s="6" t="str">
        <f>G21</f>
        <v>0</v>
      </c>
    </row>
    <row r="22" spans="1:18">
      <c r="D22" s="8" t="s">
        <v>60</v>
      </c>
      <c r="F22" s="2" t="str">
        <f>F19 + F20 + F21</f>
        <v>0</v>
      </c>
      <c r="G22" s="6" t="str">
        <f>G19 + G20 + G21</f>
        <v>0</v>
      </c>
      <c r="H22" s="2" t="str">
        <f>H19</f>
        <v>0</v>
      </c>
      <c r="I22" s="6" t="str">
        <f>I19</f>
        <v>0</v>
      </c>
      <c r="J22" s="6" t="str">
        <f>G22 - I22</f>
        <v>0</v>
      </c>
      <c r="K22" s="4" t="str">
        <f>IF(G22=0,0,J22 / G22)</f>
        <v>0</v>
      </c>
      <c r="L22" s="6" t="str">
        <f>L19</f>
        <v>0</v>
      </c>
      <c r="M22" s="2" t="str">
        <f>M19</f>
        <v>0</v>
      </c>
      <c r="N22" s="6" t="str">
        <f>N19 + N21</f>
        <v>0</v>
      </c>
    </row>
    <row r="23" spans="1:18">
      <c r="D23" s="8" t="s">
        <v>63</v>
      </c>
      <c r="E23" s="7">
        <v>0</v>
      </c>
      <c r="F23" s="2" t="str">
        <f>F22*E23</f>
        <v>0</v>
      </c>
      <c r="G23" s="6" t="str">
        <f>G22*E23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</row>
    <row r="24" spans="1:18">
      <c r="D24" s="8" t="s">
        <v>64</v>
      </c>
      <c r="E24" s="5">
        <v>0</v>
      </c>
      <c r="F24" s="2" t="str">
        <f>IF(R24=0,0,G24/R24)</f>
        <v>0</v>
      </c>
      <c r="G24" s="6" t="str">
        <f>E24</f>
        <v>0</v>
      </c>
      <c r="L24" s="6" t="str">
        <f>G24*O24</f>
        <v>0</v>
      </c>
      <c r="M24" s="2" t="str">
        <f>F24*O24</f>
        <v>0</v>
      </c>
      <c r="N24" s="6" t="str">
        <f>G24*P24</f>
        <v>0</v>
      </c>
      <c r="O24" s="4">
        <v>0.2</v>
      </c>
      <c r="P24" s="4">
        <v>0.8</v>
      </c>
      <c r="Q24" s="2" t="s">
        <v>65</v>
      </c>
      <c r="R24" s="2">
        <v>100</v>
      </c>
    </row>
    <row r="25" spans="1:18">
      <c r="D25" s="8" t="s">
        <v>66</v>
      </c>
      <c r="F25" s="2" t="str">
        <f>F22 - F23 - F24</f>
        <v>0</v>
      </c>
      <c r="G25" s="6" t="str">
        <f>G22 - G23 -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L22 - L23 - L24</f>
        <v>0</v>
      </c>
      <c r="M25" s="2" t="str">
        <f>M22 - M23 - M24</f>
        <v>0</v>
      </c>
      <c r="N25" s="6" t="str">
        <f>N22 - N23 - N24</f>
        <v>0</v>
      </c>
    </row>
    <row r="26" spans="1:18">
      <c r="D26" s="8"/>
    </row>
    <row r="27" spans="1:18">
      <c r="D27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7" s="2" t="str">
        <f>M25</f>
        <v>0</v>
      </c>
    </row>
    <row r="28" spans="1:18">
      <c r="D28" s="8" t="s">
        <v>7</v>
      </c>
      <c r="F28" s="2" t="str">
        <f>(F27 + F29) * E20</f>
        <v>0</v>
      </c>
    </row>
    <row r="29" spans="1:18">
      <c r="D29" s="8" t="s">
        <v>67</v>
      </c>
      <c r="F29" s="2" t="str">
        <f>H25</f>
        <v>0</v>
      </c>
    </row>
    <row r="30" spans="1:18">
      <c r="D30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0" s="2" t="str">
        <f>SUM(F27:F29)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送金全体像</vt:lpstr>
      <vt:lpstr>後藤様</vt:lpstr>
      <vt:lpstr>遠藤様</vt:lpstr>
      <vt:lpstr>堺様</vt:lpstr>
      <vt:lpstr>岸本様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