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0" autoFilterDateGrouping="1" firstSheet="0" minimized="0" showHorizontalScroll="1" showSheetTabs="1" showVerticalScroll="1" tabRatio="600" visibility="visible"/>
  </bookViews>
  <sheets>
    <sheet name="送金全体像" sheetId="1" r:id="rId4"/>
    <sheet name="日山様" sheetId="2" r:id="rId5"/>
    <sheet name="飯島様" sheetId="3" r:id="rId6"/>
    <sheet name="斉藤 様" sheetId="4" r:id="rId7"/>
    <sheet name="井原様" sheetId="5" r:id="rId8"/>
    <sheet name="大谷様" sheetId="6" r:id="rId9"/>
    <sheet name="鈴木様" sheetId="7" r:id="rId10"/>
    <sheet name="水野様" sheetId="8" r:id="rId11"/>
    <sheet name="栗原様" sheetId="9" r:id="rId12"/>
    <sheet name="内田様" sheetId="10" r:id="rId13"/>
    <sheet name="小島様" sheetId="11" r:id="rId14"/>
    <sheet name="川端様" sheetId="12" r:id="rId15"/>
    <sheet name="髙木様" sheetId="13" r:id="rId16"/>
    <sheet name="渡辺様" sheetId="14" r:id="rId17"/>
    <sheet name="吉田様" sheetId="15" r:id="rId18"/>
    <sheet name="細川様" sheetId="16" r:id="rId19"/>
    <sheet name="黒川様" sheetId="17" r:id="rId20"/>
    <sheet name="佐俣様" sheetId="18" r:id="rId21"/>
    <sheet name="黒瀧様" sheetId="19" r:id="rId22"/>
    <sheet name="松田様" sheetId="20" r:id="rId23"/>
    <sheet name="髙部様" sheetId="21" r:id="rId2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<sst xmlns="http://schemas.openxmlformats.org/spreadsheetml/2006/main" uniqueCount="413">
  <si>
    <t>2018-06挙式分</t>
  </si>
  <si>
    <t>出力日：2019/10/03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</si>
  <si>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</si>
  <si>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</si>
  <si>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</si>
  <si>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</si>
  <si>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</si>
  <si>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</si>
  <si>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</si>
  <si>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2018/06/02</t>
  </si>
  <si>
    <t>黒瀧 泰介</t>
  </si>
  <si>
    <t>2018/06/03</t>
  </si>
  <si>
    <t>川端 謙斗</t>
  </si>
  <si>
    <t>2018/06/04</t>
  </si>
  <si>
    <t>吉田 潤平</t>
  </si>
  <si>
    <t>髙木 啓史</t>
  </si>
  <si>
    <t>2018/06/05</t>
  </si>
  <si>
    <t>水野 玲良</t>
  </si>
  <si>
    <t>2018/06/08</t>
  </si>
  <si>
    <t>飯島 亘</t>
  </si>
  <si>
    <t>2018/06/09</t>
  </si>
  <si>
    <t>黒川 恭佑</t>
  </si>
  <si>
    <t>2018/06/11</t>
  </si>
  <si>
    <t>日山 拓迪</t>
  </si>
  <si>
    <t>2018/06/14</t>
  </si>
  <si>
    <t>鈴木 英之</t>
  </si>
  <si>
    <t>渡辺 恒</t>
  </si>
  <si>
    <t>斉藤  竜平</t>
  </si>
  <si>
    <t>2018/06/15</t>
  </si>
  <si>
    <t>松田 卓也</t>
  </si>
  <si>
    <t>井原 健彦</t>
  </si>
  <si>
    <t>2018/06/18</t>
  </si>
  <si>
    <t>栗原 剣士郎</t>
  </si>
  <si>
    <t>2018/06/19</t>
  </si>
  <si>
    <t>細川 哲平</t>
  </si>
  <si>
    <t>2018/06/21</t>
  </si>
  <si>
    <t>小島 邦義</t>
  </si>
  <si>
    <t>2018/06/22</t>
  </si>
  <si>
    <t>内田 佳宏</t>
  </si>
  <si>
    <t>2018/06/23</t>
  </si>
  <si>
    <t>佐俣 圭介</t>
  </si>
  <si>
    <t>2018/06/24</t>
  </si>
  <si>
    <t>大谷 怜平</t>
  </si>
  <si>
    <t>2018/06/25</t>
  </si>
  <si>
    <t>髙部 仁</t>
  </si>
  <si>
    <t>合計</t>
  </si>
  <si>
    <t>日山様     挙式日：2018-06-11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</si>
  <si>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</si>
  <si>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</si>
  <si>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</si>
  <si>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</si>
  <si>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</si>
  <si>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</si>
  <si>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</si>
  <si>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</si>
  <si>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</si>
  <si>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</si>
  <si>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</si>
  <si>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</si>
  <si>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</si>
  <si>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</si>
  <si>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</si>
  <si>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</si>
  <si>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</si>
  <si>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</si>
  <si>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</si>
  <si>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</si>
  <si>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</si>
  <si>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ヘアメイクアーティスト：Machi Barros</t>
  </si>
  <si>
    <t>リハーサルメイク(120分）
6/9　16:30~18:30</t>
  </si>
  <si>
    <t>つきっきりヘアメイク(7時間）*クイックヘアチェンジ2回付き</t>
  </si>
  <si>
    <t>延長2時間</t>
  </si>
  <si>
    <t>40名様用トロリーチャーター</t>
  </si>
  <si>
    <t>ホテル⇔会場間（ワイキキ周辺）/5時間半
カハラホテル→ワイキキホテル→教会→カハラホテル→カピオラニ公園
※スケジュールにより金額が変動いたします。</t>
  </si>
  <si>
    <t xml:space="preserve">スモールバルーンデコレーション(12個)月～土曜日の場合
※日曜日：￥1,820追加/祝祭日：￥6,240追加
</t>
  </si>
  <si>
    <t>つきっきりコーディネーター</t>
  </si>
  <si>
    <t>ホテル出発→フォトツアー→教会→フォトツアー→レセプション</t>
  </si>
  <si>
    <t>Real Weddings オリジナル</t>
  </si>
  <si>
    <t>ブーケ＆ブートニア　
カラーのアームブーケ　</t>
  </si>
  <si>
    <t>フラワーシャワー(20名様分)</t>
  </si>
  <si>
    <t>レイ　パープルオーキッド</t>
  </si>
  <si>
    <t>クレジット払い(海外)</t>
  </si>
  <si>
    <t>ミッシェルズ</t>
  </si>
  <si>
    <t>Orchid Menu
ブルークラブケーキ
ヴィテロトナート
ロブスタービスク</t>
  </si>
  <si>
    <t>テーブルデコレーション　
各ロングテーブルにアレンジを３個、高砂に１個のアレンジ。
ゴールドのVotiveホルダー有り</t>
  </si>
  <si>
    <t>リネン</t>
  </si>
  <si>
    <t>テーブルクロス</t>
  </si>
  <si>
    <t>チャージャー</t>
  </si>
  <si>
    <t>ホワイトチャージャー</t>
  </si>
  <si>
    <t>配達料</t>
  </si>
  <si>
    <t>チェア</t>
  </si>
  <si>
    <t>チバリチェアー(ホワイト）</t>
  </si>
  <si>
    <t>チェアサッシュ
新郎新婦様用</t>
  </si>
  <si>
    <t>チェアフラワー</t>
  </si>
  <si>
    <t>レセプション装花とお揃い</t>
  </si>
  <si>
    <t>ウェディングケーキアップチャージ
2段/ベリーとオレンジのデコレーション</t>
  </si>
  <si>
    <t>キャンディビュッフェ</t>
  </si>
  <si>
    <t>ケーキポップ・マカロン等</t>
  </si>
  <si>
    <t>ウクレレ&amp;フラ</t>
  </si>
  <si>
    <t>パーティ/2時間</t>
  </si>
  <si>
    <t>レセプションコーディネーター</t>
  </si>
  <si>
    <t>会場準備～パーティー前半(3時間)</t>
  </si>
  <si>
    <t>ヘアメイクアーティスト：Bilino</t>
  </si>
  <si>
    <t>【06/06追加分】ゲストヘアセット</t>
  </si>
  <si>
    <t>スクリーンレンタル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</si>
  <si>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</si>
  <si>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</si>
  <si>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</si>
  <si>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</si>
  <si>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</si>
  <si>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</si>
  <si>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</si>
  <si>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</si>
  <si>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</si>
  <si>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飯島様     挙式日：2018-06-08</t>
  </si>
  <si>
    <t>ザ・カハラ ウエディング</t>
  </si>
  <si>
    <t>【基本プラン】
◎オーシャンフロントでのセレモニー（ダイヤモンドヘッドガゼボ／ココヘッドローンのいづれかよりお選びいただけます）◎バージンロード（アイボリー）◎スタンシオン（6本）◎会場デコレーション(生花にて￥80,000相当分)◎新郎新婦様用レイ◎ホワイトチェア40脚◎牧師◎ミュージシャン（ソロ）◎サウンドシステム◎イニシャルボード（レンタル）</t>
  </si>
  <si>
    <t>ガゼボ(基本プラン内) ※アジサイ(ホワイト)・アジサイ(グリーン)・ガーデンローズ(コーラルピンク)・バラ(コーラルピンク)・ストック(ホワイト)・グリーン</t>
  </si>
  <si>
    <t>Other Decoration</t>
  </si>
  <si>
    <t>チェアサッシュ (Aqua Majestic)</t>
  </si>
  <si>
    <t>Delivery fee</t>
  </si>
  <si>
    <t>フォトグラファー：Jayson Tanega</t>
  </si>
  <si>
    <t>お支度→ホテル館内→リムジン→挙式→フォトツアー1ヶ所(ワイキキ周辺）/撮影データ</t>
  </si>
  <si>
    <t>レセプション前半1時間追加（ワイキキ周辺）</t>
  </si>
  <si>
    <t>待機料</t>
  </si>
  <si>
    <t>プロペラUSA</t>
  </si>
  <si>
    <t>カハラ　梅(挙式のみ) DVD納品</t>
  </si>
  <si>
    <t>ホテル出発→挙式→フォトツアー1カ所(ワイキキ周辺）&amp;レセプション</t>
  </si>
  <si>
    <t>カップル用リムジン</t>
  </si>
  <si>
    <t>ワイキキ内ホテル→カハラホテル/片道</t>
  </si>
  <si>
    <t>ブーケ＆ブートニア　☆プレゼント☆ ※ガーデンローズ(コーラルピンク)・ラナンキュラス(コーラルピンク)・ミニバラ(ホワイト)・アジサイ(グリーン)・カラリリー(ホワイト)・グリーン</t>
  </si>
  <si>
    <t>Orchid Menu</t>
  </si>
  <si>
    <t>①ベリー追加　２段</t>
  </si>
  <si>
    <t>ミニキャンドル４×２テーブル・大きいキャンドル４×２テーブルにクリア器に入れて置く</t>
  </si>
  <si>
    <t>ご紹介特別割引</t>
  </si>
  <si>
    <t>斉藤 様     挙式日：2018-06-14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</si>
  <si>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</si>
  <si>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</si>
  <si>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ヘアメイクアーティスト：Real Weddingsオリジナル</t>
  </si>
  <si>
    <t>お支度→ホテル館内→リムジン→挙式→フォトツアー2ヶ所(ワイキキ周辺）/撮影データ☆</t>
  </si>
  <si>
    <t>ワイマナロビーチ出張料☆</t>
  </si>
  <si>
    <t>レセプション前半1時間追加（サンセット含）☆</t>
  </si>
  <si>
    <t>待機料☆</t>
  </si>
  <si>
    <t>ホテル出発→教会→フォトツアー2カ所(ワイキキ周辺）→レセプション前半</t>
  </si>
  <si>
    <t>フォトツアー1ヶ所（ワイキキ周辺）</t>
  </si>
  <si>
    <t>フォトツアー1ヶ所(ワイマナロビーチ)</t>
  </si>
  <si>
    <t>14名様用ミニバン</t>
  </si>
  <si>
    <t>ホテル⇔会場間（ワイキキ周辺）/往復</t>
  </si>
  <si>
    <t>ブーケ＆ブートニア　
ヒマワリ・ローズ・ガーベラ等のミックスブーケ</t>
  </si>
  <si>
    <t>ヘッドピース　
ブーケとお揃い</t>
  </si>
  <si>
    <t>レイ　</t>
  </si>
  <si>
    <t>フラワーシャワー(10名様分)</t>
  </si>
  <si>
    <t>ハウツリーラナイ/サンスーシールーム</t>
  </si>
  <si>
    <t>Dinner Menu A</t>
  </si>
  <si>
    <t>Kids Menu</t>
  </si>
  <si>
    <t>12名様用(8inch/ラウンド型/ミックスフルーツ)</t>
  </si>
  <si>
    <t>井原様     挙式日：2018-06-15</t>
  </si>
  <si>
    <t>新郎新婦様用ノンアルコールシャンパン</t>
  </si>
  <si>
    <t>ご列席者様用ノンアルコールシャンパン</t>
  </si>
  <si>
    <t>リハーサルメイク(120分）</t>
  </si>
  <si>
    <t>延長1時間</t>
  </si>
  <si>
    <t>フォトグラファー：VISIONARI/Takako, Megumi, Cliff, Ryan, Jason</t>
  </si>
  <si>
    <t>Plan（アルバムなし）：フォトグラファーCliff/メイク、ホテル内、(リムジン)、セレモニー、フォトツアー1ヶ所+レセプション冒頭/350cut～/DVD(データ)・インターネットスライドショー</t>
  </si>
  <si>
    <t>VISIONARI：オプション</t>
  </si>
  <si>
    <t>遠方出張料（ワイマナロのフォトツアー）</t>
  </si>
  <si>
    <t>UIプロダクション</t>
  </si>
  <si>
    <t>シルバープラン（会場到着→挙式→お庭→インタビュー）ブルーレイ納品</t>
  </si>
  <si>
    <t>ホテル出発→フォトツアー1カ所(ワイマナロビーチ）→教会→レセプション前半</t>
  </si>
  <si>
    <t>ゲストの皆様の誘導&amp;レセプション会場セッティング</t>
  </si>
  <si>
    <t>7名様用リムジン</t>
  </si>
  <si>
    <t>ホテル⇔会場間（ワイキキ周辺）/2時間</t>
  </si>
  <si>
    <t>Other</t>
  </si>
  <si>
    <t>12名乗りハマーリムジン</t>
  </si>
  <si>
    <t>ハワイアンウォータボトル</t>
  </si>
  <si>
    <t>ブーケ＆ブートニア ☆プレゼント☆ ※2種ガーデンローズ、ライトピンクアジサイ  、ゲーラックス</t>
  </si>
  <si>
    <t>フラワーシャワー(30名様分)</t>
  </si>
  <si>
    <t>チューベローズシングルレイ</t>
  </si>
  <si>
    <t>プルメリアビーチハウス</t>
  </si>
  <si>
    <t>Lunch Menu Ⅱ</t>
  </si>
  <si>
    <t>テーブルデコレーション ※テーブルランナーの様にセット (ガーデンローズ、グリーン各種)</t>
  </si>
  <si>
    <t>大谷様     挙式日：2018-06-24</t>
  </si>
  <si>
    <t>ヘアメイクアーティスト：Akiko Ito</t>
  </si>
  <si>
    <t>リハーサルメイク(120分)
6/22　16:30~</t>
  </si>
  <si>
    <t>新郎ヘアセット(20分）</t>
  </si>
  <si>
    <t>梅(挙式のみ) DVD納品
※日本発送</t>
  </si>
  <si>
    <t>フォトツアー2ヶ所（ワイキキ周辺）</t>
  </si>
  <si>
    <t xml:space="preserve">Plan（アルバムなし）：フォトグラファーMegumi/メイク、ホテル内、(リムジン)、セレモニー、フォトツアー2ヶ所/350cut～/DVD(データ)・インターネットスライドショー	</t>
  </si>
  <si>
    <t>ホテル⇔会場間（ワイキキ周辺）/往復
12:05　オハナワイキキマリア
12:15　エンバシースイーツ</t>
  </si>
  <si>
    <t>ホテル出発→教会→フォトツアー2カ所(ワイキキ周辺）
※現地お打合せ　6/22　19:00</t>
  </si>
  <si>
    <t>レイ　お父様へ：ホワイト＆グリーン</t>
  </si>
  <si>
    <t>レイ　お母様へ：パープル</t>
  </si>
  <si>
    <t>DVDダビング</t>
  </si>
  <si>
    <t>日本送料</t>
  </si>
  <si>
    <t>ご紹介特典</t>
  </si>
  <si>
    <t>鈴木様     挙式日：2018-06-14</t>
  </si>
  <si>
    <t>メリマンズウエディング</t>
  </si>
  <si>
    <t>ガーデン会場使用料／牧師先生/結婚証明書（法的効力はありません）／ギター弾き語り／バンブーガゼボ／チェア（20脚）／リムジン送迎（ホテル⇒メリマンズ間・片道）／ヘアメイク＆着付け(120分)／写真撮影(挙式のみ)／日本人コーディネーター
※現地お打合せ：6/12　16:00~17:00</t>
  </si>
  <si>
    <t>ヘアメイクアーティスト：マウイ島</t>
  </si>
  <si>
    <t>お仕度後延長4時間</t>
  </si>
  <si>
    <t>ゲストメイク(30分)
11:50〜12:20</t>
  </si>
  <si>
    <t>フォトグラファー：リアルウエディングスオリジナル(マウイ島)</t>
  </si>
  <si>
    <t>フォトツアー1ヶ所(1時間)〔ビーチ、レセプション〕※撮影が連動している場合に限ります</t>
  </si>
  <si>
    <t>動画撮影：マウイ島</t>
  </si>
  <si>
    <t>挙式＆ガーデン</t>
  </si>
  <si>
    <t>Real Weddings オリジナル(マウイ島)</t>
  </si>
  <si>
    <t>フラワーシャワー20名様分</t>
  </si>
  <si>
    <t>レイ/プルメリア(シングル)　</t>
  </si>
  <si>
    <t>マウイ島：メリマンズ</t>
  </si>
  <si>
    <t>カバナ使用料(20～23名様)　※20名様に満たない場合は1名様につき、別途会場使用料が掛かります</t>
  </si>
  <si>
    <t>ディナーメニュー+その他サービス料　※カバナ/セミプライベートルーム場合</t>
  </si>
  <si>
    <t>1名様分会場使用料　※20名様以下の場合</t>
  </si>
  <si>
    <t>マウイ島</t>
  </si>
  <si>
    <t>オリジナルウエディングケーキ　
2段（６インチ／９インチ）
オレンジのスライスデコレーション
シロップのドリップ(フレーバー：未定）</t>
  </si>
  <si>
    <t>Real Weddingsオリジナル（マウイ島）</t>
  </si>
  <si>
    <t>テーブルフラワー
オアシスを使ったアレンジ
デザイン：グリーン＆ホワイト（ホワイトは参考写真より少なめ）
アレンジ×６
テーブルランナー有</t>
  </si>
  <si>
    <t>マウイ島特別割引</t>
  </si>
  <si>
    <t>水野様     挙式日：2018-06-05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</si>
  <si>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
☆ご紹介特別割引188,500円→94,250円</t>
  </si>
  <si>
    <t>ヘアメイクアーティスト：Hisami</t>
  </si>
  <si>
    <t>つきっきり(7時間以内)+クイックヘアチェンジ2回付</t>
  </si>
  <si>
    <t>リハーサルメイク(120分)</t>
  </si>
  <si>
    <t>ヘアメイク</t>
  </si>
  <si>
    <t>ゲストヘアセットorメイクのみ（30分）</t>
  </si>
  <si>
    <t xml:space="preserve">Plan（アルバムなし）：フォトグラファーRyan/メイク、ホテル内、(リムジン)、セレモニー、フォトツアー1ヶ所+レセプション冒頭/350cut～/DVD(データ)・インターネットスライドショー	</t>
  </si>
  <si>
    <t>フォトツアー1ヶ所追加（ワイキキ周辺）</t>
  </si>
  <si>
    <t>振込(国内)</t>
  </si>
  <si>
    <t>Real Wedddings オリジナル</t>
  </si>
  <si>
    <t>デジタル横長タイプ：Laule'a 40P/80C(表紙素材：麻布)</t>
  </si>
  <si>
    <t>シルバープラン（会場到着→挙式→お庭→インタビュー）DVDもしくはブルーレイ納品</t>
  </si>
  <si>
    <t>ブーケ＆ブートニア　☆プレゼント☆ ※シャクヤク(白)・コチョウラン・フリージア(黄)等その他花材お任せ</t>
  </si>
  <si>
    <t>栗原様     挙式日：2018-06-18</t>
  </si>
  <si>
    <t>ホテル出発→教会→フォトツアー1カ所(ワイキキ周辺）→レセプション前半</t>
  </si>
  <si>
    <t>24名様用バス</t>
  </si>
  <si>
    <t>ブーケ＆ブートニア　☆プレゼント☆ ※シャクヤク(ピンク)・ダリア(ピンク)・ラベンダー(ラベンダー)・エリンジュウム(ブルー)・アジサイ(ラベンダー)・グリーン</t>
  </si>
  <si>
    <t>マイリーレイ</t>
  </si>
  <si>
    <t>グリーン&amp;ホワイトシングルオーキッドレイ ※ご両家お父様用</t>
  </si>
  <si>
    <t>イエロープルメリアシングルレイ ※ご両家お母様用</t>
  </si>
  <si>
    <t>都レストラン</t>
  </si>
  <si>
    <t>クローン病対策メニュー</t>
  </si>
  <si>
    <t>丸型 6 &amp; 8インチ 2段 /ストロベリートッピング</t>
  </si>
  <si>
    <t>レセプション会場→ホテル（ワイキキ周辺）/片道</t>
  </si>
  <si>
    <t>内田様     挙式日：2018-06-22</t>
  </si>
  <si>
    <t>プリマリエ教会</t>
  </si>
  <si>
    <t>ヘアメイク＆着付け（120分）</t>
  </si>
  <si>
    <t>挙式のみ/撮影データ☆</t>
  </si>
  <si>
    <t>フォトツアー1カ所追加（ワイキキ・アラモアナビーチパーク）☆</t>
  </si>
  <si>
    <t>フォトツアー1ヶ所（ワイキキ・アラモアナビーチパーク）</t>
  </si>
  <si>
    <t>ホテル出発→教会→フォトツアー2カ所(ワイキキとアラモアナビーチパーク）</t>
  </si>
  <si>
    <t>★新春限定特典★bittersweetドレス&amp;タキシードレンタル38万円分</t>
  </si>
  <si>
    <t>小島様     挙式日：2018-06-21</t>
  </si>
  <si>
    <t xml:space="preserve">Plan（アルバムなし）：フォトグラファーTakako or Megumi or Cliff or Ryan or Jason/メイク、ホテル内、(リムジン)、セレモニー、フォトツアー2ヶ所又は フォトツアー1ヶ所+レセプション冒頭/350cut～/DVD(データ)・インターネットスライドショー	</t>
  </si>
  <si>
    <t>梅(挙式のみ) DVD納品</t>
  </si>
  <si>
    <t>ゲスト様インタビュー</t>
  </si>
  <si>
    <t>ホテル出発→教会→フォトツアー1カ所(ワイマナロビーチ）→レセプション前半</t>
  </si>
  <si>
    <t>Dinner Menu B</t>
  </si>
  <si>
    <t>12名様用(8inch/ラウンド型/ミックスベリー)</t>
  </si>
  <si>
    <t>川端様     挙式日：2018-06-03</t>
  </si>
  <si>
    <t>ヘアメイクアーティスト：Risa Hoshino</t>
  </si>
  <si>
    <t>リハーサルメイク(90分)</t>
  </si>
  <si>
    <t>フォトグラファー：VISIONARI/Natsumi</t>
  </si>
  <si>
    <t>Plan（アルバムなし）：フォトグラファーNatsumi/メイク、ホテル内、(リムジン)、セレモニー、フォトツアー2ヶ所又は フォトツアー1ヶ所+レセプション冒頭/350cut～/DVD(データ)・インターネットスライドショー</t>
  </si>
  <si>
    <t>シルバープラン（会場到着→挙式→お庭→6組までのインタビュー/未編集セレモニー）DVDもしくはブルーレイ納品</t>
  </si>
  <si>
    <t>USB納品へ変更料</t>
  </si>
  <si>
    <t>ブーケ＆ブートニア　
キングプロテア、グリーン、ホワイトのクラッチブーケ</t>
  </si>
  <si>
    <t>オリジナル2段ケーキへアップグレード
ミックスベリートッピング</t>
  </si>
  <si>
    <t>髙木様     挙式日：2018-06-04</t>
  </si>
  <si>
    <t>ボディメイク（15分）</t>
  </si>
  <si>
    <t>フォトグラファー：Taka</t>
  </si>
  <si>
    <t>お支度→ホテル館内→リムジン→挙式→フォトツアー2ヶ所(ワイキキ周辺)/撮影データ</t>
  </si>
  <si>
    <t>ピンクプラン（会場到着→挙式→お庭→インタビュー/ダイジェスト編集版）DVD納品
※曲：お持込</t>
  </si>
  <si>
    <t>日本への配送料</t>
  </si>
  <si>
    <t>ホテル出発→教会→フォトツアー2カ所(ワイキキ周辺）→レセプション前半
※現地お打合せ：6/2　15:30＠アウトリガーりーフ</t>
  </si>
  <si>
    <t>ブーケ＆ブートニア
☆お好きなブーケプレゼント☆</t>
  </si>
  <si>
    <t>ヘッドピース　</t>
  </si>
  <si>
    <t>レイ　
ホワイト＆グリーンオーキッドのレイ（お父様へ）</t>
  </si>
  <si>
    <t>レイ
プルメリアのレイ（お母様へ）</t>
  </si>
  <si>
    <t>ウェディングケーキ
※12名様用目安</t>
  </si>
  <si>
    <t>遠方特典</t>
  </si>
  <si>
    <t>渡辺様     挙式日：2018-06-14</t>
  </si>
  <si>
    <t>セントオーガスティン教会</t>
  </si>
  <si>
    <t xml:space="preserve">[ウエディング一式]
会場使用料／神父への謝礼／ピアニスト／シンガー／お世話係／結婚証明書（法的効力なし）／カソリック婚の書類取り扱い料／前日リハーサル　※フラワーシャワーを行う場合、別途清掃料が掛かります
</t>
  </si>
  <si>
    <t>清掃料</t>
  </si>
  <si>
    <t>ゲストヘアメイク（60分）
Ms.Lisa Arai</t>
  </si>
  <si>
    <t>ゲストヘアセット（30分）
Ms.Hisako Sasaki
Ms.Rie Arai</t>
  </si>
  <si>
    <t>お支度→ホテル館内→挙式→フォトツアー1ヶ所(ワイキキ周辺)/撮影データ</t>
  </si>
  <si>
    <t>レセプション1時間(サンセット含）</t>
  </si>
  <si>
    <t>フォトツアー2時間</t>
  </si>
  <si>
    <t>ブーケ＆ブートニア　</t>
  </si>
  <si>
    <t>ヘッドピース　
※ブーケとお揃い</t>
  </si>
  <si>
    <t>1月ご来店特典</t>
  </si>
  <si>
    <t>吉田様     挙式日：2018-06-04</t>
  </si>
  <si>
    <t>マウナラニベイウエディング</t>
  </si>
  <si>
    <t>ミロツリー、サンドコート、カヌーハウスガゼボ、アローヘッドビーチ会場使用料(祝祭日・特別日以外月～木曜日・午前中挙式)／牧師先生／結婚証明書（法的効力はありません)／弾き語りシンガー／アーチ／チェア（50脚）／日本人コーディネーター　※ゲスト25名様以上の場合、コーディネーター1名の追加が必要となります</t>
  </si>
  <si>
    <t>ヘアメイクアーティスト：ハワイ島</t>
  </si>
  <si>
    <t>リハーサルメイク(90分)
6/1 14:30〜</t>
  </si>
  <si>
    <t>ヘアメイク＆着付け(120分）</t>
  </si>
  <si>
    <t>フォトグラファー：リアルウエディングスオリジナル(ハワイ島)</t>
  </si>
  <si>
    <t>挙式＋フォトツアー1カ所
※撮影時間1時間【レセプション】</t>
  </si>
  <si>
    <t>Real Weddings オリジナル(ハワイ島)</t>
  </si>
  <si>
    <t>ブーケ&amp;ブートニア　</t>
  </si>
  <si>
    <t>フラワーシャワー(10名様分)　</t>
  </si>
  <si>
    <t>レイ
プルメリア</t>
  </si>
  <si>
    <t>ガゼボ装飾　
セッティング料込</t>
  </si>
  <si>
    <t>ハワイ島：マウナラニベイ</t>
  </si>
  <si>
    <t>会場使用料(カヌーハウス、ベイテラス6名様以上、ミロツリー10名様以上)　※ご人数様に足りない場合は別途スタッフ料金が掛かります</t>
  </si>
  <si>
    <t>Lunch Menu B(Inspired by the sea)</t>
  </si>
  <si>
    <t>ウエディングケーキ(2段/ラウンド/フラワー装飾) 　</t>
  </si>
  <si>
    <t>Real Weddings オリジナル (ハワイ島)</t>
  </si>
  <si>
    <t>テーブル装花・フラワーアレンジメント一式　</t>
  </si>
  <si>
    <t>つきっきりコーディネーター(ハワイ島)</t>
  </si>
  <si>
    <t>細川様     挙式日：2018-06-19</t>
  </si>
  <si>
    <t>セントラルユニオン教会</t>
  </si>
  <si>
    <t>ご列席者様用ノンアルコールシャンパン(1名様分)
お子様の場合：アップルジュース（3名様分）</t>
  </si>
  <si>
    <t>フォトグラファー：VISIONARI/Takako,Megumi,Cliff,Ryan,Jason,Yumiko</t>
  </si>
  <si>
    <t xml:space="preserve">Plan（アルバムなし）：フォトグラファーTakako or Megumi or Cliff or Ryan or Jason/メイク、ホテル内、(リムジン)、セレモニー、フォトツアー1ヶ所(ダウンタウン）+レセプション冒頭/350cut～/DVD(データ)・インターネットスライドショー	</t>
  </si>
  <si>
    <t>撮影延長（1時間）</t>
  </si>
  <si>
    <t>SweetMotionStudio</t>
  </si>
  <si>
    <t>終日プラン/2名体制</t>
  </si>
  <si>
    <t>ホテル出発→教会→フォトツアー1カ所(ワイキキ周辺）→レセプション</t>
  </si>
  <si>
    <t>教会→カカアコでのゲスト様のご誘導</t>
  </si>
  <si>
    <t>ホテル→教会→ホテル→ミッシェルズ　</t>
  </si>
  <si>
    <t>スモールバルーンデコレーション(12個)月～土曜日の場合</t>
  </si>
  <si>
    <t>カカアコタウン→ホテル</t>
  </si>
  <si>
    <t>ホテル→ミッシェルズ</t>
  </si>
  <si>
    <t>ブーケ＆ブートニア　
カサブランカのキャスケードブーケ
※ヘッドピース：15,600円</t>
  </si>
  <si>
    <t>ブーケ＆ブートニア②
ホワイトにライトブルーをポイントで入れたブーケ
※ヘッドピース：10,400円</t>
  </si>
  <si>
    <t>Keiki menu</t>
  </si>
  <si>
    <t>We Heart Cake Company</t>
  </si>
  <si>
    <t>オリジナルウェディングケーキ　
*バタークリームの4段ケーキ
*リボンはリアルリボン使用
*上２段をダミー使用
*ベリーサンド</t>
  </si>
  <si>
    <t>テーブルデコレーション　</t>
  </si>
  <si>
    <t>ケーキフラワー</t>
  </si>
  <si>
    <t>テーブルランナー（ブルー）
ゲスト様テーブル3台・高砂</t>
  </si>
  <si>
    <t>チバリチェアー</t>
  </si>
  <si>
    <t>サッシュ（ブルー）</t>
  </si>
  <si>
    <t>チェアーデリバリー料金</t>
  </si>
  <si>
    <t>AV機器</t>
  </si>
  <si>
    <t>スクリーン＆プロジェクタ</t>
  </si>
  <si>
    <t>開始～終了まで(3時間）
会場準備やゲスト様のご誘導</t>
  </si>
  <si>
    <t>開始～終了まで(3時間）</t>
  </si>
  <si>
    <t>【6/17】ホテル→ワイマナロビーチ→カピオラニ公園→ホテル
データのみ納品(DVD)</t>
  </si>
  <si>
    <t>【6/17】指名料</t>
  </si>
  <si>
    <t>【6/17】撮影延長（ダウンタウン）</t>
  </si>
  <si>
    <t>【6/17】つきっきりヘアメイク(7時間）*ヘアチェンジ2回付</t>
  </si>
  <si>
    <t>【6/17】ホテル出発→ワイマナロビーチ→カピオラニ公園→ホテル→ダウンタウン</t>
  </si>
  <si>
    <t>2月ご来店特典&amp;返金</t>
  </si>
  <si>
    <t>黒川様     挙式日：2018-06-09</t>
  </si>
  <si>
    <t>ベイヤーエスエイト</t>
  </si>
  <si>
    <t>【基本パッケージ】
施設使用料／バンブーアーチ／牧師謝礼／結婚証明書(法的効力なし)／ハワイアンシンガー／椅子20脚まで／クリーニング代
※祝祭日は別途￥42,000掛かります。</t>
  </si>
  <si>
    <t>フラワーバージンロード　※ホワイト</t>
  </si>
  <si>
    <t>延長時間（17:30迄）</t>
  </si>
  <si>
    <t>フォトグラファー：Lester Miyashiro</t>
  </si>
  <si>
    <t>お支度→ホテル館内→リムジン→挙式→フォトツアー2ヶ所(ワイキキ周辺）/撮影データ</t>
  </si>
  <si>
    <t>レセプション撮影（前半1時間）</t>
  </si>
  <si>
    <t>ホテル出発→教会→フォトツアー2カ所(ワイキキ周辺）→レセプション
※現地お打合せ：6/8（金）9:30〜</t>
  </si>
  <si>
    <t>ゲスト様のご誘導~レセプション準備</t>
  </si>
  <si>
    <t>レセプション準備〜レセプション</t>
  </si>
  <si>
    <t>フォトツアー2ヵ所分</t>
  </si>
  <si>
    <t>ホテル⇔会場間/往復
※レセプション後はお二人もこちらにお乗りいただきます</t>
  </si>
  <si>
    <t>ブーケ＆ブートニア　☆プレゼント☆</t>
  </si>
  <si>
    <t>レイ　※ホワイト</t>
  </si>
  <si>
    <t>ブライズメイド用ブーケ　</t>
  </si>
  <si>
    <t>ベイヤーエステイト</t>
  </si>
  <si>
    <t>2時間使用料(挙式と連動してる場合)</t>
  </si>
  <si>
    <t>ライティング(白ランタン)</t>
  </si>
  <si>
    <t>ケータリングコネクション</t>
  </si>
  <si>
    <t>ビュッフェのメニュー　</t>
  </si>
  <si>
    <t>ドリンク（ビール／赤白ワイン／ジムビーム/ソーダ/ソフトドリンク）</t>
  </si>
  <si>
    <t>オリジナルケーキ</t>
  </si>
  <si>
    <t>テーブルデコレーション　
円卓用：グリーン、ホワイト小花、キャンドルの装飾</t>
  </si>
  <si>
    <t>テーブルクロス（ホワイト）</t>
  </si>
  <si>
    <t>ナプキン　※ゴールド
※お子様用セッティング：無</t>
  </si>
  <si>
    <t>ゴールドチャージャー
※お子様用セッティング：無</t>
  </si>
  <si>
    <t>ゴールドチバリチェアー
※お子様用含む</t>
  </si>
  <si>
    <t>サイバーエージェント様ご紹介</t>
  </si>
  <si>
    <t>佐俣様     挙式日：2018-06-23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</si>
  <si>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</si>
  <si>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</si>
  <si>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写真集タイプ40P/50～60C</t>
  </si>
  <si>
    <t>ホテル出発→教会→フォトツアー2カ所(ワイキキ周辺）</t>
  </si>
  <si>
    <t>ブーケ＆ブートニア　※ストレチア（オレンジ）・ジンジャー（レッド）・シンビジュウム（グリーン）・バラ（オレンジ）・ドラセナ・グリーン</t>
  </si>
  <si>
    <t>①ハクレイ（花冠）　※ミニバラ（オレンジ）・グリーン</t>
  </si>
  <si>
    <t>黒瀧様     挙式日：2018-06-02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</si>
  <si>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
☆ご紹介特別割引：169,000円→84,500円☆</t>
  </si>
  <si>
    <t>ヘアメイクアーティスト：Rie</t>
  </si>
  <si>
    <t>つきっきりヘアメイク(7時間）*クイックヘアチェンジ2回付き &amp; リハーサルメイク(120分)</t>
  </si>
  <si>
    <t>新郎ヘアセット(15分）</t>
  </si>
  <si>
    <t>お支度→ホテル館内→リムジン→挙式/撮影データ</t>
  </si>
  <si>
    <t>レセプション撮影冒頭部分追加（ワイキキ周辺）</t>
  </si>
  <si>
    <t>ホテル出発→教会→レセプション前半</t>
  </si>
  <si>
    <t>ヘアフラワー ※カスミソウ</t>
  </si>
  <si>
    <t>オーキッズ</t>
  </si>
  <si>
    <t>Wedding Lunch Menu</t>
  </si>
  <si>
    <t>Wedding Children's  Menu</t>
  </si>
  <si>
    <t>松田様     挙式日：2018-06-15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</si>
  <si>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
☆挙式基本料半額キャンペーン188,500円→94250円</t>
  </si>
  <si>
    <t>つきっきりヘアメイク(7時間）*クイックヘアチェンジ(15分)2回付き</t>
  </si>
  <si>
    <t>新郎ヘアセット(10分）</t>
  </si>
  <si>
    <t>ゲストヘアメイク（60分）</t>
  </si>
  <si>
    <t>指名料金 ☆プレゼント☆</t>
  </si>
  <si>
    <t>出張料 (カイルア宿泊) ☆プレゼント☆</t>
  </si>
  <si>
    <t xml:space="preserve">Plan（アルバムなし）：フォトグラファーJason/メイク、ホテル内、(リムジン)、セレモニー、フォトツアー2ヶ所又は フォトツアー1ヶ所+レセプション冒頭/350cut～/DVD(データ)・インターネットスライドショー	</t>
  </si>
  <si>
    <t>出張料（カイルア宿泊）☆特別料金☆</t>
  </si>
  <si>
    <t>出張料 (カイルア宿泊) ☆特別料金☆</t>
  </si>
  <si>
    <t>カイルア邸宅までの出張料 ☆特別料金☆</t>
  </si>
  <si>
    <t>ケーキお持込料(1名様分)　※ご人数様分必要となります</t>
  </si>
  <si>
    <t>外注オリジナル２段ケーキ</t>
  </si>
  <si>
    <t>髙部様     挙式日：2018-06-25</t>
  </si>
  <si>
    <t>サンセットビーチ&amp;星空フォトツアー　※送迎車&amp;星空ガイド付き</t>
  </si>
  <si>
    <t>撮影（1時間）</t>
  </si>
  <si>
    <t>介添え人　※午前中のビーチ撮影に同行</t>
  </si>
  <si>
    <t>ドレス&amp;タキシード</t>
  </si>
  <si>
    <t>★特別特典★提携4社より選べるご衣裳レンタルプラン①bittersweet38万円分②Lavieen Rose30万円分③innocently35万円分④La Reine38万円分　※詳細はドレスサロンによって異なります。また、ご予約をご希望の場合、プランナーにお申し付けください。</t>
  </si>
  <si>
    <t>特別割引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</si>
</sst>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true" shrinkToFit="false"/>
    </xf>
    <xf xfId="0" fontId="0" numFmtId="165" fillId="3" borderId="0" applyFont="0" applyNumberFormat="1" applyFill="1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right" vertical="center" textRotation="0" wrapText="false" shrinkToFit="false"/>
    </xf>
    <xf xfId="0" fontId="0" numFmtId="165" fillId="3" borderId="0" applyFont="0" applyNumberFormat="1" applyFill="1" applyBorder="0" applyAlignment="1">
      <alignment horizontal="right" vertical="center" textRotation="0" wrapText="false" shrinkToFit="false"/>
    </xf>
    <xf xfId="0" fontId="0" numFmtId="10" fillId="3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center" textRotation="0" wrapText="false" shrinkToFit="false"/>
    </xf>
    <xf xfId="0" fontId="0" numFmtId="164" fillId="3" borderId="14" applyFont="0" applyNumberFormat="1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zoomScale="75" showGridLines="true" showRowColHeaders="1">
      <selection activeCell="H25" sqref="H25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3537.02</v>
      </c>
      <c r="F5" s="28">
        <v>379.2</v>
      </c>
      <c r="G5" s="28">
        <v>184.53</v>
      </c>
      <c r="H5" s="35">
        <v>4100.75</v>
      </c>
    </row>
    <row r="6" spans="1:9">
      <c r="B6" s="33">
        <v>2</v>
      </c>
      <c r="C6" s="26" t="s">
        <v>11</v>
      </c>
      <c r="D6" s="27" t="s">
        <v>12</v>
      </c>
      <c r="E6" s="28">
        <v>5451.13</v>
      </c>
      <c r="F6" s="28">
        <v>550.53</v>
      </c>
      <c r="G6" s="28">
        <v>282.8</v>
      </c>
      <c r="H6" s="35">
        <v>6284.46</v>
      </c>
    </row>
    <row r="7" spans="1:9">
      <c r="B7" s="33">
        <v>3</v>
      </c>
      <c r="C7" s="26" t="s">
        <v>13</v>
      </c>
      <c r="D7" s="27" t="s">
        <v>14</v>
      </c>
      <c r="E7" s="28">
        <v>4388.42</v>
      </c>
      <c r="F7" s="28">
        <v>0</v>
      </c>
      <c r="G7" s="28">
        <v>182.82</v>
      </c>
      <c r="H7" s="35">
        <v>4571.24</v>
      </c>
    </row>
    <row r="8" spans="1:9">
      <c r="B8" s="33">
        <v>4</v>
      </c>
      <c r="C8" s="26" t="s">
        <v>13</v>
      </c>
      <c r="D8" s="27" t="s">
        <v>15</v>
      </c>
      <c r="E8" s="28">
        <v>4630.23</v>
      </c>
      <c r="F8" s="28">
        <v>497.68</v>
      </c>
      <c r="G8" s="28">
        <v>241.63</v>
      </c>
      <c r="H8" s="35">
        <v>5369.54</v>
      </c>
    </row>
    <row r="9" spans="1:9">
      <c r="B9" s="33">
        <v>5</v>
      </c>
      <c r="C9" s="26" t="s">
        <v>16</v>
      </c>
      <c r="D9" s="27" t="s">
        <v>17</v>
      </c>
      <c r="E9" s="28">
        <v>5324.8</v>
      </c>
      <c r="F9" s="28">
        <v>382.08</v>
      </c>
      <c r="G9" s="28">
        <v>268.91</v>
      </c>
      <c r="H9" s="35">
        <v>5975.79</v>
      </c>
    </row>
    <row r="10" spans="1:9">
      <c r="B10" s="33">
        <v>6</v>
      </c>
      <c r="C10" s="26" t="s">
        <v>18</v>
      </c>
      <c r="D10" s="27" t="s">
        <v>19</v>
      </c>
      <c r="E10" s="28">
        <v>2958.56</v>
      </c>
      <c r="F10" s="28">
        <v>605.14</v>
      </c>
      <c r="G10" s="28">
        <v>167.92</v>
      </c>
      <c r="H10" s="35">
        <v>3731.62</v>
      </c>
    </row>
    <row r="11" spans="1:9">
      <c r="B11" s="33">
        <v>7</v>
      </c>
      <c r="C11" s="26" t="s">
        <v>20</v>
      </c>
      <c r="D11" s="27" t="s">
        <v>21</v>
      </c>
      <c r="E11" s="28">
        <v>22379.35</v>
      </c>
      <c r="F11" s="28">
        <v>611.48</v>
      </c>
      <c r="G11" s="28">
        <v>1083.33</v>
      </c>
      <c r="H11" s="35">
        <v>24074.16</v>
      </c>
    </row>
    <row r="12" spans="1:9">
      <c r="B12" s="33">
        <v>8</v>
      </c>
      <c r="C12" s="26" t="s">
        <v>22</v>
      </c>
      <c r="D12" s="27" t="s">
        <v>23</v>
      </c>
      <c r="E12" s="28">
        <v>7757.58</v>
      </c>
      <c r="F12" s="28">
        <v>833.4400000000001</v>
      </c>
      <c r="G12" s="28">
        <v>404.81</v>
      </c>
      <c r="H12" s="35">
        <v>8995.83</v>
      </c>
    </row>
    <row r="13" spans="1:9">
      <c r="B13" s="33">
        <v>9</v>
      </c>
      <c r="C13" s="26" t="s">
        <v>24</v>
      </c>
      <c r="D13" s="27" t="s">
        <v>25</v>
      </c>
      <c r="E13" s="28">
        <v>9270.92</v>
      </c>
      <c r="F13" s="28">
        <v>0</v>
      </c>
      <c r="G13" s="28">
        <v>386.23</v>
      </c>
      <c r="H13" s="35">
        <v>9657.15</v>
      </c>
    </row>
    <row r="14" spans="1:9">
      <c r="B14" s="33">
        <v>10</v>
      </c>
      <c r="C14" s="26" t="s">
        <v>24</v>
      </c>
      <c r="D14" s="27" t="s">
        <v>26</v>
      </c>
      <c r="E14" s="28">
        <v>6274.18</v>
      </c>
      <c r="F14" s="28">
        <v>604.03</v>
      </c>
      <c r="G14" s="28">
        <v>324.1</v>
      </c>
      <c r="H14" s="35">
        <v>7202.31</v>
      </c>
    </row>
    <row r="15" spans="1:9">
      <c r="B15" s="33">
        <v>11</v>
      </c>
      <c r="C15" s="26" t="s">
        <v>24</v>
      </c>
      <c r="D15" s="27" t="s">
        <v>27</v>
      </c>
      <c r="E15" s="28">
        <v>4460.3</v>
      </c>
      <c r="F15" s="28">
        <v>734.21</v>
      </c>
      <c r="G15" s="28">
        <v>244.77</v>
      </c>
      <c r="H15" s="35">
        <v>5439.28</v>
      </c>
    </row>
    <row r="16" spans="1:9">
      <c r="B16" s="33">
        <v>12</v>
      </c>
      <c r="C16" s="26" t="s">
        <v>28</v>
      </c>
      <c r="D16" s="27" t="s">
        <v>29</v>
      </c>
      <c r="E16" s="28">
        <v>5134.39</v>
      </c>
      <c r="F16" s="28">
        <v>19.46</v>
      </c>
      <c r="G16" s="28">
        <v>242.85</v>
      </c>
      <c r="H16" s="35">
        <v>5396.7</v>
      </c>
    </row>
    <row r="17" spans="1:9">
      <c r="B17" s="33">
        <v>13</v>
      </c>
      <c r="C17" s="26" t="s">
        <v>28</v>
      </c>
      <c r="D17" s="27" t="s">
        <v>30</v>
      </c>
      <c r="E17" s="28">
        <v>7169.71</v>
      </c>
      <c r="F17" s="28">
        <v>835.5599999999999</v>
      </c>
      <c r="G17" s="28">
        <v>377.21</v>
      </c>
      <c r="H17" s="35">
        <v>8382.48</v>
      </c>
    </row>
    <row r="18" spans="1:9">
      <c r="B18" s="33">
        <v>14</v>
      </c>
      <c r="C18" s="26" t="s">
        <v>31</v>
      </c>
      <c r="D18" s="27" t="s">
        <v>32</v>
      </c>
      <c r="E18" s="28">
        <v>3792.41</v>
      </c>
      <c r="F18" s="28">
        <v>323.42</v>
      </c>
      <c r="G18" s="28">
        <v>193.94</v>
      </c>
      <c r="H18" s="35">
        <v>4309.77</v>
      </c>
    </row>
    <row r="19" spans="1:9">
      <c r="B19" s="33">
        <v>15</v>
      </c>
      <c r="C19" s="26" t="s">
        <v>33</v>
      </c>
      <c r="D19" s="27" t="s">
        <v>34</v>
      </c>
      <c r="E19" s="28">
        <v>17981.34</v>
      </c>
      <c r="F19" s="28">
        <v>1337.78</v>
      </c>
      <c r="G19" s="28">
        <v>910.3200000000001</v>
      </c>
      <c r="H19" s="35">
        <v>20229.44</v>
      </c>
    </row>
    <row r="20" spans="1:9">
      <c r="B20" s="33">
        <v>16</v>
      </c>
      <c r="C20" s="26" t="s">
        <v>35</v>
      </c>
      <c r="D20" s="27" t="s">
        <v>36</v>
      </c>
      <c r="E20" s="28">
        <v>6037.02</v>
      </c>
      <c r="F20" s="28">
        <v>508.11</v>
      </c>
      <c r="G20" s="28">
        <v>308.41</v>
      </c>
      <c r="H20" s="35">
        <v>6853.54</v>
      </c>
    </row>
    <row r="21" spans="1:9">
      <c r="B21" s="33">
        <v>17</v>
      </c>
      <c r="C21" s="26" t="s">
        <v>37</v>
      </c>
      <c r="D21" s="27" t="s">
        <v>38</v>
      </c>
      <c r="E21" s="28">
        <v>2852.28</v>
      </c>
      <c r="F21" s="28">
        <v>156.9</v>
      </c>
      <c r="G21" s="28">
        <v>141.79</v>
      </c>
      <c r="H21" s="35">
        <v>3150.97</v>
      </c>
    </row>
    <row r="22" spans="1:9">
      <c r="B22" s="33">
        <v>18</v>
      </c>
      <c r="C22" s="26" t="s">
        <v>39</v>
      </c>
      <c r="D22" s="27" t="s">
        <v>40</v>
      </c>
      <c r="E22" s="28">
        <v>4024.61</v>
      </c>
      <c r="F22" s="28">
        <v>530.67</v>
      </c>
      <c r="G22" s="28">
        <v>214.64</v>
      </c>
      <c r="H22" s="35">
        <v>4769.92</v>
      </c>
    </row>
    <row r="23" spans="1:9">
      <c r="B23" s="33">
        <v>19</v>
      </c>
      <c r="C23" s="26" t="s">
        <v>41</v>
      </c>
      <c r="D23" s="27" t="s">
        <v>42</v>
      </c>
      <c r="E23" s="28">
        <v>5361.79</v>
      </c>
      <c r="F23" s="28">
        <v>10.88</v>
      </c>
      <c r="G23" s="28">
        <v>253.16</v>
      </c>
      <c r="H23" s="35">
        <v>5625.83</v>
      </c>
    </row>
    <row r="24" spans="1:9">
      <c r="B24" s="33">
        <v>20</v>
      </c>
      <c r="C24" s="26" t="s">
        <v>43</v>
      </c>
      <c r="D24" s="27" t="s">
        <v>44</v>
      </c>
      <c r="E24" s="28">
        <v>1552.67</v>
      </c>
      <c r="F24" s="28">
        <v>0</v>
      </c>
      <c r="G24" s="28">
        <v>64.7</v>
      </c>
      <c r="H24" s="35">
        <v>1617.37</v>
      </c>
    </row>
    <row r="25" spans="1:9">
      <c r="B25" s="36"/>
      <c r="C25" s="37"/>
      <c r="D25" s="38" t="s">
        <v>45</v>
      </c>
      <c r="E25" s="39" t="str">
        <f>SUM(E5:E24)</f>
        <v>0</v>
      </c>
      <c r="F25" s="39" t="str">
        <f>SUM(F5:F24)</f>
        <v>0</v>
      </c>
      <c r="G25" s="39" t="str">
        <f>SUM(G5:G24)</f>
        <v>0</v>
      </c>
      <c r="H25" s="40" t="str">
        <f>SUM(H5:H24)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6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241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242</v>
      </c>
      <c r="D5" s="3" t="s">
        <v>67</v>
      </c>
      <c r="E5" s="5">
        <v>1</v>
      </c>
      <c r="F5" s="2">
        <v>830</v>
      </c>
      <c r="G5" s="6">
        <v>107900</v>
      </c>
      <c r="H5" s="2">
        <v>745.63</v>
      </c>
      <c r="I5" s="6">
        <v>83108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111.46</v>
      </c>
    </row>
    <row r="6" spans="1:18">
      <c r="B6" s="47" t="s">
        <v>65</v>
      </c>
      <c r="C6" t="s">
        <v>102</v>
      </c>
      <c r="D6" s="3" t="s">
        <v>243</v>
      </c>
      <c r="E6" s="5">
        <v>1</v>
      </c>
      <c r="F6" s="2">
        <v>400</v>
      </c>
      <c r="G6" s="6">
        <v>52000</v>
      </c>
      <c r="H6" s="2">
        <v>157.07</v>
      </c>
      <c r="I6" s="6">
        <v>17507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111.46</v>
      </c>
    </row>
    <row r="7" spans="1:18">
      <c r="B7" s="47" t="s">
        <v>65</v>
      </c>
      <c r="C7" t="s">
        <v>121</v>
      </c>
      <c r="D7" s="3" t="s">
        <v>244</v>
      </c>
      <c r="E7" s="5">
        <v>1</v>
      </c>
      <c r="F7" s="2">
        <v>550</v>
      </c>
      <c r="G7" s="6">
        <v>71500</v>
      </c>
      <c r="H7" s="2">
        <v>321.6</v>
      </c>
      <c r="I7" s="6">
        <v>35846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111.46</v>
      </c>
    </row>
    <row r="8" spans="1:18">
      <c r="B8" s="47" t="s">
        <v>65</v>
      </c>
      <c r="C8" t="s">
        <v>121</v>
      </c>
      <c r="D8" s="3" t="s">
        <v>245</v>
      </c>
      <c r="E8" s="5">
        <v>2</v>
      </c>
      <c r="F8" s="2">
        <v>600</v>
      </c>
      <c r="G8" s="6">
        <v>78000</v>
      </c>
      <c r="H8" s="2">
        <v>301.5</v>
      </c>
      <c r="I8" s="6">
        <v>33606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111.46</v>
      </c>
    </row>
    <row r="9" spans="1:18">
      <c r="B9" s="47" t="s">
        <v>65</v>
      </c>
      <c r="C9" t="s">
        <v>128</v>
      </c>
      <c r="D9" s="3" t="s">
        <v>246</v>
      </c>
      <c r="E9" s="5">
        <v>1</v>
      </c>
      <c r="F9" s="2">
        <v>150</v>
      </c>
      <c r="G9" s="6">
        <v>19500</v>
      </c>
      <c r="H9" s="2">
        <v>83.77</v>
      </c>
      <c r="I9" s="6">
        <v>9337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111.46</v>
      </c>
    </row>
    <row r="10" spans="1:18">
      <c r="B10" s="47" t="s">
        <v>65</v>
      </c>
      <c r="C10" t="s">
        <v>169</v>
      </c>
      <c r="D10" s="3" t="s">
        <v>147</v>
      </c>
      <c r="E10" s="5">
        <v>1</v>
      </c>
      <c r="F10" s="2">
        <v>270</v>
      </c>
      <c r="G10" s="6">
        <v>35100</v>
      </c>
      <c r="H10" s="2">
        <v>167.54</v>
      </c>
      <c r="I10" s="6">
        <v>18674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111.46</v>
      </c>
    </row>
    <row r="11" spans="1:18">
      <c r="B11" s="47" t="s">
        <v>65</v>
      </c>
      <c r="C11" t="s">
        <v>75</v>
      </c>
      <c r="D11" s="3" t="s">
        <v>247</v>
      </c>
      <c r="E11" s="5">
        <v>1</v>
      </c>
      <c r="F11" s="2">
        <v>280</v>
      </c>
      <c r="G11" s="6">
        <v>36400</v>
      </c>
      <c r="H11" s="2">
        <v>240</v>
      </c>
      <c r="I11" s="6">
        <v>26750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111.46</v>
      </c>
    </row>
    <row r="12" spans="1:18">
      <c r="B12" s="47" t="s">
        <v>65</v>
      </c>
      <c r="C12" t="s">
        <v>77</v>
      </c>
      <c r="D12" s="3" t="s">
        <v>151</v>
      </c>
      <c r="E12" s="5">
        <v>1</v>
      </c>
      <c r="F12" s="2">
        <v>150</v>
      </c>
      <c r="G12" s="6">
        <v>19500</v>
      </c>
      <c r="H12" s="2">
        <v>60</v>
      </c>
      <c r="I12" s="6">
        <v>6688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111.46</v>
      </c>
    </row>
    <row r="13" spans="1:18">
      <c r="B13" s="47" t="s">
        <v>65</v>
      </c>
      <c r="C13" t="s">
        <v>171</v>
      </c>
      <c r="D13" s="3" t="s">
        <v>248</v>
      </c>
      <c r="E13" s="5">
        <v>1</v>
      </c>
      <c r="F13" s="2">
        <v>0</v>
      </c>
      <c r="G13" s="6">
        <v>0</v>
      </c>
      <c r="H13" s="2">
        <v>775.17</v>
      </c>
      <c r="I13" s="6">
        <v>86400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111.46</v>
      </c>
    </row>
    <row r="14" spans="1:18">
      <c r="B14" s="49"/>
      <c r="C14" s="49"/>
      <c r="D14" s="50"/>
      <c r="E14" s="51"/>
      <c r="F14" s="52"/>
      <c r="G14" s="53"/>
      <c r="H14" s="52"/>
      <c r="I14" s="53"/>
      <c r="J14" s="53"/>
      <c r="K14" s="54"/>
      <c r="L14" s="53"/>
      <c r="M14" s="52"/>
      <c r="N14" s="53"/>
      <c r="O14" s="54"/>
      <c r="P14" s="54"/>
      <c r="Q14" s="52"/>
      <c r="R14" s="52"/>
    </row>
    <row r="15" spans="1:18">
      <c r="D15" s="8" t="s">
        <v>105</v>
      </c>
      <c r="F15" s="2" t="str">
        <f>SUM(F5:F14)</f>
        <v>0</v>
      </c>
      <c r="G15" s="6" t="str">
        <f>SUM(G5:G14)</f>
        <v>0</v>
      </c>
      <c r="H15" s="2" t="str">
        <f>SUM(H5:H14)</f>
        <v>0</v>
      </c>
      <c r="I15" s="6" t="str">
        <f>SUM(I5:I14)</f>
        <v>0</v>
      </c>
      <c r="J15" s="6" t="str">
        <f>SUM(J5:J14)</f>
        <v>0</v>
      </c>
      <c r="K15" s="4" t="str">
        <f>IF(G15=0,0,J15 / G15)</f>
        <v>0</v>
      </c>
      <c r="L15" s="6" t="str">
        <f>SUM(L5:L14)</f>
        <v>0</v>
      </c>
      <c r="M15" s="2" t="str">
        <f>SUM(M5:M14)</f>
        <v>0</v>
      </c>
      <c r="N15" s="6" t="str">
        <f>SUM(N5:N14)</f>
        <v>0</v>
      </c>
    </row>
    <row r="16" spans="1:18">
      <c r="D16" s="8" t="s">
        <v>106</v>
      </c>
      <c r="E16" s="9">
        <v>0.04712</v>
      </c>
      <c r="F16" s="2" t="str">
        <f>E16 * (F15 - 0)</f>
        <v>0</v>
      </c>
      <c r="G16" s="6" t="str">
        <f>E16 * (G15 - 0)</f>
        <v>0</v>
      </c>
    </row>
    <row r="17" spans="1:18">
      <c r="D17" s="8" t="s">
        <v>107</v>
      </c>
      <c r="E17" s="7">
        <v>0.1</v>
      </c>
      <c r="F17" s="2" t="str">
        <f>F15*E17</f>
        <v>0</v>
      </c>
      <c r="G17" s="6" t="str">
        <f>G15*E17</f>
        <v>0</v>
      </c>
      <c r="N17" s="6" t="str">
        <f>G17</f>
        <v>0</v>
      </c>
    </row>
    <row r="18" spans="1:18">
      <c r="D18" s="8" t="s">
        <v>105</v>
      </c>
      <c r="F18" s="2" t="str">
        <f>F15 + F16 + F17</f>
        <v>0</v>
      </c>
      <c r="G18" s="6" t="str">
        <f>G15 + G16 +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</f>
        <v>0</v>
      </c>
      <c r="M18" s="2" t="str">
        <f>M15</f>
        <v>0</v>
      </c>
      <c r="N18" s="6" t="str">
        <f>N15 + N17</f>
        <v>0</v>
      </c>
    </row>
    <row r="19" spans="1:18">
      <c r="D19" s="8" t="s">
        <v>108</v>
      </c>
      <c r="E19" s="7">
        <v>0</v>
      </c>
      <c r="F19" s="2" t="str">
        <f>F18*E19</f>
        <v>0</v>
      </c>
      <c r="G19" s="6" t="str">
        <f>G18*E19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0.2</v>
      </c>
      <c r="P19" s="4">
        <v>0.8</v>
      </c>
    </row>
    <row r="20" spans="1:18">
      <c r="D20" s="8" t="s">
        <v>109</v>
      </c>
      <c r="E20" s="5">
        <v>0</v>
      </c>
      <c r="F20" s="2" t="str">
        <f>IF(R20=0,0,G20/R20)</f>
        <v>0</v>
      </c>
      <c r="G20" s="6" t="str">
        <f>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  <c r="Q20" s="2" t="s">
        <v>110</v>
      </c>
      <c r="R20" s="2">
        <v>100</v>
      </c>
    </row>
    <row r="21" spans="1:18">
      <c r="D21" s="8" t="s">
        <v>111</v>
      </c>
      <c r="F21" s="2" t="str">
        <f>F18 - F19 - F20</f>
        <v>0</v>
      </c>
      <c r="G21" s="6" t="str">
        <f>G18 - G19 -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L18 - L19 - L20</f>
        <v>0</v>
      </c>
      <c r="M21" s="2" t="str">
        <f>M18 - M19 - M20</f>
        <v>0</v>
      </c>
      <c r="N21" s="6" t="str">
        <f>N18 - N19 - N20</f>
        <v>0</v>
      </c>
    </row>
    <row r="22" spans="1:18">
      <c r="D22" s="8"/>
    </row>
    <row r="23" spans="1:18">
      <c r="D2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3" s="2" t="str">
        <f>M21</f>
        <v>0</v>
      </c>
    </row>
    <row r="24" spans="1:18">
      <c r="D24" s="8" t="s">
        <v>7</v>
      </c>
      <c r="F24" s="2" t="str">
        <f>(F23 + F25) * E16</f>
        <v>0</v>
      </c>
    </row>
    <row r="25" spans="1:18">
      <c r="D25" s="8" t="s">
        <v>112</v>
      </c>
      <c r="F25" s="2" t="str">
        <f>H21</f>
        <v>0</v>
      </c>
    </row>
    <row r="26" spans="1:18">
      <c r="D2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6" s="2" t="str">
        <f>SUM(F23:F25)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249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66</v>
      </c>
      <c r="D5" s="3" t="s">
        <v>67</v>
      </c>
      <c r="E5" s="5">
        <v>1</v>
      </c>
      <c r="F5" s="2">
        <v>2000</v>
      </c>
      <c r="G5" s="6">
        <v>260000</v>
      </c>
      <c r="H5" s="2">
        <v>1976.56</v>
      </c>
      <c r="I5" s="6">
        <v>220307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111.46</v>
      </c>
    </row>
    <row r="6" spans="1:18">
      <c r="B6" s="47" t="s">
        <v>65</v>
      </c>
      <c r="C6" t="s">
        <v>138</v>
      </c>
      <c r="D6" s="3" t="s">
        <v>70</v>
      </c>
      <c r="E6" s="5">
        <v>1</v>
      </c>
      <c r="F6" s="2">
        <v>900</v>
      </c>
      <c r="G6" s="6">
        <v>117000</v>
      </c>
      <c r="H6" s="2">
        <v>550</v>
      </c>
      <c r="I6" s="6">
        <v>61303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111.46</v>
      </c>
    </row>
    <row r="7" spans="1:18">
      <c r="B7" s="47" t="s">
        <v>65</v>
      </c>
      <c r="C7" t="s">
        <v>138</v>
      </c>
      <c r="D7" s="3" t="s">
        <v>160</v>
      </c>
      <c r="E7" s="5">
        <v>1</v>
      </c>
      <c r="F7" s="2">
        <v>150</v>
      </c>
      <c r="G7" s="6">
        <v>19500</v>
      </c>
      <c r="H7" s="2">
        <v>75</v>
      </c>
      <c r="I7" s="6">
        <v>8360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111.46</v>
      </c>
    </row>
    <row r="8" spans="1:18">
      <c r="B8" s="47" t="s">
        <v>65</v>
      </c>
      <c r="C8" t="s">
        <v>161</v>
      </c>
      <c r="D8" s="3" t="s">
        <v>250</v>
      </c>
      <c r="E8" s="5">
        <v>1</v>
      </c>
      <c r="F8" s="2">
        <v>1375</v>
      </c>
      <c r="G8" s="6">
        <v>178750</v>
      </c>
      <c r="H8" s="2">
        <v>1099.48</v>
      </c>
      <c r="I8" s="6">
        <v>122548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111.46</v>
      </c>
    </row>
    <row r="9" spans="1:18">
      <c r="B9" s="47" t="s">
        <v>65</v>
      </c>
      <c r="C9" t="s">
        <v>163</v>
      </c>
      <c r="D9" s="3" t="s">
        <v>164</v>
      </c>
      <c r="E9" s="5">
        <v>1</v>
      </c>
      <c r="F9" s="2">
        <v>150</v>
      </c>
      <c r="G9" s="6">
        <v>19500</v>
      </c>
      <c r="H9" s="2">
        <v>105</v>
      </c>
      <c r="I9" s="6">
        <v>11703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111.46</v>
      </c>
    </row>
    <row r="10" spans="1:18">
      <c r="B10" s="47" t="s">
        <v>65</v>
      </c>
      <c r="C10" t="s">
        <v>125</v>
      </c>
      <c r="D10" s="3" t="s">
        <v>251</v>
      </c>
      <c r="E10" s="5">
        <v>1</v>
      </c>
      <c r="F10" s="2">
        <v>820</v>
      </c>
      <c r="G10" s="6">
        <v>106600</v>
      </c>
      <c r="H10" s="2">
        <v>628.27</v>
      </c>
      <c r="I10" s="6">
        <v>70027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111.46</v>
      </c>
    </row>
    <row r="11" spans="1:18">
      <c r="B11" s="47" t="s">
        <v>65</v>
      </c>
      <c r="C11" t="s">
        <v>125</v>
      </c>
      <c r="D11" s="3" t="s">
        <v>252</v>
      </c>
      <c r="E11" s="5">
        <v>1</v>
      </c>
      <c r="F11" s="2">
        <v>130</v>
      </c>
      <c r="G11" s="6">
        <v>16900</v>
      </c>
      <c r="H11" s="2">
        <v>80</v>
      </c>
      <c r="I11" s="6">
        <v>8917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111.46</v>
      </c>
    </row>
    <row r="12" spans="1:18">
      <c r="B12" s="47" t="s">
        <v>65</v>
      </c>
      <c r="C12" t="s">
        <v>128</v>
      </c>
      <c r="D12" s="3" t="s">
        <v>145</v>
      </c>
      <c r="E12" s="5">
        <v>1</v>
      </c>
      <c r="F12" s="2">
        <v>250</v>
      </c>
      <c r="G12" s="6">
        <v>32500</v>
      </c>
      <c r="H12" s="2">
        <v>167.54</v>
      </c>
      <c r="I12" s="6">
        <v>18674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111.46</v>
      </c>
    </row>
    <row r="13" spans="1:18">
      <c r="B13" s="47" t="s">
        <v>65</v>
      </c>
      <c r="C13" t="s">
        <v>75</v>
      </c>
      <c r="D13" s="3" t="s">
        <v>253</v>
      </c>
      <c r="E13" s="5">
        <v>1</v>
      </c>
      <c r="F13" s="2">
        <v>550</v>
      </c>
      <c r="G13" s="6">
        <v>71500</v>
      </c>
      <c r="H13" s="2">
        <v>440</v>
      </c>
      <c r="I13" s="6">
        <v>49042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111.46</v>
      </c>
    </row>
    <row r="14" spans="1:18">
      <c r="B14" s="47" t="s">
        <v>65</v>
      </c>
      <c r="C14" t="s">
        <v>77</v>
      </c>
      <c r="D14" s="3" t="s">
        <v>151</v>
      </c>
      <c r="E14" s="5">
        <v>1</v>
      </c>
      <c r="F14" s="2">
        <v>150</v>
      </c>
      <c r="G14" s="6">
        <v>19500</v>
      </c>
      <c r="H14" s="2">
        <v>60</v>
      </c>
      <c r="I14" s="6">
        <v>6688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111.46</v>
      </c>
    </row>
    <row r="15" spans="1:18">
      <c r="B15" s="47" t="s">
        <v>65</v>
      </c>
      <c r="C15" t="s">
        <v>77</v>
      </c>
      <c r="D15" s="3" t="s">
        <v>150</v>
      </c>
      <c r="E15" s="5">
        <v>4</v>
      </c>
      <c r="F15" s="2">
        <v>108</v>
      </c>
      <c r="G15" s="6">
        <v>14040</v>
      </c>
      <c r="H15" s="2">
        <v>80</v>
      </c>
      <c r="I15" s="6">
        <v>8916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111.46</v>
      </c>
    </row>
    <row r="16" spans="1:18">
      <c r="B16" s="47" t="s">
        <v>81</v>
      </c>
      <c r="C16" t="s">
        <v>152</v>
      </c>
      <c r="D16" s="3" t="s">
        <v>254</v>
      </c>
      <c r="E16" s="5">
        <v>10</v>
      </c>
      <c r="F16" s="2">
        <v>1350</v>
      </c>
      <c r="G16" s="6">
        <v>175500</v>
      </c>
      <c r="H16" s="2">
        <v>0</v>
      </c>
      <c r="I16" s="6">
        <v>0</v>
      </c>
      <c r="J16" s="6" t="str">
        <f>G16 - 122610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111.46</v>
      </c>
    </row>
    <row r="17" spans="1:18">
      <c r="B17" s="47" t="s">
        <v>81</v>
      </c>
      <c r="C17" t="s">
        <v>152</v>
      </c>
      <c r="D17" s="3" t="s">
        <v>255</v>
      </c>
      <c r="E17" s="5">
        <v>1</v>
      </c>
      <c r="F17" s="2">
        <v>195</v>
      </c>
      <c r="G17" s="6">
        <v>25350</v>
      </c>
      <c r="H17" s="2">
        <v>0</v>
      </c>
      <c r="I17" s="6">
        <v>0</v>
      </c>
      <c r="J17" s="6" t="str">
        <f>G17 - 17276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111.46</v>
      </c>
    </row>
    <row r="18" spans="1:18">
      <c r="B18" s="47" t="s">
        <v>65</v>
      </c>
      <c r="C18" t="s">
        <v>171</v>
      </c>
      <c r="D18" s="3" t="s">
        <v>248</v>
      </c>
      <c r="E18" s="5">
        <v>1</v>
      </c>
      <c r="F18" s="2">
        <v>0</v>
      </c>
      <c r="G18" s="6">
        <v>0</v>
      </c>
      <c r="H18" s="2">
        <v>775.17</v>
      </c>
      <c r="I18" s="6">
        <v>86400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</v>
      </c>
      <c r="P18" s="4">
        <v>1</v>
      </c>
      <c r="Q18" s="2">
        <v>130</v>
      </c>
      <c r="R18" s="48">
        <v>111.46</v>
      </c>
    </row>
    <row r="19" spans="1:18">
      <c r="B19" s="49"/>
      <c r="C19" s="49"/>
      <c r="D19" s="50"/>
      <c r="E19" s="51"/>
      <c r="F19" s="52"/>
      <c r="G19" s="53"/>
      <c r="H19" s="52"/>
      <c r="I19" s="53"/>
      <c r="J19" s="53"/>
      <c r="K19" s="54"/>
      <c r="L19" s="53"/>
      <c r="M19" s="52"/>
      <c r="N19" s="53"/>
      <c r="O19" s="54"/>
      <c r="P19" s="54"/>
      <c r="Q19" s="52"/>
      <c r="R19" s="52"/>
    </row>
    <row r="20" spans="1:18">
      <c r="D20" s="8" t="s">
        <v>105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106</v>
      </c>
      <c r="E21" s="9">
        <v>0.04712</v>
      </c>
      <c r="F21" s="2" t="str">
        <f>E21 * (F20 - 0)</f>
        <v>0</v>
      </c>
      <c r="G21" s="6" t="str">
        <f>E21 * (G20 - 0)</f>
        <v>0</v>
      </c>
    </row>
    <row r="22" spans="1:18">
      <c r="D22" s="8" t="s">
        <v>107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105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108</v>
      </c>
      <c r="E24" s="7">
        <v>0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109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110</v>
      </c>
      <c r="R25" s="2">
        <v>100</v>
      </c>
    </row>
    <row r="26" spans="1:18">
      <c r="D26" s="8" t="s">
        <v>111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112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256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136</v>
      </c>
      <c r="D5" s="3" t="s">
        <v>137</v>
      </c>
      <c r="E5" s="5">
        <v>1</v>
      </c>
      <c r="F5" s="2">
        <v>1750</v>
      </c>
      <c r="G5" s="6">
        <v>227500</v>
      </c>
      <c r="H5" s="2">
        <v>1740.63</v>
      </c>
      <c r="I5" s="6">
        <v>194011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111.46</v>
      </c>
    </row>
    <row r="6" spans="1:18">
      <c r="B6" s="47" t="s">
        <v>65</v>
      </c>
      <c r="C6" t="s">
        <v>257</v>
      </c>
      <c r="D6" s="3" t="s">
        <v>258</v>
      </c>
      <c r="E6" s="5">
        <v>1</v>
      </c>
      <c r="F6" s="2">
        <v>250</v>
      </c>
      <c r="G6" s="6">
        <v>32500</v>
      </c>
      <c r="H6" s="2">
        <v>100</v>
      </c>
      <c r="I6" s="6">
        <v>11146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111.46</v>
      </c>
    </row>
    <row r="7" spans="1:18">
      <c r="B7" s="47" t="s">
        <v>65</v>
      </c>
      <c r="C7" t="s">
        <v>257</v>
      </c>
      <c r="D7" s="3" t="s">
        <v>219</v>
      </c>
      <c r="E7" s="5">
        <v>1</v>
      </c>
      <c r="F7" s="2">
        <v>900</v>
      </c>
      <c r="G7" s="6">
        <v>117000</v>
      </c>
      <c r="H7" s="2">
        <v>500</v>
      </c>
      <c r="I7" s="6">
        <v>55730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111.46</v>
      </c>
    </row>
    <row r="8" spans="1:18">
      <c r="B8" s="47" t="s">
        <v>65</v>
      </c>
      <c r="C8" t="s">
        <v>257</v>
      </c>
      <c r="D8" s="3" t="s">
        <v>160</v>
      </c>
      <c r="E8" s="5">
        <v>2</v>
      </c>
      <c r="F8" s="2">
        <v>300</v>
      </c>
      <c r="G8" s="6">
        <v>39000</v>
      </c>
      <c r="H8" s="2">
        <v>160</v>
      </c>
      <c r="I8" s="6">
        <v>17834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111.46</v>
      </c>
    </row>
    <row r="9" spans="1:18">
      <c r="B9" s="47" t="s">
        <v>65</v>
      </c>
      <c r="C9" t="s">
        <v>259</v>
      </c>
      <c r="D9" s="3" t="s">
        <v>260</v>
      </c>
      <c r="E9" s="5">
        <v>1</v>
      </c>
      <c r="F9" s="2">
        <v>1700</v>
      </c>
      <c r="G9" s="6">
        <v>221000</v>
      </c>
      <c r="H9" s="2">
        <v>1204.19</v>
      </c>
      <c r="I9" s="6">
        <v>134219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111.46</v>
      </c>
    </row>
    <row r="10" spans="1:18">
      <c r="B10" s="47" t="s">
        <v>65</v>
      </c>
      <c r="C10" t="s">
        <v>165</v>
      </c>
      <c r="D10" s="3" t="s">
        <v>261</v>
      </c>
      <c r="E10" s="5">
        <v>1</v>
      </c>
      <c r="F10" s="2">
        <v>950</v>
      </c>
      <c r="G10" s="6">
        <v>123500</v>
      </c>
      <c r="H10" s="2">
        <v>725</v>
      </c>
      <c r="I10" s="6">
        <v>80809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111.46</v>
      </c>
    </row>
    <row r="11" spans="1:18">
      <c r="B11" s="47" t="s">
        <v>65</v>
      </c>
      <c r="C11" t="s">
        <v>165</v>
      </c>
      <c r="D11" s="3" t="s">
        <v>262</v>
      </c>
      <c r="E11" s="5">
        <v>1</v>
      </c>
      <c r="F11" s="2">
        <v>65</v>
      </c>
      <c r="G11" s="6">
        <v>8450</v>
      </c>
      <c r="H11" s="2">
        <v>50</v>
      </c>
      <c r="I11" s="6">
        <v>5573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111.46</v>
      </c>
    </row>
    <row r="12" spans="1:18">
      <c r="B12" s="47" t="s">
        <v>65</v>
      </c>
      <c r="C12" t="s">
        <v>75</v>
      </c>
      <c r="D12" s="3" t="s">
        <v>143</v>
      </c>
      <c r="E12" s="5">
        <v>1</v>
      </c>
      <c r="F12" s="2">
        <v>600</v>
      </c>
      <c r="G12" s="6">
        <v>78000</v>
      </c>
      <c r="H12" s="2">
        <v>360</v>
      </c>
      <c r="I12" s="6">
        <v>40126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111.46</v>
      </c>
    </row>
    <row r="13" spans="1:18">
      <c r="B13" s="47" t="s">
        <v>65</v>
      </c>
      <c r="C13" t="s">
        <v>128</v>
      </c>
      <c r="D13" s="3" t="s">
        <v>144</v>
      </c>
      <c r="E13" s="5">
        <v>1</v>
      </c>
      <c r="F13" s="2">
        <v>150</v>
      </c>
      <c r="G13" s="6">
        <v>19500</v>
      </c>
      <c r="H13" s="2">
        <v>83.77</v>
      </c>
      <c r="I13" s="6">
        <v>9337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111.46</v>
      </c>
    </row>
    <row r="14" spans="1:18">
      <c r="B14" s="47" t="s">
        <v>65</v>
      </c>
      <c r="C14" t="s">
        <v>169</v>
      </c>
      <c r="D14" s="3" t="s">
        <v>147</v>
      </c>
      <c r="E14" s="5">
        <v>1</v>
      </c>
      <c r="F14" s="2">
        <v>270</v>
      </c>
      <c r="G14" s="6">
        <v>35100</v>
      </c>
      <c r="H14" s="2">
        <v>167.54</v>
      </c>
      <c r="I14" s="6">
        <v>18674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111.46</v>
      </c>
    </row>
    <row r="15" spans="1:18">
      <c r="B15" s="47" t="s">
        <v>65</v>
      </c>
      <c r="C15" t="s">
        <v>77</v>
      </c>
      <c r="D15" s="3" t="s">
        <v>263</v>
      </c>
      <c r="E15" s="5">
        <v>1</v>
      </c>
      <c r="F15" s="2">
        <v>380</v>
      </c>
      <c r="G15" s="6">
        <v>49400</v>
      </c>
      <c r="H15" s="2">
        <v>300</v>
      </c>
      <c r="I15" s="6">
        <v>33438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111.46</v>
      </c>
    </row>
    <row r="16" spans="1:18">
      <c r="B16" s="47" t="s">
        <v>65</v>
      </c>
      <c r="C16" t="s">
        <v>77</v>
      </c>
      <c r="D16" s="3" t="s">
        <v>151</v>
      </c>
      <c r="E16" s="5">
        <v>1</v>
      </c>
      <c r="F16" s="2">
        <v>150</v>
      </c>
      <c r="G16" s="6">
        <v>19500</v>
      </c>
      <c r="H16" s="2">
        <v>60</v>
      </c>
      <c r="I16" s="6">
        <v>6688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111.46</v>
      </c>
    </row>
    <row r="17" spans="1:18">
      <c r="B17" s="47" t="s">
        <v>81</v>
      </c>
      <c r="C17" t="s">
        <v>82</v>
      </c>
      <c r="D17" s="3" t="s">
        <v>131</v>
      </c>
      <c r="E17" s="5">
        <v>9</v>
      </c>
      <c r="F17" s="2">
        <v>1242</v>
      </c>
      <c r="G17" s="6">
        <v>161460</v>
      </c>
      <c r="H17" s="2">
        <v>0</v>
      </c>
      <c r="I17" s="6">
        <v>0</v>
      </c>
      <c r="J17" s="6" t="str">
        <f>G17 - 119376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111.46</v>
      </c>
    </row>
    <row r="18" spans="1:18">
      <c r="B18" s="47" t="s">
        <v>81</v>
      </c>
      <c r="C18" t="s">
        <v>82</v>
      </c>
      <c r="D18" s="3" t="s">
        <v>264</v>
      </c>
      <c r="E18" s="5">
        <v>1</v>
      </c>
      <c r="F18" s="2">
        <v>250</v>
      </c>
      <c r="G18" s="6">
        <v>32500</v>
      </c>
      <c r="H18" s="2">
        <v>0</v>
      </c>
      <c r="I18" s="6">
        <v>0</v>
      </c>
      <c r="J18" s="6" t="str">
        <f>G18 - 12818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111.46</v>
      </c>
    </row>
    <row r="19" spans="1:18">
      <c r="B19" s="49"/>
      <c r="C19" s="49"/>
      <c r="D19" s="50"/>
      <c r="E19" s="51"/>
      <c r="F19" s="52"/>
      <c r="G19" s="53"/>
      <c r="H19" s="52"/>
      <c r="I19" s="53"/>
      <c r="J19" s="53"/>
      <c r="K19" s="54"/>
      <c r="L19" s="53"/>
      <c r="M19" s="52"/>
      <c r="N19" s="53"/>
      <c r="O19" s="54"/>
      <c r="P19" s="54"/>
      <c r="Q19" s="52"/>
      <c r="R19" s="52"/>
    </row>
    <row r="20" spans="1:18">
      <c r="D20" s="8" t="s">
        <v>105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106</v>
      </c>
      <c r="E21" s="9">
        <v>0.04712</v>
      </c>
      <c r="F21" s="2" t="str">
        <f>E21 * (F20 - 0)</f>
        <v>0</v>
      </c>
      <c r="G21" s="6" t="str">
        <f>E21 * (G20 - 0)</f>
        <v>0</v>
      </c>
    </row>
    <row r="22" spans="1:18">
      <c r="D22" s="8" t="s">
        <v>107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105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193</v>
      </c>
      <c r="E24" s="7">
        <v>0.05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109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110</v>
      </c>
      <c r="R25" s="2">
        <v>100</v>
      </c>
    </row>
    <row r="26" spans="1:18">
      <c r="D26" s="8" t="s">
        <v>111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112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4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265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136</v>
      </c>
      <c r="D5" s="3" t="s">
        <v>137</v>
      </c>
      <c r="E5" s="5">
        <v>1</v>
      </c>
      <c r="F5" s="2">
        <v>1450</v>
      </c>
      <c r="G5" s="6">
        <v>188500</v>
      </c>
      <c r="H5" s="2">
        <v>1225.63</v>
      </c>
      <c r="I5" s="6">
        <v>136609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111.46</v>
      </c>
    </row>
    <row r="6" spans="1:18">
      <c r="B6" s="47" t="s">
        <v>65</v>
      </c>
      <c r="C6" t="s">
        <v>68</v>
      </c>
      <c r="D6" s="3" t="s">
        <v>70</v>
      </c>
      <c r="E6" s="5">
        <v>1</v>
      </c>
      <c r="F6" s="2">
        <v>900</v>
      </c>
      <c r="G6" s="6">
        <v>117000</v>
      </c>
      <c r="H6" s="2">
        <v>600</v>
      </c>
      <c r="I6" s="6">
        <v>66876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111.46</v>
      </c>
    </row>
    <row r="7" spans="1:18">
      <c r="B7" s="47" t="s">
        <v>65</v>
      </c>
      <c r="C7" t="s">
        <v>68</v>
      </c>
      <c r="D7" s="3" t="s">
        <v>160</v>
      </c>
      <c r="E7" s="5">
        <v>1</v>
      </c>
      <c r="F7" s="2">
        <v>150</v>
      </c>
      <c r="G7" s="6">
        <v>19500</v>
      </c>
      <c r="H7" s="2">
        <v>50</v>
      </c>
      <c r="I7" s="6">
        <v>5573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111.46</v>
      </c>
    </row>
    <row r="8" spans="1:18">
      <c r="B8" s="47" t="s">
        <v>65</v>
      </c>
      <c r="C8" t="s">
        <v>68</v>
      </c>
      <c r="D8" s="3" t="s">
        <v>266</v>
      </c>
      <c r="E8" s="5">
        <v>1</v>
      </c>
      <c r="F8" s="2">
        <v>35</v>
      </c>
      <c r="G8" s="6">
        <v>4550</v>
      </c>
      <c r="H8" s="2">
        <v>20</v>
      </c>
      <c r="I8" s="6">
        <v>2229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111.46</v>
      </c>
    </row>
    <row r="9" spans="1:18">
      <c r="B9" s="47" t="s">
        <v>65</v>
      </c>
      <c r="C9" t="s">
        <v>267</v>
      </c>
      <c r="D9" s="3" t="s">
        <v>268</v>
      </c>
      <c r="E9" s="5">
        <v>1</v>
      </c>
      <c r="F9" s="2">
        <v>1300</v>
      </c>
      <c r="G9" s="6">
        <v>169000</v>
      </c>
      <c r="H9" s="2">
        <v>950</v>
      </c>
      <c r="I9" s="6">
        <v>105887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111.46</v>
      </c>
    </row>
    <row r="10" spans="1:18">
      <c r="B10" s="47" t="s">
        <v>65</v>
      </c>
      <c r="C10" t="s">
        <v>165</v>
      </c>
      <c r="D10" s="3" t="s">
        <v>269</v>
      </c>
      <c r="E10" s="5">
        <v>1</v>
      </c>
      <c r="F10" s="2">
        <v>950</v>
      </c>
      <c r="G10" s="6">
        <v>123500</v>
      </c>
      <c r="H10" s="2">
        <v>725</v>
      </c>
      <c r="I10" s="6">
        <v>80809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111.46</v>
      </c>
    </row>
    <row r="11" spans="1:18">
      <c r="B11" s="47" t="s">
        <v>65</v>
      </c>
      <c r="C11" t="s">
        <v>165</v>
      </c>
      <c r="D11" s="3" t="s">
        <v>270</v>
      </c>
      <c r="E11" s="5">
        <v>1</v>
      </c>
      <c r="F11" s="2">
        <v>85</v>
      </c>
      <c r="G11" s="6">
        <v>11050</v>
      </c>
      <c r="H11" s="2">
        <v>75</v>
      </c>
      <c r="I11" s="6">
        <v>8360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111.46</v>
      </c>
    </row>
    <row r="12" spans="1:18">
      <c r="B12" s="47" t="s">
        <v>65</v>
      </c>
      <c r="C12" t="s">
        <v>128</v>
      </c>
      <c r="D12" s="3" t="s">
        <v>144</v>
      </c>
      <c r="E12" s="5">
        <v>2</v>
      </c>
      <c r="F12" s="2">
        <v>300</v>
      </c>
      <c r="G12" s="6">
        <v>39000</v>
      </c>
      <c r="H12" s="2">
        <v>157.06</v>
      </c>
      <c r="I12" s="6">
        <v>17506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111.46</v>
      </c>
    </row>
    <row r="13" spans="1:18">
      <c r="B13" s="47" t="s">
        <v>65</v>
      </c>
      <c r="C13" t="s">
        <v>169</v>
      </c>
      <c r="D13" s="3" t="s">
        <v>147</v>
      </c>
      <c r="E13" s="5">
        <v>1</v>
      </c>
      <c r="F13" s="2">
        <v>270</v>
      </c>
      <c r="G13" s="6">
        <v>35100</v>
      </c>
      <c r="H13" s="2">
        <v>167.54</v>
      </c>
      <c r="I13" s="6">
        <v>18674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111.46</v>
      </c>
    </row>
    <row r="14" spans="1:18">
      <c r="B14" s="47" t="s">
        <v>65</v>
      </c>
      <c r="C14" t="s">
        <v>75</v>
      </c>
      <c r="D14" s="3" t="s">
        <v>271</v>
      </c>
      <c r="E14" s="5">
        <v>1</v>
      </c>
      <c r="F14" s="2">
        <v>500</v>
      </c>
      <c r="G14" s="6">
        <v>65000</v>
      </c>
      <c r="H14" s="2">
        <v>240</v>
      </c>
      <c r="I14" s="6">
        <v>26750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111.46</v>
      </c>
    </row>
    <row r="15" spans="1:18">
      <c r="B15" s="47" t="s">
        <v>65</v>
      </c>
      <c r="C15" t="s">
        <v>77</v>
      </c>
      <c r="D15" s="3" t="s">
        <v>272</v>
      </c>
      <c r="E15" s="5">
        <v>1</v>
      </c>
      <c r="F15" s="2">
        <v>0</v>
      </c>
      <c r="G15" s="6">
        <v>0</v>
      </c>
      <c r="H15" s="2">
        <v>200</v>
      </c>
      <c r="I15" s="6">
        <v>22292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111.46</v>
      </c>
    </row>
    <row r="16" spans="1:18">
      <c r="B16" s="47" t="s">
        <v>65</v>
      </c>
      <c r="C16" t="s">
        <v>77</v>
      </c>
      <c r="D16" s="3" t="s">
        <v>151</v>
      </c>
      <c r="E16" s="5">
        <v>1</v>
      </c>
      <c r="F16" s="2">
        <v>150</v>
      </c>
      <c r="G16" s="6">
        <v>19500</v>
      </c>
      <c r="H16" s="2">
        <v>60</v>
      </c>
      <c r="I16" s="6">
        <v>6688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111.46</v>
      </c>
    </row>
    <row r="17" spans="1:18">
      <c r="B17" s="47" t="s">
        <v>65</v>
      </c>
      <c r="C17" t="s">
        <v>77</v>
      </c>
      <c r="D17" s="3" t="s">
        <v>273</v>
      </c>
      <c r="E17" s="5">
        <v>1</v>
      </c>
      <c r="F17" s="2">
        <v>120</v>
      </c>
      <c r="G17" s="6">
        <v>15600</v>
      </c>
      <c r="H17" s="2">
        <v>80</v>
      </c>
      <c r="I17" s="6">
        <v>8917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111.46</v>
      </c>
    </row>
    <row r="18" spans="1:18">
      <c r="B18" s="47" t="s">
        <v>65</v>
      </c>
      <c r="C18" t="s">
        <v>77</v>
      </c>
      <c r="D18" s="3" t="s">
        <v>274</v>
      </c>
      <c r="E18" s="5">
        <v>2</v>
      </c>
      <c r="F18" s="2">
        <v>60</v>
      </c>
      <c r="G18" s="6">
        <v>7800</v>
      </c>
      <c r="H18" s="2">
        <v>40</v>
      </c>
      <c r="I18" s="6">
        <v>4458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111.46</v>
      </c>
    </row>
    <row r="19" spans="1:18">
      <c r="B19" s="47" t="s">
        <v>65</v>
      </c>
      <c r="C19" t="s">
        <v>77</v>
      </c>
      <c r="D19" s="3" t="s">
        <v>275</v>
      </c>
      <c r="E19" s="5">
        <v>2</v>
      </c>
      <c r="F19" s="2">
        <v>60</v>
      </c>
      <c r="G19" s="6">
        <v>7800</v>
      </c>
      <c r="H19" s="2">
        <v>40</v>
      </c>
      <c r="I19" s="6">
        <v>4458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111.46</v>
      </c>
    </row>
    <row r="20" spans="1:18">
      <c r="B20" s="47" t="s">
        <v>81</v>
      </c>
      <c r="C20" t="s">
        <v>152</v>
      </c>
      <c r="D20" s="3" t="s">
        <v>254</v>
      </c>
      <c r="E20" s="5">
        <v>9</v>
      </c>
      <c r="F20" s="2">
        <v>1215</v>
      </c>
      <c r="G20" s="6">
        <v>157950</v>
      </c>
      <c r="H20" s="2">
        <v>0</v>
      </c>
      <c r="I20" s="6">
        <v>0</v>
      </c>
      <c r="J20" s="6" t="str">
        <f>G20 - 110349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111.46</v>
      </c>
    </row>
    <row r="21" spans="1:18">
      <c r="B21" s="47" t="s">
        <v>81</v>
      </c>
      <c r="C21" t="s">
        <v>152</v>
      </c>
      <c r="D21" s="3" t="s">
        <v>276</v>
      </c>
      <c r="E21" s="5">
        <v>1</v>
      </c>
      <c r="F21" s="2">
        <v>195</v>
      </c>
      <c r="G21" s="6">
        <v>25350</v>
      </c>
      <c r="H21" s="2">
        <v>0</v>
      </c>
      <c r="I21" s="6">
        <v>0</v>
      </c>
      <c r="J21" s="6" t="str">
        <f>G21 - 17276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111.46</v>
      </c>
    </row>
    <row r="22" spans="1:18">
      <c r="B22" s="49"/>
      <c r="C22" s="49"/>
      <c r="D22" s="50"/>
      <c r="E22" s="51"/>
      <c r="F22" s="52"/>
      <c r="G22" s="53"/>
      <c r="H22" s="52"/>
      <c r="I22" s="53"/>
      <c r="J22" s="53"/>
      <c r="K22" s="54"/>
      <c r="L22" s="53"/>
      <c r="M22" s="52"/>
      <c r="N22" s="53"/>
      <c r="O22" s="54"/>
      <c r="P22" s="54"/>
      <c r="Q22" s="52"/>
      <c r="R22" s="52"/>
    </row>
    <row r="23" spans="1:18">
      <c r="D23" s="8" t="s">
        <v>105</v>
      </c>
      <c r="F23" s="2" t="str">
        <f>SUM(F5:F22)</f>
        <v>0</v>
      </c>
      <c r="G23" s="6" t="str">
        <f>SUM(G5:G22)</f>
        <v>0</v>
      </c>
      <c r="H23" s="2" t="str">
        <f>SUM(H5:H22)</f>
        <v>0</v>
      </c>
      <c r="I23" s="6" t="str">
        <f>SUM(I5:I22)</f>
        <v>0</v>
      </c>
      <c r="J23" s="6" t="str">
        <f>SUM(J5:J22)</f>
        <v>0</v>
      </c>
      <c r="K23" s="4" t="str">
        <f>IF(G23=0,0,J23 / G23)</f>
        <v>0</v>
      </c>
      <c r="L23" s="6" t="str">
        <f>SUM(L5:L22)</f>
        <v>0</v>
      </c>
      <c r="M23" s="2" t="str">
        <f>SUM(M5:M22)</f>
        <v>0</v>
      </c>
      <c r="N23" s="6" t="str">
        <f>SUM(N5:N22)</f>
        <v>0</v>
      </c>
    </row>
    <row r="24" spans="1:18">
      <c r="D24" s="8" t="s">
        <v>106</v>
      </c>
      <c r="E24" s="9">
        <v>0.04712</v>
      </c>
      <c r="F24" s="2" t="str">
        <f>E24 * (F23 - 0)</f>
        <v>0</v>
      </c>
      <c r="G24" s="6" t="str">
        <f>E24 * (G23 - 0)</f>
        <v>0</v>
      </c>
    </row>
    <row r="25" spans="1:18">
      <c r="D25" s="8" t="s">
        <v>107</v>
      </c>
      <c r="E25" s="7">
        <v>0.1</v>
      </c>
      <c r="F25" s="2" t="str">
        <f>F23*E25</f>
        <v>0</v>
      </c>
      <c r="G25" s="6" t="str">
        <f>G23*E25</f>
        <v>0</v>
      </c>
      <c r="N25" s="6" t="str">
        <f>G25</f>
        <v>0</v>
      </c>
    </row>
    <row r="26" spans="1:18">
      <c r="D26" s="8" t="s">
        <v>105</v>
      </c>
      <c r="F26" s="2" t="str">
        <f>F23 + F24 + F25</f>
        <v>0</v>
      </c>
      <c r="G26" s="6" t="str">
        <f>G23 + G24 +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</f>
        <v>0</v>
      </c>
      <c r="M26" s="2" t="str">
        <f>M23</f>
        <v>0</v>
      </c>
      <c r="N26" s="6" t="str">
        <f>N23 + N25</f>
        <v>0</v>
      </c>
    </row>
    <row r="27" spans="1:18">
      <c r="D27" s="8" t="s">
        <v>108</v>
      </c>
      <c r="E27" s="7">
        <v>0</v>
      </c>
      <c r="F27" s="2" t="str">
        <f>F26*E27</f>
        <v>0</v>
      </c>
      <c r="G27" s="6" t="str">
        <f>G26*E27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0.2</v>
      </c>
      <c r="P27" s="4">
        <v>0.8</v>
      </c>
    </row>
    <row r="28" spans="1:18">
      <c r="D28" s="8" t="s">
        <v>277</v>
      </c>
      <c r="E28" s="5">
        <v>30000</v>
      </c>
      <c r="F28" s="2" t="str">
        <f>IF(R28=0,0,G28/R28)</f>
        <v>0</v>
      </c>
      <c r="G28" s="6" t="str">
        <f>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  <c r="Q28" s="2" t="s">
        <v>110</v>
      </c>
      <c r="R28" s="2">
        <v>100</v>
      </c>
    </row>
    <row r="29" spans="1:18">
      <c r="D29" s="8" t="s">
        <v>111</v>
      </c>
      <c r="F29" s="2" t="str">
        <f>F26 - F27 - F28</f>
        <v>0</v>
      </c>
      <c r="G29" s="6" t="str">
        <f>G26 - G27 - G28</f>
        <v>0</v>
      </c>
      <c r="H29" s="2" t="str">
        <f>H26</f>
        <v>0</v>
      </c>
      <c r="I29" s="6" t="str">
        <f>I26</f>
        <v>0</v>
      </c>
      <c r="J29" s="6" t="str">
        <f>G29 - I29</f>
        <v>0</v>
      </c>
      <c r="K29" s="4" t="str">
        <f>IF(G29=0,0,J29 / G29)</f>
        <v>0</v>
      </c>
      <c r="L29" s="6" t="str">
        <f>L26 - L27 - L28</f>
        <v>0</v>
      </c>
      <c r="M29" s="2" t="str">
        <f>M26 - M27 - M28</f>
        <v>0</v>
      </c>
      <c r="N29" s="6" t="str">
        <f>N26 - N27 - N28</f>
        <v>0</v>
      </c>
    </row>
    <row r="30" spans="1:18">
      <c r="D30" s="8"/>
    </row>
    <row r="31" spans="1:18">
      <c r="D31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1" s="2" t="str">
        <f>M29</f>
        <v>0</v>
      </c>
    </row>
    <row r="32" spans="1:18">
      <c r="D32" s="8" t="s">
        <v>7</v>
      </c>
      <c r="F32" s="2" t="str">
        <f>(F31 + F33) * E24</f>
        <v>0</v>
      </c>
    </row>
    <row r="33" spans="1:18">
      <c r="D33" s="8" t="s">
        <v>112</v>
      </c>
      <c r="F33" s="2" t="str">
        <f>H29</f>
        <v>0</v>
      </c>
    </row>
    <row r="34" spans="1:18">
      <c r="D34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4" s="2" t="str">
        <f>SUM(F31:F33)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278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279</v>
      </c>
      <c r="D5" s="3" t="s">
        <v>280</v>
      </c>
      <c r="E5" s="5">
        <v>1</v>
      </c>
      <c r="F5" s="2">
        <v>2800</v>
      </c>
      <c r="G5" s="6">
        <v>364000</v>
      </c>
      <c r="H5" s="2">
        <v>2400</v>
      </c>
      <c r="I5" s="6">
        <v>267504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111.46</v>
      </c>
    </row>
    <row r="6" spans="1:18">
      <c r="B6" s="47" t="s">
        <v>65</v>
      </c>
      <c r="C6" t="s">
        <v>279</v>
      </c>
      <c r="D6" s="3" t="s">
        <v>281</v>
      </c>
      <c r="E6" s="5">
        <v>1</v>
      </c>
      <c r="F6" s="2">
        <v>300</v>
      </c>
      <c r="G6" s="6">
        <v>39000</v>
      </c>
      <c r="H6" s="2">
        <v>250</v>
      </c>
      <c r="I6" s="6">
        <v>27865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111.46</v>
      </c>
    </row>
    <row r="7" spans="1:18">
      <c r="B7" s="47" t="s">
        <v>65</v>
      </c>
      <c r="C7" t="s">
        <v>68</v>
      </c>
      <c r="D7" s="3" t="s">
        <v>70</v>
      </c>
      <c r="E7" s="5">
        <v>1</v>
      </c>
      <c r="F7" s="2">
        <v>900</v>
      </c>
      <c r="G7" s="6">
        <v>117000</v>
      </c>
      <c r="H7" s="2">
        <v>600</v>
      </c>
      <c r="I7" s="6">
        <v>66876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111.46</v>
      </c>
    </row>
    <row r="8" spans="1:18">
      <c r="B8" s="47" t="s">
        <v>65</v>
      </c>
      <c r="C8" t="s">
        <v>68</v>
      </c>
      <c r="D8" s="3" t="s">
        <v>183</v>
      </c>
      <c r="E8" s="5">
        <v>1</v>
      </c>
      <c r="F8" s="2">
        <v>80</v>
      </c>
      <c r="G8" s="6">
        <v>10400</v>
      </c>
      <c r="H8" s="2">
        <v>50</v>
      </c>
      <c r="I8" s="6">
        <v>5573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111.46</v>
      </c>
    </row>
    <row r="9" spans="1:18">
      <c r="B9" s="47" t="s">
        <v>65</v>
      </c>
      <c r="C9" t="s">
        <v>221</v>
      </c>
      <c r="D9" s="3" t="s">
        <v>282</v>
      </c>
      <c r="E9" s="5">
        <v>1</v>
      </c>
      <c r="F9" s="2">
        <v>170</v>
      </c>
      <c r="G9" s="6">
        <v>22100</v>
      </c>
      <c r="H9" s="2">
        <v>125.65</v>
      </c>
      <c r="I9" s="6">
        <v>14005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111.46</v>
      </c>
    </row>
    <row r="10" spans="1:18">
      <c r="B10" s="47" t="s">
        <v>65</v>
      </c>
      <c r="C10" t="s">
        <v>221</v>
      </c>
      <c r="D10" s="3" t="s">
        <v>283</v>
      </c>
      <c r="E10" s="5">
        <v>2</v>
      </c>
      <c r="F10" s="2">
        <v>190</v>
      </c>
      <c r="G10" s="6">
        <v>24700</v>
      </c>
      <c r="H10" s="2">
        <v>167.54</v>
      </c>
      <c r="I10" s="6">
        <v>18674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111.46</v>
      </c>
    </row>
    <row r="11" spans="1:18">
      <c r="B11" s="47" t="s">
        <v>65</v>
      </c>
      <c r="C11" t="s">
        <v>267</v>
      </c>
      <c r="D11" s="3" t="s">
        <v>284</v>
      </c>
      <c r="E11" s="5">
        <v>1</v>
      </c>
      <c r="F11" s="2">
        <v>1400</v>
      </c>
      <c r="G11" s="6">
        <v>182000</v>
      </c>
      <c r="H11" s="2">
        <v>958.11</v>
      </c>
      <c r="I11" s="6">
        <v>106791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111.46</v>
      </c>
    </row>
    <row r="12" spans="1:18">
      <c r="B12" s="47" t="s">
        <v>65</v>
      </c>
      <c r="C12" t="s">
        <v>267</v>
      </c>
      <c r="D12" s="3" t="s">
        <v>285</v>
      </c>
      <c r="E12" s="5">
        <v>1</v>
      </c>
      <c r="F12" s="2">
        <v>250</v>
      </c>
      <c r="G12" s="6">
        <v>32500</v>
      </c>
      <c r="H12" s="2">
        <v>157.07</v>
      </c>
      <c r="I12" s="6">
        <v>17507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111.46</v>
      </c>
    </row>
    <row r="13" spans="1:18">
      <c r="B13" s="47" t="s">
        <v>65</v>
      </c>
      <c r="C13" t="s">
        <v>267</v>
      </c>
      <c r="D13" s="3" t="s">
        <v>124</v>
      </c>
      <c r="E13" s="5">
        <v>1</v>
      </c>
      <c r="F13" s="2">
        <v>60</v>
      </c>
      <c r="G13" s="6">
        <v>7800</v>
      </c>
      <c r="H13" s="2">
        <v>50</v>
      </c>
      <c r="I13" s="6">
        <v>5573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111.46</v>
      </c>
    </row>
    <row r="14" spans="1:18">
      <c r="B14" s="47" t="s">
        <v>65</v>
      </c>
      <c r="C14" t="s">
        <v>125</v>
      </c>
      <c r="D14" s="3" t="s">
        <v>251</v>
      </c>
      <c r="E14" s="5">
        <v>1</v>
      </c>
      <c r="F14" s="2">
        <v>820</v>
      </c>
      <c r="G14" s="6">
        <v>106600</v>
      </c>
      <c r="H14" s="2">
        <v>628.27</v>
      </c>
      <c r="I14" s="6">
        <v>70027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111.46</v>
      </c>
    </row>
    <row r="15" spans="1:18">
      <c r="B15" s="47" t="s">
        <v>65</v>
      </c>
      <c r="C15" t="s">
        <v>75</v>
      </c>
      <c r="D15" s="3" t="s">
        <v>231</v>
      </c>
      <c r="E15" s="5">
        <v>1</v>
      </c>
      <c r="F15" s="2">
        <v>550</v>
      </c>
      <c r="G15" s="6">
        <v>71500</v>
      </c>
      <c r="H15" s="2">
        <v>360</v>
      </c>
      <c r="I15" s="6">
        <v>40126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111.46</v>
      </c>
    </row>
    <row r="16" spans="1:18">
      <c r="B16" s="47" t="s">
        <v>65</v>
      </c>
      <c r="C16" t="s">
        <v>128</v>
      </c>
      <c r="D16" s="3" t="s">
        <v>286</v>
      </c>
      <c r="E16" s="5">
        <v>1</v>
      </c>
      <c r="F16" s="2">
        <v>270</v>
      </c>
      <c r="G16" s="6">
        <v>35100</v>
      </c>
      <c r="H16" s="2">
        <v>167.54</v>
      </c>
      <c r="I16" s="6">
        <v>18674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111.46</v>
      </c>
    </row>
    <row r="17" spans="1:18">
      <c r="B17" s="47" t="s">
        <v>65</v>
      </c>
      <c r="C17" t="s">
        <v>77</v>
      </c>
      <c r="D17" s="3" t="s">
        <v>287</v>
      </c>
      <c r="E17" s="5">
        <v>1</v>
      </c>
      <c r="F17" s="2">
        <v>330</v>
      </c>
      <c r="G17" s="6">
        <v>42900</v>
      </c>
      <c r="H17" s="2">
        <v>240</v>
      </c>
      <c r="I17" s="6">
        <v>26750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111.46</v>
      </c>
    </row>
    <row r="18" spans="1:18">
      <c r="B18" s="47" t="s">
        <v>65</v>
      </c>
      <c r="C18" t="s">
        <v>77</v>
      </c>
      <c r="D18" s="3" t="s">
        <v>288</v>
      </c>
      <c r="E18" s="5">
        <v>1</v>
      </c>
      <c r="F18" s="2">
        <v>90</v>
      </c>
      <c r="G18" s="6">
        <v>11700</v>
      </c>
      <c r="H18" s="2">
        <v>60</v>
      </c>
      <c r="I18" s="6">
        <v>6688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111.46</v>
      </c>
    </row>
    <row r="19" spans="1:18">
      <c r="B19" s="47" t="s">
        <v>65</v>
      </c>
      <c r="C19" t="s">
        <v>77</v>
      </c>
      <c r="D19" s="3" t="s">
        <v>151</v>
      </c>
      <c r="E19" s="5">
        <v>1</v>
      </c>
      <c r="F19" s="2">
        <v>150</v>
      </c>
      <c r="G19" s="6">
        <v>19500</v>
      </c>
      <c r="H19" s="2">
        <v>60</v>
      </c>
      <c r="I19" s="6">
        <v>6688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111.46</v>
      </c>
    </row>
    <row r="20" spans="1:18">
      <c r="B20" s="47" t="s">
        <v>81</v>
      </c>
      <c r="C20" t="s">
        <v>82</v>
      </c>
      <c r="D20" s="3" t="s">
        <v>131</v>
      </c>
      <c r="E20" s="5">
        <v>15</v>
      </c>
      <c r="F20" s="2">
        <v>2070</v>
      </c>
      <c r="G20" s="6">
        <v>269100</v>
      </c>
      <c r="H20" s="2">
        <v>0</v>
      </c>
      <c r="I20" s="6">
        <v>0</v>
      </c>
      <c r="J20" s="6" t="str">
        <f>G20 - 198960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111.46</v>
      </c>
    </row>
    <row r="21" spans="1:18">
      <c r="B21" s="49"/>
      <c r="C21" s="49"/>
      <c r="D21" s="50"/>
      <c r="E21" s="51"/>
      <c r="F21" s="52"/>
      <c r="G21" s="53"/>
      <c r="H21" s="52"/>
      <c r="I21" s="53"/>
      <c r="J21" s="53"/>
      <c r="K21" s="54"/>
      <c r="L21" s="53"/>
      <c r="M21" s="52"/>
      <c r="N21" s="53"/>
      <c r="O21" s="54"/>
      <c r="P21" s="54"/>
      <c r="Q21" s="52"/>
      <c r="R21" s="52"/>
    </row>
    <row r="22" spans="1:18">
      <c r="D22" s="8" t="s">
        <v>105</v>
      </c>
      <c r="F22" s="2" t="str">
        <f>SUM(F5:F21)</f>
        <v>0</v>
      </c>
      <c r="G22" s="6" t="str">
        <f>SUM(G5:G21)</f>
        <v>0</v>
      </c>
      <c r="H22" s="2" t="str">
        <f>SUM(H5:H21)</f>
        <v>0</v>
      </c>
      <c r="I22" s="6" t="str">
        <f>SUM(I5:I21)</f>
        <v>0</v>
      </c>
      <c r="J22" s="6" t="str">
        <f>SUM(J5:J21)</f>
        <v>0</v>
      </c>
      <c r="K22" s="4" t="str">
        <f>IF(G22=0,0,J22 / G22)</f>
        <v>0</v>
      </c>
      <c r="L22" s="6" t="str">
        <f>SUM(L5:L21)</f>
        <v>0</v>
      </c>
      <c r="M22" s="2" t="str">
        <f>SUM(M5:M21)</f>
        <v>0</v>
      </c>
      <c r="N22" s="6" t="str">
        <f>SUM(N5:N21)</f>
        <v>0</v>
      </c>
    </row>
    <row r="23" spans="1:18">
      <c r="D23" s="8" t="s">
        <v>106</v>
      </c>
      <c r="E23" s="9">
        <v>0.04712</v>
      </c>
      <c r="F23" s="2" t="str">
        <f>E23 * (F22 - 0)</f>
        <v>0</v>
      </c>
      <c r="G23" s="6" t="str">
        <f>E23 * (G22 - 0)</f>
        <v>0</v>
      </c>
    </row>
    <row r="24" spans="1:18">
      <c r="D24" s="8" t="s">
        <v>107</v>
      </c>
      <c r="E24" s="7">
        <v>0.1</v>
      </c>
      <c r="F24" s="2" t="str">
        <f>F22*E24</f>
        <v>0</v>
      </c>
      <c r="G24" s="6" t="str">
        <f>G22*E24</f>
        <v>0</v>
      </c>
      <c r="N24" s="6" t="str">
        <f>G24</f>
        <v>0</v>
      </c>
    </row>
    <row r="25" spans="1:18">
      <c r="D25" s="8" t="s">
        <v>105</v>
      </c>
      <c r="F25" s="2" t="str">
        <f>F22 + F23 + F24</f>
        <v>0</v>
      </c>
      <c r="G25" s="6" t="str">
        <f>G22 + G23 +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</f>
        <v>0</v>
      </c>
      <c r="M25" s="2" t="str">
        <f>M22</f>
        <v>0</v>
      </c>
      <c r="N25" s="6" t="str">
        <f>N22 + N24</f>
        <v>0</v>
      </c>
    </row>
    <row r="26" spans="1:18">
      <c r="D26" s="8" t="s">
        <v>108</v>
      </c>
      <c r="E26" s="7">
        <v>0</v>
      </c>
      <c r="F26" s="2" t="str">
        <f>F25*E26</f>
        <v>0</v>
      </c>
      <c r="G26" s="6" t="str">
        <f>G25*E26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</row>
    <row r="27" spans="1:18">
      <c r="D27" s="8" t="s">
        <v>289</v>
      </c>
      <c r="E27" s="5">
        <v>50000</v>
      </c>
      <c r="F27" s="2" t="str">
        <f>IF(R27=0,0,G27/R27)</f>
        <v>0</v>
      </c>
      <c r="G27" s="6" t="str">
        <f>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0.2</v>
      </c>
      <c r="P27" s="4">
        <v>0.8</v>
      </c>
      <c r="Q27" s="2" t="s">
        <v>110</v>
      </c>
      <c r="R27" s="2">
        <v>100</v>
      </c>
    </row>
    <row r="28" spans="1:18">
      <c r="D28" s="8" t="s">
        <v>111</v>
      </c>
      <c r="F28" s="2" t="str">
        <f>F25 - F26 - F27</f>
        <v>0</v>
      </c>
      <c r="G28" s="6" t="str">
        <f>G25 - G26 - G27</f>
        <v>0</v>
      </c>
      <c r="H28" s="2" t="str">
        <f>H25</f>
        <v>0</v>
      </c>
      <c r="I28" s="6" t="str">
        <f>I25</f>
        <v>0</v>
      </c>
      <c r="J28" s="6" t="str">
        <f>G28 - I28</f>
        <v>0</v>
      </c>
      <c r="K28" s="4" t="str">
        <f>IF(G28=0,0,J28 / G28)</f>
        <v>0</v>
      </c>
      <c r="L28" s="6" t="str">
        <f>L25 - L26 - L27</f>
        <v>0</v>
      </c>
      <c r="M28" s="2" t="str">
        <f>M25 - M26 - M27</f>
        <v>0</v>
      </c>
      <c r="N28" s="6" t="str">
        <f>N25 - N26 - N27</f>
        <v>0</v>
      </c>
    </row>
    <row r="29" spans="1:18">
      <c r="D29" s="8"/>
    </row>
    <row r="30" spans="1:18">
      <c r="D3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0" s="2" t="str">
        <f>M28</f>
        <v>0</v>
      </c>
    </row>
    <row r="31" spans="1:18">
      <c r="D31" s="8" t="s">
        <v>7</v>
      </c>
      <c r="F31" s="2" t="str">
        <f>(F30 + F32) * E23</f>
        <v>0</v>
      </c>
    </row>
    <row r="32" spans="1:18">
      <c r="D32" s="8" t="s">
        <v>112</v>
      </c>
      <c r="F32" s="2" t="str">
        <f>H28</f>
        <v>0</v>
      </c>
    </row>
    <row r="33" spans="1:18">
      <c r="D3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3" s="2" t="str">
        <f>SUM(F30:F32)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0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290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291</v>
      </c>
      <c r="D5" s="3" t="s">
        <v>292</v>
      </c>
      <c r="E5" s="5">
        <v>1</v>
      </c>
      <c r="F5" s="2">
        <v>2300</v>
      </c>
      <c r="G5" s="6">
        <v>299000</v>
      </c>
      <c r="H5" s="2">
        <v>1677.1</v>
      </c>
      <c r="I5" s="6">
        <v>186930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111.46</v>
      </c>
    </row>
    <row r="6" spans="1:18">
      <c r="B6" s="47" t="s">
        <v>65</v>
      </c>
      <c r="C6" t="s">
        <v>293</v>
      </c>
      <c r="D6" s="3" t="s">
        <v>294</v>
      </c>
      <c r="E6" s="5">
        <v>1</v>
      </c>
      <c r="F6" s="2">
        <v>250</v>
      </c>
      <c r="G6" s="6">
        <v>32500</v>
      </c>
      <c r="H6" s="2">
        <v>150</v>
      </c>
      <c r="I6" s="6">
        <v>16719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111.46</v>
      </c>
    </row>
    <row r="7" spans="1:18">
      <c r="B7" s="47" t="s">
        <v>65</v>
      </c>
      <c r="C7" t="s">
        <v>293</v>
      </c>
      <c r="D7" s="3" t="s">
        <v>295</v>
      </c>
      <c r="E7" s="5">
        <v>1</v>
      </c>
      <c r="F7" s="2">
        <v>400</v>
      </c>
      <c r="G7" s="6">
        <v>52000</v>
      </c>
      <c r="H7" s="2">
        <v>200</v>
      </c>
      <c r="I7" s="6">
        <v>22292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111.46</v>
      </c>
    </row>
    <row r="8" spans="1:18">
      <c r="B8" s="47" t="s">
        <v>65</v>
      </c>
      <c r="C8" t="s">
        <v>296</v>
      </c>
      <c r="D8" s="3" t="s">
        <v>297</v>
      </c>
      <c r="E8" s="5">
        <v>1</v>
      </c>
      <c r="F8" s="2">
        <v>1200</v>
      </c>
      <c r="G8" s="6">
        <v>156000</v>
      </c>
      <c r="H8" s="2">
        <v>918.3200000000001</v>
      </c>
      <c r="I8" s="6">
        <v>102356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111.46</v>
      </c>
    </row>
    <row r="9" spans="1:18">
      <c r="B9" s="47" t="s">
        <v>65</v>
      </c>
      <c r="C9" t="s">
        <v>298</v>
      </c>
      <c r="D9" s="3" t="s">
        <v>299</v>
      </c>
      <c r="E9" s="5">
        <v>1</v>
      </c>
      <c r="F9" s="2">
        <v>310</v>
      </c>
      <c r="G9" s="6">
        <v>40300</v>
      </c>
      <c r="H9" s="2">
        <v>202</v>
      </c>
      <c r="I9" s="6">
        <v>22515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111.46</v>
      </c>
    </row>
    <row r="10" spans="1:18">
      <c r="B10" s="47" t="s">
        <v>65</v>
      </c>
      <c r="C10" t="s">
        <v>298</v>
      </c>
      <c r="D10" s="3" t="s">
        <v>300</v>
      </c>
      <c r="E10" s="5">
        <v>1</v>
      </c>
      <c r="F10" s="2">
        <v>180</v>
      </c>
      <c r="G10" s="6">
        <v>23400</v>
      </c>
      <c r="H10" s="2">
        <v>100</v>
      </c>
      <c r="I10" s="6">
        <v>11146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111.46</v>
      </c>
    </row>
    <row r="11" spans="1:18">
      <c r="B11" s="47" t="s">
        <v>65</v>
      </c>
      <c r="C11" t="s">
        <v>298</v>
      </c>
      <c r="D11" s="3" t="s">
        <v>301</v>
      </c>
      <c r="E11" s="5">
        <v>3</v>
      </c>
      <c r="F11" s="2">
        <v>84</v>
      </c>
      <c r="G11" s="6">
        <v>10920</v>
      </c>
      <c r="H11" s="2">
        <v>60</v>
      </c>
      <c r="I11" s="6">
        <v>6687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8">
        <v>111.46</v>
      </c>
    </row>
    <row r="12" spans="1:18">
      <c r="B12" s="47" t="s">
        <v>65</v>
      </c>
      <c r="C12" t="s">
        <v>77</v>
      </c>
      <c r="D12" s="3" t="s">
        <v>302</v>
      </c>
      <c r="E12" s="5">
        <v>1</v>
      </c>
      <c r="F12" s="2">
        <v>450</v>
      </c>
      <c r="G12" s="6">
        <v>58500</v>
      </c>
      <c r="H12" s="2">
        <v>288</v>
      </c>
      <c r="I12" s="6">
        <v>32100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111.46</v>
      </c>
    </row>
    <row r="13" spans="1:18">
      <c r="B13" s="47" t="s">
        <v>81</v>
      </c>
      <c r="C13" t="s">
        <v>303</v>
      </c>
      <c r="D13" s="3" t="s">
        <v>304</v>
      </c>
      <c r="E13" s="5">
        <v>1</v>
      </c>
      <c r="F13" s="2">
        <v>320</v>
      </c>
      <c r="G13" s="6">
        <v>41600</v>
      </c>
      <c r="H13" s="2">
        <v>0</v>
      </c>
      <c r="I13" s="6">
        <v>0</v>
      </c>
      <c r="J13" s="6" t="str">
        <f>G13 - 29026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111.46</v>
      </c>
    </row>
    <row r="14" spans="1:18">
      <c r="B14" s="47" t="s">
        <v>81</v>
      </c>
      <c r="C14" t="s">
        <v>303</v>
      </c>
      <c r="D14" s="3" t="s">
        <v>305</v>
      </c>
      <c r="E14" s="5">
        <v>11</v>
      </c>
      <c r="F14" s="2">
        <v>1408</v>
      </c>
      <c r="G14" s="6">
        <v>183040</v>
      </c>
      <c r="H14" s="2">
        <v>0</v>
      </c>
      <c r="I14" s="6">
        <v>0</v>
      </c>
      <c r="J14" s="6" t="str">
        <f>G14 - 130273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8">
        <v>111.46</v>
      </c>
    </row>
    <row r="15" spans="1:18">
      <c r="B15" s="47" t="s">
        <v>65</v>
      </c>
      <c r="C15" t="s">
        <v>303</v>
      </c>
      <c r="D15" s="3" t="s">
        <v>306</v>
      </c>
      <c r="E15" s="5">
        <v>1</v>
      </c>
      <c r="F15" s="2">
        <v>480</v>
      </c>
      <c r="G15" s="6">
        <v>62400</v>
      </c>
      <c r="H15" s="2">
        <v>403</v>
      </c>
      <c r="I15" s="6">
        <v>44918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8">
        <v>111.46</v>
      </c>
    </row>
    <row r="16" spans="1:18">
      <c r="B16" s="47" t="s">
        <v>65</v>
      </c>
      <c r="C16" t="s">
        <v>307</v>
      </c>
      <c r="D16" s="3" t="s">
        <v>308</v>
      </c>
      <c r="E16" s="5">
        <v>1</v>
      </c>
      <c r="F16" s="2">
        <v>410</v>
      </c>
      <c r="G16" s="6">
        <v>53300</v>
      </c>
      <c r="H16" s="2">
        <v>270</v>
      </c>
      <c r="I16" s="6">
        <v>30094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8">
        <v>111.46</v>
      </c>
    </row>
    <row r="17" spans="1:18">
      <c r="B17" s="47" t="s">
        <v>65</v>
      </c>
      <c r="C17" t="s">
        <v>309</v>
      </c>
      <c r="D17" s="3" t="s">
        <v>100</v>
      </c>
      <c r="E17" s="5">
        <v>1</v>
      </c>
      <c r="F17" s="2">
        <v>180</v>
      </c>
      <c r="G17" s="6">
        <v>23400</v>
      </c>
      <c r="H17" s="2">
        <v>120</v>
      </c>
      <c r="I17" s="6">
        <v>13375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8">
        <v>111.46</v>
      </c>
    </row>
    <row r="18" spans="1:18">
      <c r="B18" s="49"/>
      <c r="C18" s="49"/>
      <c r="D18" s="50"/>
      <c r="E18" s="51"/>
      <c r="F18" s="52"/>
      <c r="G18" s="53"/>
      <c r="H18" s="52"/>
      <c r="I18" s="53"/>
      <c r="J18" s="53"/>
      <c r="K18" s="54"/>
      <c r="L18" s="53"/>
      <c r="M18" s="52"/>
      <c r="N18" s="53"/>
      <c r="O18" s="54"/>
      <c r="P18" s="54"/>
      <c r="Q18" s="52"/>
      <c r="R18" s="52"/>
    </row>
    <row r="19" spans="1:18">
      <c r="D19" s="8" t="s">
        <v>105</v>
      </c>
      <c r="F19" s="2" t="str">
        <f>SUM(F5:F18)</f>
        <v>0</v>
      </c>
      <c r="G19" s="6" t="str">
        <f>SUM(G5:G18)</f>
        <v>0</v>
      </c>
      <c r="H19" s="2" t="str">
        <f>SUM(H5:H18)</f>
        <v>0</v>
      </c>
      <c r="I19" s="6" t="str">
        <f>SUM(I5:I18)</f>
        <v>0</v>
      </c>
      <c r="J19" s="6" t="str">
        <f>SUM(J5:J18)</f>
        <v>0</v>
      </c>
      <c r="K19" s="4" t="str">
        <f>IF(G19=0,0,J19 / G19)</f>
        <v>0</v>
      </c>
      <c r="L19" s="6" t="str">
        <f>SUM(L5:L18)</f>
        <v>0</v>
      </c>
      <c r="M19" s="2" t="str">
        <f>SUM(M5:M18)</f>
        <v>0</v>
      </c>
      <c r="N19" s="6" t="str">
        <f>SUM(N5:N18)</f>
        <v>0</v>
      </c>
    </row>
    <row r="20" spans="1:18">
      <c r="D20" s="8" t="s">
        <v>106</v>
      </c>
      <c r="E20" s="9">
        <v>0.04166</v>
      </c>
      <c r="F20" s="2" t="str">
        <f>E20 * (F19 - 0)</f>
        <v>0</v>
      </c>
      <c r="G20" s="6" t="str">
        <f>E20 * (G19 - 0)</f>
        <v>0</v>
      </c>
    </row>
    <row r="21" spans="1:18">
      <c r="D21" s="8" t="s">
        <v>107</v>
      </c>
      <c r="E21" s="7">
        <v>0.1</v>
      </c>
      <c r="F21" s="2" t="str">
        <f>F19*E21</f>
        <v>0</v>
      </c>
      <c r="G21" s="6" t="str">
        <f>G19*E21</f>
        <v>0</v>
      </c>
      <c r="N21" s="6" t="str">
        <f>G21</f>
        <v>0</v>
      </c>
    </row>
    <row r="22" spans="1:18">
      <c r="D22" s="8" t="s">
        <v>105</v>
      </c>
      <c r="F22" s="2" t="str">
        <f>F19 + F20 + F21</f>
        <v>0</v>
      </c>
      <c r="G22" s="6" t="str">
        <f>G19 + G20 +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</f>
        <v>0</v>
      </c>
      <c r="M22" s="2" t="str">
        <f>M19</f>
        <v>0</v>
      </c>
      <c r="N22" s="6" t="str">
        <f>N19 + N21</f>
        <v>0</v>
      </c>
    </row>
    <row r="23" spans="1:18">
      <c r="D23" s="8" t="s">
        <v>108</v>
      </c>
      <c r="E23" s="7">
        <v>0</v>
      </c>
      <c r="F23" s="2" t="str">
        <f>F22*E23</f>
        <v>0</v>
      </c>
      <c r="G23" s="6" t="str">
        <f>G22*E23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</row>
    <row r="24" spans="1:18">
      <c r="D24" s="8" t="s">
        <v>109</v>
      </c>
      <c r="E24" s="5">
        <v>0</v>
      </c>
      <c r="F24" s="2" t="str">
        <f>IF(R24=0,0,G24/R24)</f>
        <v>0</v>
      </c>
      <c r="G24" s="6" t="str">
        <f>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  <c r="Q24" s="2" t="s">
        <v>110</v>
      </c>
      <c r="R24" s="2">
        <v>100</v>
      </c>
    </row>
    <row r="25" spans="1:18">
      <c r="D25" s="8" t="s">
        <v>111</v>
      </c>
      <c r="F25" s="2" t="str">
        <f>F22 - F23 - F24</f>
        <v>0</v>
      </c>
      <c r="G25" s="6" t="str">
        <f>G22 - G23 -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L22 - L23 - L24</f>
        <v>0</v>
      </c>
      <c r="M25" s="2" t="str">
        <f>M22 - M23 - M24</f>
        <v>0</v>
      </c>
      <c r="N25" s="6" t="str">
        <f>N22 - N23 - N24</f>
        <v>0</v>
      </c>
    </row>
    <row r="26" spans="1:18">
      <c r="D26" s="8"/>
    </row>
    <row r="27" spans="1:18">
      <c r="D2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7" s="2" t="str">
        <f>M25</f>
        <v>0</v>
      </c>
    </row>
    <row r="28" spans="1:18">
      <c r="D28" s="8" t="s">
        <v>7</v>
      </c>
      <c r="F28" s="2" t="str">
        <f>(F27 + F29) * E20</f>
        <v>0</v>
      </c>
    </row>
    <row r="29" spans="1:18">
      <c r="D29" s="8" t="s">
        <v>112</v>
      </c>
      <c r="F29" s="2" t="str">
        <f>H25</f>
        <v>0</v>
      </c>
    </row>
    <row r="30" spans="1:18">
      <c r="D3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0" s="2" t="str">
        <f>SUM(F27:F29)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55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310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66</v>
      </c>
      <c r="D5" s="3" t="s">
        <v>67</v>
      </c>
      <c r="E5" s="5">
        <v>1</v>
      </c>
      <c r="F5" s="2">
        <v>2000</v>
      </c>
      <c r="G5" s="6">
        <v>260000</v>
      </c>
      <c r="H5" s="2">
        <v>1976.56</v>
      </c>
      <c r="I5" s="6">
        <v>220307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111.46</v>
      </c>
    </row>
    <row r="6" spans="1:18">
      <c r="B6" s="47" t="s">
        <v>65</v>
      </c>
      <c r="C6" t="s">
        <v>311</v>
      </c>
      <c r="D6" s="3" t="s">
        <v>157</v>
      </c>
      <c r="E6" s="5">
        <v>1</v>
      </c>
      <c r="F6" s="2">
        <v>20</v>
      </c>
      <c r="G6" s="6">
        <v>2600</v>
      </c>
      <c r="H6" s="2">
        <v>15</v>
      </c>
      <c r="I6" s="6">
        <v>1672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111.46</v>
      </c>
    </row>
    <row r="7" spans="1:18">
      <c r="B7" s="47" t="s">
        <v>65</v>
      </c>
      <c r="C7" t="s">
        <v>311</v>
      </c>
      <c r="D7" s="3" t="s">
        <v>312</v>
      </c>
      <c r="E7" s="5">
        <v>35</v>
      </c>
      <c r="F7" s="2">
        <v>210</v>
      </c>
      <c r="G7" s="6">
        <v>27300</v>
      </c>
      <c r="H7" s="2">
        <v>140</v>
      </c>
      <c r="I7" s="6">
        <v>15610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111.46</v>
      </c>
    </row>
    <row r="8" spans="1:18">
      <c r="B8" s="47" t="s">
        <v>65</v>
      </c>
      <c r="C8" t="s">
        <v>138</v>
      </c>
      <c r="D8" s="3" t="s">
        <v>70</v>
      </c>
      <c r="E8" s="5">
        <v>1</v>
      </c>
      <c r="F8" s="2">
        <v>900</v>
      </c>
      <c r="G8" s="6">
        <v>117000</v>
      </c>
      <c r="H8" s="2">
        <v>550</v>
      </c>
      <c r="I8" s="6">
        <v>61303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111.46</v>
      </c>
    </row>
    <row r="9" spans="1:18">
      <c r="B9" s="47" t="s">
        <v>65</v>
      </c>
      <c r="C9" t="s">
        <v>138</v>
      </c>
      <c r="D9" s="3" t="s">
        <v>160</v>
      </c>
      <c r="E9" s="5">
        <v>1</v>
      </c>
      <c r="F9" s="2">
        <v>150</v>
      </c>
      <c r="G9" s="6">
        <v>19500</v>
      </c>
      <c r="H9" s="2">
        <v>75</v>
      </c>
      <c r="I9" s="6">
        <v>8360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111.46</v>
      </c>
    </row>
    <row r="10" spans="1:18">
      <c r="B10" s="47" t="s">
        <v>65</v>
      </c>
      <c r="C10" t="s">
        <v>313</v>
      </c>
      <c r="D10" s="3" t="s">
        <v>314</v>
      </c>
      <c r="E10" s="5">
        <v>1</v>
      </c>
      <c r="F10" s="2">
        <v>1375</v>
      </c>
      <c r="G10" s="6">
        <v>178750</v>
      </c>
      <c r="H10" s="2">
        <v>1099.48</v>
      </c>
      <c r="I10" s="6">
        <v>122548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111.46</v>
      </c>
    </row>
    <row r="11" spans="1:18">
      <c r="B11" s="47" t="s">
        <v>65</v>
      </c>
      <c r="C11" t="s">
        <v>163</v>
      </c>
      <c r="D11" s="3" t="s">
        <v>315</v>
      </c>
      <c r="E11" s="5">
        <v>1</v>
      </c>
      <c r="F11" s="2">
        <v>350</v>
      </c>
      <c r="G11" s="6">
        <v>45500</v>
      </c>
      <c r="H11" s="2">
        <v>262</v>
      </c>
      <c r="I11" s="6">
        <v>29203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111.46</v>
      </c>
    </row>
    <row r="12" spans="1:18">
      <c r="B12" s="47" t="s">
        <v>65</v>
      </c>
      <c r="C12" t="s">
        <v>163</v>
      </c>
      <c r="D12" s="3" t="s">
        <v>315</v>
      </c>
      <c r="E12" s="5">
        <v>2</v>
      </c>
      <c r="F12" s="2">
        <v>0</v>
      </c>
      <c r="G12" s="6">
        <v>0</v>
      </c>
      <c r="H12" s="2">
        <v>500</v>
      </c>
      <c r="I12" s="6">
        <v>55730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111.46</v>
      </c>
    </row>
    <row r="13" spans="1:18">
      <c r="B13" s="47" t="s">
        <v>65</v>
      </c>
      <c r="C13" t="s">
        <v>316</v>
      </c>
      <c r="D13" s="3" t="s">
        <v>317</v>
      </c>
      <c r="E13" s="5">
        <v>1</v>
      </c>
      <c r="F13" s="2">
        <v>4000</v>
      </c>
      <c r="G13" s="6">
        <v>520000</v>
      </c>
      <c r="H13" s="2">
        <v>2874.3</v>
      </c>
      <c r="I13" s="6">
        <v>320369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111.46</v>
      </c>
    </row>
    <row r="14" spans="1:18">
      <c r="B14" s="47" t="s">
        <v>65</v>
      </c>
      <c r="C14" t="s">
        <v>75</v>
      </c>
      <c r="D14" s="3" t="s">
        <v>318</v>
      </c>
      <c r="E14" s="5">
        <v>1</v>
      </c>
      <c r="F14" s="2">
        <v>600</v>
      </c>
      <c r="G14" s="6">
        <v>78000</v>
      </c>
      <c r="H14" s="2">
        <v>480</v>
      </c>
      <c r="I14" s="6">
        <v>53501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111.46</v>
      </c>
    </row>
    <row r="15" spans="1:18">
      <c r="B15" s="47" t="s">
        <v>65</v>
      </c>
      <c r="C15" t="s">
        <v>75</v>
      </c>
      <c r="D15" s="3" t="s">
        <v>319</v>
      </c>
      <c r="E15" s="5">
        <v>1</v>
      </c>
      <c r="F15" s="2">
        <v>350</v>
      </c>
      <c r="G15" s="6">
        <v>45500</v>
      </c>
      <c r="H15" s="2">
        <v>280</v>
      </c>
      <c r="I15" s="6">
        <v>31209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111.46</v>
      </c>
    </row>
    <row r="16" spans="1:18">
      <c r="B16" s="47" t="s">
        <v>65</v>
      </c>
      <c r="C16" t="s">
        <v>72</v>
      </c>
      <c r="D16" s="3" t="s">
        <v>320</v>
      </c>
      <c r="E16" s="5">
        <v>1</v>
      </c>
      <c r="F16" s="2">
        <v>1350</v>
      </c>
      <c r="G16" s="6">
        <v>175500</v>
      </c>
      <c r="H16" s="2">
        <v>922.62</v>
      </c>
      <c r="I16" s="6">
        <v>102835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111.46</v>
      </c>
    </row>
    <row r="17" spans="1:18">
      <c r="B17" s="47" t="s">
        <v>65</v>
      </c>
      <c r="C17" t="s">
        <v>72</v>
      </c>
      <c r="D17" s="3" t="s">
        <v>321</v>
      </c>
      <c r="E17" s="5">
        <v>1</v>
      </c>
      <c r="F17" s="2">
        <v>320</v>
      </c>
      <c r="G17" s="6">
        <v>41600</v>
      </c>
      <c r="H17" s="2">
        <v>209.42</v>
      </c>
      <c r="I17" s="6">
        <v>23342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111.46</v>
      </c>
    </row>
    <row r="18" spans="1:18">
      <c r="B18" s="47" t="s">
        <v>65</v>
      </c>
      <c r="C18" t="s">
        <v>128</v>
      </c>
      <c r="D18" s="3" t="s">
        <v>322</v>
      </c>
      <c r="E18" s="5">
        <v>1</v>
      </c>
      <c r="F18" s="2">
        <v>150</v>
      </c>
      <c r="G18" s="6">
        <v>19500</v>
      </c>
      <c r="H18" s="2">
        <v>83.77</v>
      </c>
      <c r="I18" s="6">
        <v>9337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111.46</v>
      </c>
    </row>
    <row r="19" spans="1:18">
      <c r="B19" s="47" t="s">
        <v>65</v>
      </c>
      <c r="C19" t="s">
        <v>128</v>
      </c>
      <c r="D19" s="3" t="s">
        <v>323</v>
      </c>
      <c r="E19" s="5">
        <v>1</v>
      </c>
      <c r="F19" s="2">
        <v>230</v>
      </c>
      <c r="G19" s="6">
        <v>29900</v>
      </c>
      <c r="H19" s="2">
        <v>167.54</v>
      </c>
      <c r="I19" s="6">
        <v>18674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111.46</v>
      </c>
    </row>
    <row r="20" spans="1:18">
      <c r="B20" s="47" t="s">
        <v>65</v>
      </c>
      <c r="C20" t="s">
        <v>77</v>
      </c>
      <c r="D20" s="3" t="s">
        <v>324</v>
      </c>
      <c r="E20" s="5">
        <v>1</v>
      </c>
      <c r="F20" s="2">
        <v>450</v>
      </c>
      <c r="G20" s="6">
        <v>58500</v>
      </c>
      <c r="H20" s="2">
        <v>350</v>
      </c>
      <c r="I20" s="6">
        <v>39011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111.46</v>
      </c>
    </row>
    <row r="21" spans="1:18">
      <c r="B21" s="47" t="s">
        <v>65</v>
      </c>
      <c r="C21" t="s">
        <v>77</v>
      </c>
      <c r="D21" s="3" t="s">
        <v>325</v>
      </c>
      <c r="E21" s="5">
        <v>1</v>
      </c>
      <c r="F21" s="2">
        <v>420</v>
      </c>
      <c r="G21" s="6">
        <v>54600</v>
      </c>
      <c r="H21" s="2">
        <v>300</v>
      </c>
      <c r="I21" s="6">
        <v>33438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111.46</v>
      </c>
    </row>
    <row r="22" spans="1:18">
      <c r="B22" s="47" t="s">
        <v>65</v>
      </c>
      <c r="C22" t="s">
        <v>77</v>
      </c>
      <c r="D22" s="3" t="s">
        <v>150</v>
      </c>
      <c r="E22" s="5">
        <v>2</v>
      </c>
      <c r="F22" s="2">
        <v>50</v>
      </c>
      <c r="G22" s="6">
        <v>6500</v>
      </c>
      <c r="H22" s="2">
        <v>31.42</v>
      </c>
      <c r="I22" s="6">
        <v>3502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111.46</v>
      </c>
    </row>
    <row r="23" spans="1:18">
      <c r="B23" s="47" t="s">
        <v>65</v>
      </c>
      <c r="C23" t="s">
        <v>77</v>
      </c>
      <c r="D23" s="3" t="s">
        <v>175</v>
      </c>
      <c r="E23" s="5">
        <v>1</v>
      </c>
      <c r="F23" s="2">
        <v>350</v>
      </c>
      <c r="G23" s="6">
        <v>45500</v>
      </c>
      <c r="H23" s="2">
        <v>180</v>
      </c>
      <c r="I23" s="6">
        <v>20063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8">
        <v>111.46</v>
      </c>
    </row>
    <row r="24" spans="1:18">
      <c r="B24" s="47" t="s">
        <v>81</v>
      </c>
      <c r="C24" t="s">
        <v>82</v>
      </c>
      <c r="D24" s="3" t="s">
        <v>131</v>
      </c>
      <c r="E24" s="5">
        <v>34</v>
      </c>
      <c r="F24" s="2">
        <v>4692</v>
      </c>
      <c r="G24" s="6">
        <v>609960</v>
      </c>
      <c r="H24" s="2">
        <v>0</v>
      </c>
      <c r="I24" s="6">
        <v>0</v>
      </c>
      <c r="J24" s="6" t="str">
        <f>G24 - 450976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8">
        <v>111.46</v>
      </c>
    </row>
    <row r="25" spans="1:18">
      <c r="B25" s="47" t="s">
        <v>81</v>
      </c>
      <c r="C25" t="s">
        <v>82</v>
      </c>
      <c r="D25" s="3" t="s">
        <v>326</v>
      </c>
      <c r="E25" s="5">
        <v>3</v>
      </c>
      <c r="F25" s="2">
        <v>165</v>
      </c>
      <c r="G25" s="6">
        <v>21450</v>
      </c>
      <c r="H25" s="2">
        <v>0</v>
      </c>
      <c r="I25" s="6">
        <v>0</v>
      </c>
      <c r="J25" s="6" t="str">
        <f>G25 - 13542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8">
        <v>111.46</v>
      </c>
    </row>
    <row r="26" spans="1:18">
      <c r="B26" s="47" t="s">
        <v>65</v>
      </c>
      <c r="C26" t="s">
        <v>327</v>
      </c>
      <c r="D26" s="3" t="s">
        <v>328</v>
      </c>
      <c r="E26" s="5">
        <v>1</v>
      </c>
      <c r="F26" s="2">
        <v>730</v>
      </c>
      <c r="G26" s="6">
        <v>94900</v>
      </c>
      <c r="H26" s="2">
        <v>511.75</v>
      </c>
      <c r="I26" s="6">
        <v>57040</v>
      </c>
      <c r="J26" s="6" t="str">
        <f>G26 - I26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8">
        <v>111.46</v>
      </c>
    </row>
    <row r="27" spans="1:18">
      <c r="B27" s="47" t="s">
        <v>65</v>
      </c>
      <c r="C27" t="s">
        <v>77</v>
      </c>
      <c r="D27" s="3" t="s">
        <v>329</v>
      </c>
      <c r="E27" s="5">
        <v>1</v>
      </c>
      <c r="F27" s="2">
        <v>2700</v>
      </c>
      <c r="G27" s="6">
        <v>351000</v>
      </c>
      <c r="H27" s="2">
        <v>2100</v>
      </c>
      <c r="I27" s="6">
        <v>234066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0.2</v>
      </c>
      <c r="P27" s="4">
        <v>0.8</v>
      </c>
      <c r="Q27" s="2">
        <v>130</v>
      </c>
      <c r="R27" s="48">
        <v>111.46</v>
      </c>
    </row>
    <row r="28" spans="1:18">
      <c r="B28" s="47" t="s">
        <v>65</v>
      </c>
      <c r="C28" t="s">
        <v>330</v>
      </c>
      <c r="D28" s="3" t="s">
        <v>94</v>
      </c>
      <c r="E28" s="5">
        <v>1</v>
      </c>
      <c r="F28" s="2">
        <v>120</v>
      </c>
      <c r="G28" s="6">
        <v>15600</v>
      </c>
      <c r="H28" s="2">
        <v>80</v>
      </c>
      <c r="I28" s="6">
        <v>8917</v>
      </c>
      <c r="J28" s="6" t="str">
        <f>G28 - I28</f>
        <v>0</v>
      </c>
      <c r="K28" s="4" t="str">
        <f>IF(G28=0,0,J28 / G28)</f>
        <v>0</v>
      </c>
      <c r="L28" s="6" t="str">
        <f>J28 * O28</f>
        <v>0</v>
      </c>
      <c r="M28" s="2" t="str">
        <f>L28 / R2</f>
        <v>0</v>
      </c>
      <c r="N28" s="6" t="str">
        <f>J28 * P28</f>
        <v>0</v>
      </c>
      <c r="O28" s="4">
        <v>0.2</v>
      </c>
      <c r="P28" s="4">
        <v>0.8</v>
      </c>
      <c r="Q28" s="2">
        <v>130</v>
      </c>
      <c r="R28" s="48">
        <v>111.46</v>
      </c>
    </row>
    <row r="29" spans="1:18">
      <c r="B29" s="47" t="s">
        <v>65</v>
      </c>
      <c r="C29" t="s">
        <v>85</v>
      </c>
      <c r="D29" s="3" t="s">
        <v>331</v>
      </c>
      <c r="E29" s="5">
        <v>1</v>
      </c>
      <c r="F29" s="2">
        <v>200</v>
      </c>
      <c r="G29" s="6">
        <v>26000</v>
      </c>
      <c r="H29" s="2">
        <v>104.7</v>
      </c>
      <c r="I29" s="6">
        <v>11670</v>
      </c>
      <c r="J29" s="6" t="str">
        <f>G29 - I29</f>
        <v>0</v>
      </c>
      <c r="K29" s="4" t="str">
        <f>IF(G29=0,0,J29 / G29)</f>
        <v>0</v>
      </c>
      <c r="L29" s="6" t="str">
        <f>J29 * O29</f>
        <v>0</v>
      </c>
      <c r="M29" s="2" t="str">
        <f>L29 / R2</f>
        <v>0</v>
      </c>
      <c r="N29" s="6" t="str">
        <f>J29 * P29</f>
        <v>0</v>
      </c>
      <c r="O29" s="4">
        <v>0.2</v>
      </c>
      <c r="P29" s="4">
        <v>0.8</v>
      </c>
      <c r="Q29" s="2">
        <v>130</v>
      </c>
      <c r="R29" s="48">
        <v>111.46</v>
      </c>
    </row>
    <row r="30" spans="1:18">
      <c r="B30" s="47" t="s">
        <v>65</v>
      </c>
      <c r="C30" t="s">
        <v>90</v>
      </c>
      <c r="D30" s="3" t="s">
        <v>332</v>
      </c>
      <c r="E30" s="5">
        <v>36</v>
      </c>
      <c r="F30" s="2">
        <v>684</v>
      </c>
      <c r="G30" s="6">
        <v>88920</v>
      </c>
      <c r="H30" s="2">
        <v>576</v>
      </c>
      <c r="I30" s="6">
        <v>64188</v>
      </c>
      <c r="J30" s="6" t="str">
        <f>G30 - I30</f>
        <v>0</v>
      </c>
      <c r="K30" s="4" t="str">
        <f>IF(G30=0,0,J30 / G30)</f>
        <v>0</v>
      </c>
      <c r="L30" s="6" t="str">
        <f>J30 * O30</f>
        <v>0</v>
      </c>
      <c r="M30" s="2" t="str">
        <f>L30 / R2</f>
        <v>0</v>
      </c>
      <c r="N30" s="6" t="str">
        <f>J30 * P30</f>
        <v>0</v>
      </c>
      <c r="O30" s="4">
        <v>0.2</v>
      </c>
      <c r="P30" s="4">
        <v>0.8</v>
      </c>
      <c r="Q30" s="2">
        <v>130</v>
      </c>
      <c r="R30" s="48">
        <v>111.46</v>
      </c>
    </row>
    <row r="31" spans="1:18">
      <c r="B31" s="47" t="s">
        <v>65</v>
      </c>
      <c r="C31" t="s">
        <v>85</v>
      </c>
      <c r="D31" s="3" t="s">
        <v>333</v>
      </c>
      <c r="E31" s="5">
        <v>39</v>
      </c>
      <c r="F31" s="2">
        <v>273</v>
      </c>
      <c r="G31" s="6">
        <v>35490</v>
      </c>
      <c r="H31" s="2">
        <v>183.69</v>
      </c>
      <c r="I31" s="6">
        <v>20475</v>
      </c>
      <c r="J31" s="6" t="str">
        <f>G31 - I31</f>
        <v>0</v>
      </c>
      <c r="K31" s="4" t="str">
        <f>IF(G31=0,0,J31 / G31)</f>
        <v>0</v>
      </c>
      <c r="L31" s="6" t="str">
        <f>J31 * O31</f>
        <v>0</v>
      </c>
      <c r="M31" s="2" t="str">
        <f>L31 / R2</f>
        <v>0</v>
      </c>
      <c r="N31" s="6" t="str">
        <f>J31 * P31</f>
        <v>0</v>
      </c>
      <c r="O31" s="4">
        <v>0.2</v>
      </c>
      <c r="P31" s="4">
        <v>0.8</v>
      </c>
      <c r="Q31" s="2">
        <v>130</v>
      </c>
      <c r="R31" s="48">
        <v>111.46</v>
      </c>
    </row>
    <row r="32" spans="1:18">
      <c r="B32" s="47" t="s">
        <v>65</v>
      </c>
      <c r="C32" t="s">
        <v>90</v>
      </c>
      <c r="D32" s="3" t="s">
        <v>334</v>
      </c>
      <c r="E32" s="5">
        <v>1</v>
      </c>
      <c r="F32" s="2">
        <v>80</v>
      </c>
      <c r="G32" s="6">
        <v>10400</v>
      </c>
      <c r="H32" s="2">
        <v>70</v>
      </c>
      <c r="I32" s="6">
        <v>7802</v>
      </c>
      <c r="J32" s="6" t="str">
        <f>G32 - I32</f>
        <v>0</v>
      </c>
      <c r="K32" s="4" t="str">
        <f>IF(G32=0,0,J32 / G32)</f>
        <v>0</v>
      </c>
      <c r="L32" s="6" t="str">
        <f>J32 * O32</f>
        <v>0</v>
      </c>
      <c r="M32" s="2" t="str">
        <f>L32 / R2</f>
        <v>0</v>
      </c>
      <c r="N32" s="6" t="str">
        <f>J32 * P32</f>
        <v>0</v>
      </c>
      <c r="O32" s="4">
        <v>0.2</v>
      </c>
      <c r="P32" s="4">
        <v>0.8</v>
      </c>
      <c r="Q32" s="2">
        <v>130</v>
      </c>
      <c r="R32" s="48">
        <v>111.46</v>
      </c>
    </row>
    <row r="33" spans="1:18">
      <c r="B33" s="47" t="s">
        <v>65</v>
      </c>
      <c r="C33" t="s">
        <v>98</v>
      </c>
      <c r="D33" s="3" t="s">
        <v>99</v>
      </c>
      <c r="E33" s="5">
        <v>1</v>
      </c>
      <c r="F33" s="2">
        <v>400</v>
      </c>
      <c r="G33" s="6">
        <v>52000</v>
      </c>
      <c r="H33" s="2">
        <v>300</v>
      </c>
      <c r="I33" s="6">
        <v>33438</v>
      </c>
      <c r="J33" s="6" t="str">
        <f>G33 - I33</f>
        <v>0</v>
      </c>
      <c r="K33" s="4" t="str">
        <f>IF(G33=0,0,J33 / G33)</f>
        <v>0</v>
      </c>
      <c r="L33" s="6" t="str">
        <f>J33 * O33</f>
        <v>0</v>
      </c>
      <c r="M33" s="2" t="str">
        <f>L33 / R2</f>
        <v>0</v>
      </c>
      <c r="N33" s="6" t="str">
        <f>J33 * P33</f>
        <v>0</v>
      </c>
      <c r="O33" s="4">
        <v>0.2</v>
      </c>
      <c r="P33" s="4">
        <v>0.8</v>
      </c>
      <c r="Q33" s="2">
        <v>130</v>
      </c>
      <c r="R33" s="48">
        <v>111.46</v>
      </c>
    </row>
    <row r="34" spans="1:18">
      <c r="B34" s="47" t="s">
        <v>65</v>
      </c>
      <c r="C34" t="s">
        <v>335</v>
      </c>
      <c r="D34" s="3" t="s">
        <v>336</v>
      </c>
      <c r="E34" s="5">
        <v>1</v>
      </c>
      <c r="F34" s="2">
        <v>300</v>
      </c>
      <c r="G34" s="6">
        <v>39000</v>
      </c>
      <c r="H34" s="2">
        <v>250</v>
      </c>
      <c r="I34" s="6">
        <v>27865</v>
      </c>
      <c r="J34" s="6" t="str">
        <f>G34 - I34</f>
        <v>0</v>
      </c>
      <c r="K34" s="4" t="str">
        <f>IF(G34=0,0,J34 / G34)</f>
        <v>0</v>
      </c>
      <c r="L34" s="6" t="str">
        <f>J34 * O34</f>
        <v>0</v>
      </c>
      <c r="M34" s="2" t="str">
        <f>L34 / R2</f>
        <v>0</v>
      </c>
      <c r="N34" s="6" t="str">
        <f>J34 * P34</f>
        <v>0</v>
      </c>
      <c r="O34" s="4">
        <v>0.2</v>
      </c>
      <c r="P34" s="4">
        <v>0.8</v>
      </c>
      <c r="Q34" s="2">
        <v>130</v>
      </c>
      <c r="R34" s="48">
        <v>111.46</v>
      </c>
    </row>
    <row r="35" spans="1:18">
      <c r="B35" s="47" t="s">
        <v>65</v>
      </c>
      <c r="C35" t="s">
        <v>100</v>
      </c>
      <c r="D35" s="3" t="s">
        <v>337</v>
      </c>
      <c r="E35" s="5">
        <v>1</v>
      </c>
      <c r="F35" s="2">
        <v>250</v>
      </c>
      <c r="G35" s="6">
        <v>32500</v>
      </c>
      <c r="H35" s="2">
        <v>200</v>
      </c>
      <c r="I35" s="6">
        <v>22292</v>
      </c>
      <c r="J35" s="6" t="str">
        <f>G35 - I35</f>
        <v>0</v>
      </c>
      <c r="K35" s="4" t="str">
        <f>IF(G35=0,0,J35 / G35)</f>
        <v>0</v>
      </c>
      <c r="L35" s="6" t="str">
        <f>J35 * O35</f>
        <v>0</v>
      </c>
      <c r="M35" s="2" t="str">
        <f>L35 / R2</f>
        <v>0</v>
      </c>
      <c r="N35" s="6" t="str">
        <f>J35 * P35</f>
        <v>0</v>
      </c>
      <c r="O35" s="4">
        <v>0.2</v>
      </c>
      <c r="P35" s="4">
        <v>0.8</v>
      </c>
      <c r="Q35" s="2">
        <v>130</v>
      </c>
      <c r="R35" s="48">
        <v>111.46</v>
      </c>
    </row>
    <row r="36" spans="1:18">
      <c r="B36" s="47" t="s">
        <v>65</v>
      </c>
      <c r="C36" t="s">
        <v>100</v>
      </c>
      <c r="D36" s="3" t="s">
        <v>338</v>
      </c>
      <c r="E36" s="5">
        <v>1</v>
      </c>
      <c r="F36" s="2">
        <v>180</v>
      </c>
      <c r="G36" s="6">
        <v>23400</v>
      </c>
      <c r="H36" s="2">
        <v>120</v>
      </c>
      <c r="I36" s="6">
        <v>13375</v>
      </c>
      <c r="J36" s="6" t="str">
        <f>G36 - I36</f>
        <v>0</v>
      </c>
      <c r="K36" s="4" t="str">
        <f>IF(G36=0,0,J36 / G36)</f>
        <v>0</v>
      </c>
      <c r="L36" s="6" t="str">
        <f>J36 * O36</f>
        <v>0</v>
      </c>
      <c r="M36" s="2" t="str">
        <f>L36 / R2</f>
        <v>0</v>
      </c>
      <c r="N36" s="6" t="str">
        <f>J36 * P36</f>
        <v>0</v>
      </c>
      <c r="O36" s="4">
        <v>0.2</v>
      </c>
      <c r="P36" s="4">
        <v>0.8</v>
      </c>
      <c r="Q36" s="2">
        <v>130</v>
      </c>
      <c r="R36" s="48">
        <v>111.46</v>
      </c>
    </row>
    <row r="37" spans="1:18">
      <c r="B37" s="47" t="s">
        <v>65</v>
      </c>
      <c r="C37" t="s">
        <v>163</v>
      </c>
      <c r="D37" s="3" t="s">
        <v>339</v>
      </c>
      <c r="E37" s="5">
        <v>1</v>
      </c>
      <c r="F37" s="2">
        <v>1550</v>
      </c>
      <c r="G37" s="6">
        <v>201500</v>
      </c>
      <c r="H37" s="2">
        <v>1152.05</v>
      </c>
      <c r="I37" s="6">
        <v>128407</v>
      </c>
      <c r="J37" s="6" t="str">
        <f>G37 - I37</f>
        <v>0</v>
      </c>
      <c r="K37" s="4" t="str">
        <f>IF(G37=0,0,J37 / G37)</f>
        <v>0</v>
      </c>
      <c r="L37" s="6" t="str">
        <f>J37 * O37</f>
        <v>0</v>
      </c>
      <c r="M37" s="2" t="str">
        <f>L37 / R2</f>
        <v>0</v>
      </c>
      <c r="N37" s="6" t="str">
        <f>J37 * P37</f>
        <v>0</v>
      </c>
      <c r="O37" s="4">
        <v>0.2</v>
      </c>
      <c r="P37" s="4">
        <v>0.8</v>
      </c>
      <c r="Q37" s="2">
        <v>130</v>
      </c>
      <c r="R37" s="48">
        <v>111.46</v>
      </c>
    </row>
    <row r="38" spans="1:18">
      <c r="B38" s="47" t="s">
        <v>65</v>
      </c>
      <c r="C38" t="s">
        <v>163</v>
      </c>
      <c r="D38" s="3" t="s">
        <v>340</v>
      </c>
      <c r="E38" s="5">
        <v>1</v>
      </c>
      <c r="F38" s="2">
        <v>300</v>
      </c>
      <c r="G38" s="6">
        <v>39000</v>
      </c>
      <c r="H38" s="2">
        <v>262</v>
      </c>
      <c r="I38" s="6">
        <v>29203</v>
      </c>
      <c r="J38" s="6" t="str">
        <f>G38 - I38</f>
        <v>0</v>
      </c>
      <c r="K38" s="4" t="str">
        <f>IF(G38=0,0,J38 / G38)</f>
        <v>0</v>
      </c>
      <c r="L38" s="6" t="str">
        <f>J38 * O38</f>
        <v>0</v>
      </c>
      <c r="M38" s="2" t="str">
        <f>L38 / R2</f>
        <v>0</v>
      </c>
      <c r="N38" s="6" t="str">
        <f>J38 * P38</f>
        <v>0</v>
      </c>
      <c r="O38" s="4">
        <v>0.2</v>
      </c>
      <c r="P38" s="4">
        <v>0.8</v>
      </c>
      <c r="Q38" s="2">
        <v>130</v>
      </c>
      <c r="R38" s="48">
        <v>111.46</v>
      </c>
    </row>
    <row r="39" spans="1:18">
      <c r="B39" s="47" t="s">
        <v>65</v>
      </c>
      <c r="C39" t="s">
        <v>163</v>
      </c>
      <c r="D39" s="3" t="s">
        <v>341</v>
      </c>
      <c r="E39" s="5">
        <v>1</v>
      </c>
      <c r="F39" s="2">
        <v>350</v>
      </c>
      <c r="G39" s="6">
        <v>45500</v>
      </c>
      <c r="H39" s="2">
        <v>262</v>
      </c>
      <c r="I39" s="6">
        <v>29203</v>
      </c>
      <c r="J39" s="6" t="str">
        <f>G39 - I39</f>
        <v>0</v>
      </c>
      <c r="K39" s="4" t="str">
        <f>IF(G39=0,0,J39 / G39)</f>
        <v>0</v>
      </c>
      <c r="L39" s="6" t="str">
        <f>J39 * O39</f>
        <v>0</v>
      </c>
      <c r="M39" s="2" t="str">
        <f>L39 / R2</f>
        <v>0</v>
      </c>
      <c r="N39" s="6" t="str">
        <f>J39 * P39</f>
        <v>0</v>
      </c>
      <c r="O39" s="4">
        <v>0.2</v>
      </c>
      <c r="P39" s="4">
        <v>0.8</v>
      </c>
      <c r="Q39" s="2">
        <v>130</v>
      </c>
      <c r="R39" s="48">
        <v>111.46</v>
      </c>
    </row>
    <row r="40" spans="1:18">
      <c r="B40" s="47" t="s">
        <v>65</v>
      </c>
      <c r="C40" t="s">
        <v>138</v>
      </c>
      <c r="D40" s="3" t="s">
        <v>342</v>
      </c>
      <c r="E40" s="5">
        <v>1</v>
      </c>
      <c r="F40" s="2">
        <v>900</v>
      </c>
      <c r="G40" s="6">
        <v>117000</v>
      </c>
      <c r="H40" s="2">
        <v>550</v>
      </c>
      <c r="I40" s="6">
        <v>61303</v>
      </c>
      <c r="J40" s="6" t="str">
        <f>G40 - I40</f>
        <v>0</v>
      </c>
      <c r="K40" s="4" t="str">
        <f>IF(G40=0,0,J40 / G40)</f>
        <v>0</v>
      </c>
      <c r="L40" s="6" t="str">
        <f>J40 * O40</f>
        <v>0</v>
      </c>
      <c r="M40" s="2" t="str">
        <f>L40 / R2</f>
        <v>0</v>
      </c>
      <c r="N40" s="6" t="str">
        <f>J40 * P40</f>
        <v>0</v>
      </c>
      <c r="O40" s="4">
        <v>0.2</v>
      </c>
      <c r="P40" s="4">
        <v>0.8</v>
      </c>
      <c r="Q40" s="2">
        <v>130</v>
      </c>
      <c r="R40" s="48">
        <v>111.46</v>
      </c>
    </row>
    <row r="41" spans="1:18">
      <c r="B41" s="47" t="s">
        <v>65</v>
      </c>
      <c r="C41" t="s">
        <v>75</v>
      </c>
      <c r="D41" s="3" t="s">
        <v>343</v>
      </c>
      <c r="E41" s="5">
        <v>1</v>
      </c>
      <c r="F41" s="2">
        <v>340</v>
      </c>
      <c r="G41" s="6">
        <v>44200</v>
      </c>
      <c r="H41" s="2">
        <v>260</v>
      </c>
      <c r="I41" s="6">
        <v>28980</v>
      </c>
      <c r="J41" s="6" t="str">
        <f>G41 - I41</f>
        <v>0</v>
      </c>
      <c r="K41" s="4" t="str">
        <f>IF(G41=0,0,J41 / G41)</f>
        <v>0</v>
      </c>
      <c r="L41" s="6" t="str">
        <f>J41 * O41</f>
        <v>0</v>
      </c>
      <c r="M41" s="2" t="str">
        <f>L41 / R2</f>
        <v>0</v>
      </c>
      <c r="N41" s="6" t="str">
        <f>J41 * P41</f>
        <v>0</v>
      </c>
      <c r="O41" s="4">
        <v>0.2</v>
      </c>
      <c r="P41" s="4">
        <v>0.8</v>
      </c>
      <c r="Q41" s="2">
        <v>130</v>
      </c>
      <c r="R41" s="48">
        <v>111.46</v>
      </c>
    </row>
    <row r="42" spans="1:18">
      <c r="B42" s="47" t="s">
        <v>65</v>
      </c>
      <c r="C42" t="s">
        <v>128</v>
      </c>
      <c r="D42" s="3" t="s">
        <v>343</v>
      </c>
      <c r="E42" s="5">
        <v>1</v>
      </c>
      <c r="F42" s="2">
        <v>690</v>
      </c>
      <c r="G42" s="6">
        <v>89700</v>
      </c>
      <c r="H42" s="2">
        <v>502.04</v>
      </c>
      <c r="I42" s="6">
        <v>55957</v>
      </c>
      <c r="J42" s="6" t="str">
        <f>G42 - I42</f>
        <v>0</v>
      </c>
      <c r="K42" s="4" t="str">
        <f>IF(G42=0,0,J42 / G42)</f>
        <v>0</v>
      </c>
      <c r="L42" s="6" t="str">
        <f>J42 * O42</f>
        <v>0</v>
      </c>
      <c r="M42" s="2" t="str">
        <f>L42 / R2</f>
        <v>0</v>
      </c>
      <c r="N42" s="6" t="str">
        <f>J42 * P42</f>
        <v>0</v>
      </c>
      <c r="O42" s="4">
        <v>0.2</v>
      </c>
      <c r="P42" s="4">
        <v>0.8</v>
      </c>
      <c r="Q42" s="2">
        <v>130</v>
      </c>
      <c r="R42" s="48">
        <v>111.46</v>
      </c>
    </row>
    <row r="43" spans="1:18">
      <c r="B43" s="49"/>
      <c r="C43" s="49"/>
      <c r="D43" s="50"/>
      <c r="E43" s="51"/>
      <c r="F43" s="52"/>
      <c r="G43" s="53"/>
      <c r="H43" s="52"/>
      <c r="I43" s="53"/>
      <c r="J43" s="53"/>
      <c r="K43" s="54"/>
      <c r="L43" s="53"/>
      <c r="M43" s="52"/>
      <c r="N43" s="53"/>
      <c r="O43" s="54"/>
      <c r="P43" s="54"/>
      <c r="Q43" s="52"/>
      <c r="R43" s="52"/>
    </row>
    <row r="44" spans="1:18">
      <c r="D44" s="8" t="s">
        <v>105</v>
      </c>
      <c r="F44" s="2" t="str">
        <f>SUM(F5:F43)</f>
        <v>0</v>
      </c>
      <c r="G44" s="6" t="str">
        <f>SUM(G5:G43)</f>
        <v>0</v>
      </c>
      <c r="H44" s="2" t="str">
        <f>SUM(H5:H43)</f>
        <v>0</v>
      </c>
      <c r="I44" s="6" t="str">
        <f>SUM(I5:I43)</f>
        <v>0</v>
      </c>
      <c r="J44" s="6" t="str">
        <f>SUM(J5:J43)</f>
        <v>0</v>
      </c>
      <c r="K44" s="4" t="str">
        <f>IF(G44=0,0,J44 / G44)</f>
        <v>0</v>
      </c>
      <c r="L44" s="6" t="str">
        <f>SUM(L5:L43)</f>
        <v>0</v>
      </c>
      <c r="M44" s="2" t="str">
        <f>SUM(M5:M43)</f>
        <v>0</v>
      </c>
      <c r="N44" s="6" t="str">
        <f>SUM(N5:N43)</f>
        <v>0</v>
      </c>
    </row>
    <row r="45" spans="1:18">
      <c r="D45" s="8" t="s">
        <v>106</v>
      </c>
      <c r="E45" s="9">
        <v>0.04712</v>
      </c>
      <c r="F45" s="2" t="str">
        <f>E45 * (F44 - 0)</f>
        <v>0</v>
      </c>
      <c r="G45" s="6" t="str">
        <f>E45 * (G44 - 0)</f>
        <v>0</v>
      </c>
    </row>
    <row r="46" spans="1:18">
      <c r="D46" s="8" t="s">
        <v>107</v>
      </c>
      <c r="E46" s="7">
        <v>0.1</v>
      </c>
      <c r="F46" s="2" t="str">
        <f>F44*E46</f>
        <v>0</v>
      </c>
      <c r="G46" s="6" t="str">
        <f>G44*E46</f>
        <v>0</v>
      </c>
      <c r="N46" s="6" t="str">
        <f>G46</f>
        <v>0</v>
      </c>
    </row>
    <row r="47" spans="1:18">
      <c r="D47" s="8" t="s">
        <v>105</v>
      </c>
      <c r="F47" s="2" t="str">
        <f>F44 + F45 + F46</f>
        <v>0</v>
      </c>
      <c r="G47" s="6" t="str">
        <f>G44 + G45 + G46</f>
        <v>0</v>
      </c>
      <c r="H47" s="2" t="str">
        <f>H44</f>
        <v>0</v>
      </c>
      <c r="I47" s="6" t="str">
        <f>I44</f>
        <v>0</v>
      </c>
      <c r="J47" s="6" t="str">
        <f>G47 - I47</f>
        <v>0</v>
      </c>
      <c r="K47" s="4" t="str">
        <f>IF(G47=0,0,J47 / G47)</f>
        <v>0</v>
      </c>
      <c r="L47" s="6" t="str">
        <f>L44</f>
        <v>0</v>
      </c>
      <c r="M47" s="2" t="str">
        <f>M44</f>
        <v>0</v>
      </c>
      <c r="N47" s="6" t="str">
        <f>N44 + N46</f>
        <v>0</v>
      </c>
    </row>
    <row r="48" spans="1:18">
      <c r="D48" s="8" t="s">
        <v>108</v>
      </c>
      <c r="E48" s="7">
        <v>0</v>
      </c>
      <c r="F48" s="2" t="str">
        <f>F47*E48</f>
        <v>0</v>
      </c>
      <c r="G48" s="6" t="str">
        <f>G47*E48</f>
        <v>0</v>
      </c>
      <c r="L48" s="6" t="str">
        <f>G48*O48</f>
        <v>0</v>
      </c>
      <c r="M48" s="2" t="str">
        <f>F48*O48</f>
        <v>0</v>
      </c>
      <c r="N48" s="6" t="str">
        <f>G48*P48</f>
        <v>0</v>
      </c>
      <c r="O48" s="4">
        <v>0.2</v>
      </c>
      <c r="P48" s="4">
        <v>0.8</v>
      </c>
    </row>
    <row r="49" spans="1:18">
      <c r="D49" s="8" t="s">
        <v>344</v>
      </c>
      <c r="E49" s="5">
        <v>250000</v>
      </c>
      <c r="F49" s="2" t="str">
        <f>IF(R49=0,0,G49/R49)</f>
        <v>0</v>
      </c>
      <c r="G49" s="6" t="str">
        <f>E49</f>
        <v>0</v>
      </c>
      <c r="L49" s="6" t="str">
        <f>G49*O49</f>
        <v>0</v>
      </c>
      <c r="M49" s="2" t="str">
        <f>F49*O49</f>
        <v>0</v>
      </c>
      <c r="N49" s="6" t="str">
        <f>G49*P49</f>
        <v>0</v>
      </c>
      <c r="O49" s="4">
        <v>0.2</v>
      </c>
      <c r="P49" s="4">
        <v>0.8</v>
      </c>
      <c r="Q49" s="2" t="s">
        <v>110</v>
      </c>
      <c r="R49" s="2">
        <v>100</v>
      </c>
    </row>
    <row r="50" spans="1:18">
      <c r="D50" s="8" t="s">
        <v>111</v>
      </c>
      <c r="F50" s="2" t="str">
        <f>F47 - F48 - F49</f>
        <v>0</v>
      </c>
      <c r="G50" s="6" t="str">
        <f>G47 - G48 - G49</f>
        <v>0</v>
      </c>
      <c r="H50" s="2" t="str">
        <f>H47</f>
        <v>0</v>
      </c>
      <c r="I50" s="6" t="str">
        <f>I47</f>
        <v>0</v>
      </c>
      <c r="J50" s="6" t="str">
        <f>G50 - I50</f>
        <v>0</v>
      </c>
      <c r="K50" s="4" t="str">
        <f>IF(G50=0,0,J50 / G50)</f>
        <v>0</v>
      </c>
      <c r="L50" s="6" t="str">
        <f>L47 - L48 - L49</f>
        <v>0</v>
      </c>
      <c r="M50" s="2" t="str">
        <f>M47 - M48 - M49</f>
        <v>0</v>
      </c>
      <c r="N50" s="6" t="str">
        <f>N47 - N48 - N49</f>
        <v>0</v>
      </c>
    </row>
    <row r="51" spans="1:18">
      <c r="D51" s="8"/>
    </row>
    <row r="52" spans="1:18">
      <c r="D5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52" s="2" t="str">
        <f>M50</f>
        <v>0</v>
      </c>
    </row>
    <row r="53" spans="1:18">
      <c r="D53" s="8" t="s">
        <v>7</v>
      </c>
      <c r="F53" s="2" t="str">
        <f>(F52 + F54) * E45</f>
        <v>0</v>
      </c>
    </row>
    <row r="54" spans="1:18">
      <c r="D54" s="8" t="s">
        <v>112</v>
      </c>
      <c r="F54" s="2" t="str">
        <f>H50</f>
        <v>0</v>
      </c>
    </row>
    <row r="55" spans="1:18">
      <c r="D5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55" s="2" t="str">
        <f>SUM(F52:F54)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4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345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346</v>
      </c>
      <c r="D5" s="3" t="s">
        <v>347</v>
      </c>
      <c r="E5" s="5">
        <v>1</v>
      </c>
      <c r="F5" s="2">
        <v>6000</v>
      </c>
      <c r="G5" s="6">
        <v>780000</v>
      </c>
      <c r="H5" s="2">
        <v>5400</v>
      </c>
      <c r="I5" s="6">
        <v>601884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111.46</v>
      </c>
    </row>
    <row r="6" spans="1:18">
      <c r="B6" s="47" t="s">
        <v>65</v>
      </c>
      <c r="C6" t="s">
        <v>77</v>
      </c>
      <c r="D6" s="3" t="s">
        <v>348</v>
      </c>
      <c r="E6" s="5">
        <v>1</v>
      </c>
      <c r="F6" s="2">
        <v>350</v>
      </c>
      <c r="G6" s="6">
        <v>45500</v>
      </c>
      <c r="H6" s="2">
        <v>250</v>
      </c>
      <c r="I6" s="6">
        <v>27865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111.46</v>
      </c>
    </row>
    <row r="7" spans="1:18">
      <c r="B7" s="47" t="s">
        <v>65</v>
      </c>
      <c r="C7" t="s">
        <v>257</v>
      </c>
      <c r="D7" s="3" t="s">
        <v>219</v>
      </c>
      <c r="E7" s="5">
        <v>1</v>
      </c>
      <c r="F7" s="2">
        <v>900</v>
      </c>
      <c r="G7" s="6">
        <v>117000</v>
      </c>
      <c r="H7" s="2">
        <v>500</v>
      </c>
      <c r="I7" s="6">
        <v>55730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111.46</v>
      </c>
    </row>
    <row r="8" spans="1:18">
      <c r="B8" s="47" t="s">
        <v>65</v>
      </c>
      <c r="C8" t="s">
        <v>257</v>
      </c>
      <c r="D8" s="3" t="s">
        <v>349</v>
      </c>
      <c r="E8" s="5">
        <v>1</v>
      </c>
      <c r="F8" s="2">
        <v>300</v>
      </c>
      <c r="G8" s="6">
        <v>39000</v>
      </c>
      <c r="H8" s="2">
        <v>160</v>
      </c>
      <c r="I8" s="6">
        <v>17834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111.46</v>
      </c>
    </row>
    <row r="9" spans="1:18">
      <c r="B9" s="47" t="s">
        <v>65</v>
      </c>
      <c r="C9" t="s">
        <v>350</v>
      </c>
      <c r="D9" s="3" t="s">
        <v>351</v>
      </c>
      <c r="E9" s="5">
        <v>1</v>
      </c>
      <c r="F9" s="2">
        <v>1550</v>
      </c>
      <c r="G9" s="6">
        <v>201500</v>
      </c>
      <c r="H9" s="2">
        <v>1170</v>
      </c>
      <c r="I9" s="6">
        <v>130408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111.46</v>
      </c>
    </row>
    <row r="10" spans="1:18">
      <c r="B10" s="47" t="s">
        <v>65</v>
      </c>
      <c r="C10" t="s">
        <v>350</v>
      </c>
      <c r="D10" s="3" t="s">
        <v>352</v>
      </c>
      <c r="E10" s="5">
        <v>1</v>
      </c>
      <c r="F10" s="2">
        <v>400</v>
      </c>
      <c r="G10" s="6">
        <v>52000</v>
      </c>
      <c r="H10" s="2">
        <v>300</v>
      </c>
      <c r="I10" s="6">
        <v>33438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111.46</v>
      </c>
    </row>
    <row r="11" spans="1:18">
      <c r="B11" s="47" t="s">
        <v>65</v>
      </c>
      <c r="C11" t="s">
        <v>75</v>
      </c>
      <c r="D11" s="3" t="s">
        <v>353</v>
      </c>
      <c r="E11" s="5">
        <v>1</v>
      </c>
      <c r="F11" s="2">
        <v>650</v>
      </c>
      <c r="G11" s="6">
        <v>84500</v>
      </c>
      <c r="H11" s="2">
        <v>440</v>
      </c>
      <c r="I11" s="6">
        <v>49042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111.46</v>
      </c>
    </row>
    <row r="12" spans="1:18">
      <c r="B12" s="47" t="s">
        <v>65</v>
      </c>
      <c r="C12" t="s">
        <v>75</v>
      </c>
      <c r="D12" s="3" t="s">
        <v>354</v>
      </c>
      <c r="E12" s="5">
        <v>1</v>
      </c>
      <c r="F12" s="2">
        <v>280</v>
      </c>
      <c r="G12" s="6">
        <v>36400</v>
      </c>
      <c r="H12" s="2">
        <v>200</v>
      </c>
      <c r="I12" s="6">
        <v>22292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111.46</v>
      </c>
    </row>
    <row r="13" spans="1:18">
      <c r="B13" s="47" t="s">
        <v>65</v>
      </c>
      <c r="C13" t="s">
        <v>75</v>
      </c>
      <c r="D13" s="3" t="s">
        <v>355</v>
      </c>
      <c r="E13" s="5">
        <v>1</v>
      </c>
      <c r="F13" s="2">
        <v>280</v>
      </c>
      <c r="G13" s="6">
        <v>36400</v>
      </c>
      <c r="H13" s="2">
        <v>200</v>
      </c>
      <c r="I13" s="6">
        <v>22292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111.46</v>
      </c>
    </row>
    <row r="14" spans="1:18">
      <c r="B14" s="47" t="s">
        <v>65</v>
      </c>
      <c r="C14" t="s">
        <v>128</v>
      </c>
      <c r="D14" s="3" t="s">
        <v>356</v>
      </c>
      <c r="E14" s="5">
        <v>1</v>
      </c>
      <c r="F14" s="2">
        <v>420</v>
      </c>
      <c r="G14" s="6">
        <v>54600</v>
      </c>
      <c r="H14" s="2">
        <v>253</v>
      </c>
      <c r="I14" s="6">
        <v>28199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111.46</v>
      </c>
    </row>
    <row r="15" spans="1:18">
      <c r="B15" s="47" t="s">
        <v>65</v>
      </c>
      <c r="C15" t="s">
        <v>232</v>
      </c>
      <c r="D15" s="3" t="s">
        <v>357</v>
      </c>
      <c r="E15" s="5">
        <v>1</v>
      </c>
      <c r="F15" s="2">
        <v>940</v>
      </c>
      <c r="G15" s="6">
        <v>122200</v>
      </c>
      <c r="H15" s="2">
        <v>625.65</v>
      </c>
      <c r="I15" s="6">
        <v>69735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111.46</v>
      </c>
    </row>
    <row r="16" spans="1:18">
      <c r="B16" s="47" t="s">
        <v>65</v>
      </c>
      <c r="C16" t="s">
        <v>146</v>
      </c>
      <c r="D16" s="3" t="s">
        <v>147</v>
      </c>
      <c r="E16" s="5">
        <v>1</v>
      </c>
      <c r="F16" s="2">
        <v>700</v>
      </c>
      <c r="G16" s="6">
        <v>91000</v>
      </c>
      <c r="H16" s="2">
        <v>444</v>
      </c>
      <c r="I16" s="6">
        <v>49488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111.46</v>
      </c>
    </row>
    <row r="17" spans="1:18">
      <c r="B17" s="47" t="s">
        <v>65</v>
      </c>
      <c r="C17" t="s">
        <v>77</v>
      </c>
      <c r="D17" s="3" t="s">
        <v>358</v>
      </c>
      <c r="E17" s="5">
        <v>1</v>
      </c>
      <c r="F17" s="2">
        <v>0</v>
      </c>
      <c r="G17" s="6">
        <v>0</v>
      </c>
      <c r="H17" s="2">
        <v>275</v>
      </c>
      <c r="I17" s="6">
        <v>30652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111.46</v>
      </c>
    </row>
    <row r="18" spans="1:18">
      <c r="B18" s="47" t="s">
        <v>65</v>
      </c>
      <c r="C18" t="s">
        <v>77</v>
      </c>
      <c r="D18" s="3" t="s">
        <v>175</v>
      </c>
      <c r="E18" s="5">
        <v>1</v>
      </c>
      <c r="F18" s="2">
        <v>350</v>
      </c>
      <c r="G18" s="6">
        <v>45500</v>
      </c>
      <c r="H18" s="2">
        <v>180</v>
      </c>
      <c r="I18" s="6">
        <v>20063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111.46</v>
      </c>
    </row>
    <row r="19" spans="1:18">
      <c r="B19" s="47" t="s">
        <v>65</v>
      </c>
      <c r="C19" t="s">
        <v>77</v>
      </c>
      <c r="D19" s="3" t="s">
        <v>359</v>
      </c>
      <c r="E19" s="5">
        <v>4</v>
      </c>
      <c r="F19" s="2">
        <v>108</v>
      </c>
      <c r="G19" s="6">
        <v>14040</v>
      </c>
      <c r="H19" s="2">
        <v>80</v>
      </c>
      <c r="I19" s="6">
        <v>8916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111.46</v>
      </c>
    </row>
    <row r="20" spans="1:18">
      <c r="B20" s="47" t="s">
        <v>65</v>
      </c>
      <c r="C20" t="s">
        <v>77</v>
      </c>
      <c r="D20" s="3" t="s">
        <v>360</v>
      </c>
      <c r="E20" s="5">
        <v>3</v>
      </c>
      <c r="F20" s="2">
        <v>270</v>
      </c>
      <c r="G20" s="6">
        <v>35100</v>
      </c>
      <c r="H20" s="2">
        <v>240</v>
      </c>
      <c r="I20" s="6">
        <v>26751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111.46</v>
      </c>
    </row>
    <row r="21" spans="1:18">
      <c r="B21" s="47" t="s">
        <v>65</v>
      </c>
      <c r="C21" t="s">
        <v>361</v>
      </c>
      <c r="D21" s="3" t="s">
        <v>362</v>
      </c>
      <c r="E21" s="5">
        <v>1</v>
      </c>
      <c r="F21" s="2">
        <v>2900</v>
      </c>
      <c r="G21" s="6">
        <v>377000</v>
      </c>
      <c r="H21" s="2">
        <v>2425</v>
      </c>
      <c r="I21" s="6">
        <v>270291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111.46</v>
      </c>
    </row>
    <row r="22" spans="1:18">
      <c r="B22" s="47" t="s">
        <v>65</v>
      </c>
      <c r="C22" t="s">
        <v>361</v>
      </c>
      <c r="D22" s="3" t="s">
        <v>363</v>
      </c>
      <c r="E22" s="5">
        <v>1</v>
      </c>
      <c r="F22" s="2">
        <v>760</v>
      </c>
      <c r="G22" s="6">
        <v>98800</v>
      </c>
      <c r="H22" s="2">
        <v>697</v>
      </c>
      <c r="I22" s="6">
        <v>77688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111.46</v>
      </c>
    </row>
    <row r="23" spans="1:18">
      <c r="B23" s="47" t="s">
        <v>65</v>
      </c>
      <c r="C23" t="s">
        <v>364</v>
      </c>
      <c r="D23" s="3" t="s">
        <v>365</v>
      </c>
      <c r="E23" s="5">
        <v>35</v>
      </c>
      <c r="F23" s="2">
        <v>6300</v>
      </c>
      <c r="G23" s="6">
        <v>819000</v>
      </c>
      <c r="H23" s="2">
        <v>5341</v>
      </c>
      <c r="I23" s="6">
        <v>595315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8">
        <v>111.46</v>
      </c>
    </row>
    <row r="24" spans="1:18">
      <c r="B24" s="47" t="s">
        <v>65</v>
      </c>
      <c r="C24" t="s">
        <v>364</v>
      </c>
      <c r="D24" s="3" t="s">
        <v>366</v>
      </c>
      <c r="E24" s="5">
        <v>1</v>
      </c>
      <c r="F24" s="2">
        <v>915</v>
      </c>
      <c r="G24" s="6">
        <v>118950</v>
      </c>
      <c r="H24" s="2">
        <v>693.8200000000001</v>
      </c>
      <c r="I24" s="6">
        <v>77333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8">
        <v>111.46</v>
      </c>
    </row>
    <row r="25" spans="1:18">
      <c r="B25" s="47" t="s">
        <v>65</v>
      </c>
      <c r="C25" t="s">
        <v>327</v>
      </c>
      <c r="D25" s="3" t="s">
        <v>367</v>
      </c>
      <c r="E25" s="5">
        <v>1</v>
      </c>
      <c r="F25" s="2">
        <v>600</v>
      </c>
      <c r="G25" s="6">
        <v>78000</v>
      </c>
      <c r="H25" s="2">
        <v>345.02</v>
      </c>
      <c r="I25" s="6">
        <v>38456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8">
        <v>111.46</v>
      </c>
    </row>
    <row r="26" spans="1:18">
      <c r="B26" s="47" t="s">
        <v>65</v>
      </c>
      <c r="C26" t="s">
        <v>77</v>
      </c>
      <c r="D26" s="3" t="s">
        <v>368</v>
      </c>
      <c r="E26" s="5">
        <v>1</v>
      </c>
      <c r="F26" s="2">
        <v>1500</v>
      </c>
      <c r="G26" s="6">
        <v>195000</v>
      </c>
      <c r="H26" s="2">
        <v>1300</v>
      </c>
      <c r="I26" s="6">
        <v>144898</v>
      </c>
      <c r="J26" s="6" t="str">
        <f>G26 - I26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8">
        <v>111.46</v>
      </c>
    </row>
    <row r="27" spans="1:18">
      <c r="B27" s="47" t="s">
        <v>65</v>
      </c>
      <c r="C27" t="s">
        <v>85</v>
      </c>
      <c r="D27" s="3" t="s">
        <v>369</v>
      </c>
      <c r="E27" s="5">
        <v>1</v>
      </c>
      <c r="F27" s="2">
        <v>200</v>
      </c>
      <c r="G27" s="6">
        <v>26000</v>
      </c>
      <c r="H27" s="2">
        <v>200</v>
      </c>
      <c r="I27" s="6">
        <v>22292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0.2</v>
      </c>
      <c r="P27" s="4">
        <v>0.8</v>
      </c>
      <c r="Q27" s="2">
        <v>130</v>
      </c>
      <c r="R27" s="48">
        <v>111.46</v>
      </c>
    </row>
    <row r="28" spans="1:18">
      <c r="B28" s="47" t="s">
        <v>65</v>
      </c>
      <c r="C28" t="s">
        <v>85</v>
      </c>
      <c r="D28" s="3" t="s">
        <v>370</v>
      </c>
      <c r="E28" s="5">
        <v>35</v>
      </c>
      <c r="F28" s="2">
        <v>210</v>
      </c>
      <c r="G28" s="6">
        <v>27300</v>
      </c>
      <c r="H28" s="2">
        <v>45.5</v>
      </c>
      <c r="I28" s="6">
        <v>5075</v>
      </c>
      <c r="J28" s="6" t="str">
        <f>G28 - I28</f>
        <v>0</v>
      </c>
      <c r="K28" s="4" t="str">
        <f>IF(G28=0,0,J28 / G28)</f>
        <v>0</v>
      </c>
      <c r="L28" s="6" t="str">
        <f>J28 * O28</f>
        <v>0</v>
      </c>
      <c r="M28" s="2" t="str">
        <f>L28 / R2</f>
        <v>0</v>
      </c>
      <c r="N28" s="6" t="str">
        <f>J28 * P28</f>
        <v>0</v>
      </c>
      <c r="O28" s="4">
        <v>0.2</v>
      </c>
      <c r="P28" s="4">
        <v>0.8</v>
      </c>
      <c r="Q28" s="2">
        <v>130</v>
      </c>
      <c r="R28" s="48">
        <v>111.46</v>
      </c>
    </row>
    <row r="29" spans="1:18">
      <c r="B29" s="47" t="s">
        <v>65</v>
      </c>
      <c r="C29" t="s">
        <v>87</v>
      </c>
      <c r="D29" s="3" t="s">
        <v>371</v>
      </c>
      <c r="E29" s="5">
        <v>35</v>
      </c>
      <c r="F29" s="2">
        <v>227.5</v>
      </c>
      <c r="G29" s="6">
        <v>29575</v>
      </c>
      <c r="H29" s="2">
        <v>140</v>
      </c>
      <c r="I29" s="6">
        <v>15610</v>
      </c>
      <c r="J29" s="6" t="str">
        <f>G29 - I29</f>
        <v>0</v>
      </c>
      <c r="K29" s="4" t="str">
        <f>IF(G29=0,0,J29 / G29)</f>
        <v>0</v>
      </c>
      <c r="L29" s="6" t="str">
        <f>J29 * O29</f>
        <v>0</v>
      </c>
      <c r="M29" s="2" t="str">
        <f>L29 / R2</f>
        <v>0</v>
      </c>
      <c r="N29" s="6" t="str">
        <f>J29 * P29</f>
        <v>0</v>
      </c>
      <c r="O29" s="4">
        <v>0.2</v>
      </c>
      <c r="P29" s="4">
        <v>0.8</v>
      </c>
      <c r="Q29" s="2">
        <v>130</v>
      </c>
      <c r="R29" s="48">
        <v>111.46</v>
      </c>
    </row>
    <row r="30" spans="1:18">
      <c r="B30" s="47" t="s">
        <v>65</v>
      </c>
      <c r="C30" t="s">
        <v>90</v>
      </c>
      <c r="D30" s="3" t="s">
        <v>372</v>
      </c>
      <c r="E30" s="5">
        <v>36</v>
      </c>
      <c r="F30" s="2">
        <v>486</v>
      </c>
      <c r="G30" s="6">
        <v>63180</v>
      </c>
      <c r="H30" s="2">
        <v>414.36</v>
      </c>
      <c r="I30" s="6">
        <v>46188</v>
      </c>
      <c r="J30" s="6" t="str">
        <f>G30 - I30</f>
        <v>0</v>
      </c>
      <c r="K30" s="4" t="str">
        <f>IF(G30=0,0,J30 / G30)</f>
        <v>0</v>
      </c>
      <c r="L30" s="6" t="str">
        <f>J30 * O30</f>
        <v>0</v>
      </c>
      <c r="M30" s="2" t="str">
        <f>L30 / R2</f>
        <v>0</v>
      </c>
      <c r="N30" s="6" t="str">
        <f>J30 * P30</f>
        <v>0</v>
      </c>
      <c r="O30" s="4">
        <v>0.2</v>
      </c>
      <c r="P30" s="4">
        <v>0.8</v>
      </c>
      <c r="Q30" s="2">
        <v>130</v>
      </c>
      <c r="R30" s="48">
        <v>111.46</v>
      </c>
    </row>
    <row r="31" spans="1:18">
      <c r="B31" s="47" t="s">
        <v>65</v>
      </c>
      <c r="C31" t="s">
        <v>85</v>
      </c>
      <c r="D31" s="3" t="s">
        <v>89</v>
      </c>
      <c r="E31" s="5">
        <v>1</v>
      </c>
      <c r="F31" s="2">
        <v>25</v>
      </c>
      <c r="G31" s="6">
        <v>3250</v>
      </c>
      <c r="H31" s="2">
        <v>60</v>
      </c>
      <c r="I31" s="6">
        <v>6688</v>
      </c>
      <c r="J31" s="6" t="str">
        <f>G31 - I31</f>
        <v>0</v>
      </c>
      <c r="K31" s="4" t="str">
        <f>IF(G31=0,0,J31 / G31)</f>
        <v>0</v>
      </c>
      <c r="L31" s="6" t="str">
        <f>J31 * O31</f>
        <v>0</v>
      </c>
      <c r="M31" s="2" t="str">
        <f>L31 / R2</f>
        <v>0</v>
      </c>
      <c r="N31" s="6" t="str">
        <f>J31 * P31</f>
        <v>0</v>
      </c>
      <c r="O31" s="4">
        <v>0.2</v>
      </c>
      <c r="P31" s="4">
        <v>0.8</v>
      </c>
      <c r="Q31" s="2">
        <v>130</v>
      </c>
      <c r="R31" s="48">
        <v>111.46</v>
      </c>
    </row>
    <row r="32" spans="1:18">
      <c r="B32" s="49"/>
      <c r="C32" s="49"/>
      <c r="D32" s="50"/>
      <c r="E32" s="51"/>
      <c r="F32" s="52"/>
      <c r="G32" s="53"/>
      <c r="H32" s="52"/>
      <c r="I32" s="53"/>
      <c r="J32" s="53"/>
      <c r="K32" s="54"/>
      <c r="L32" s="53"/>
      <c r="M32" s="52"/>
      <c r="N32" s="53"/>
      <c r="O32" s="54"/>
      <c r="P32" s="54"/>
      <c r="Q32" s="52"/>
      <c r="R32" s="52"/>
    </row>
    <row r="33" spans="1:18">
      <c r="D33" s="8" t="s">
        <v>105</v>
      </c>
      <c r="F33" s="2" t="str">
        <f>SUM(F5:F32)</f>
        <v>0</v>
      </c>
      <c r="G33" s="6" t="str">
        <f>SUM(G5:G32)</f>
        <v>0</v>
      </c>
      <c r="H33" s="2" t="str">
        <f>SUM(H5:H32)</f>
        <v>0</v>
      </c>
      <c r="I33" s="6" t="str">
        <f>SUM(I5:I32)</f>
        <v>0</v>
      </c>
      <c r="J33" s="6" t="str">
        <f>SUM(J5:J32)</f>
        <v>0</v>
      </c>
      <c r="K33" s="4" t="str">
        <f>IF(G33=0,0,J33 / G33)</f>
        <v>0</v>
      </c>
      <c r="L33" s="6" t="str">
        <f>SUM(L5:L32)</f>
        <v>0</v>
      </c>
      <c r="M33" s="2" t="str">
        <f>SUM(M5:M32)</f>
        <v>0</v>
      </c>
      <c r="N33" s="6" t="str">
        <f>SUM(N5:N32)</f>
        <v>0</v>
      </c>
    </row>
    <row r="34" spans="1:18">
      <c r="D34" s="8" t="s">
        <v>106</v>
      </c>
      <c r="E34" s="9">
        <v>0.04712</v>
      </c>
      <c r="F34" s="2" t="str">
        <f>E34 * (F33 - 0)</f>
        <v>0</v>
      </c>
      <c r="G34" s="6" t="str">
        <f>E34 * (G33 - 0)</f>
        <v>0</v>
      </c>
    </row>
    <row r="35" spans="1:18">
      <c r="D35" s="8" t="s">
        <v>107</v>
      </c>
      <c r="E35" s="7">
        <v>0.1</v>
      </c>
      <c r="F35" s="2" t="str">
        <f>F33*E35</f>
        <v>0</v>
      </c>
      <c r="G35" s="6" t="str">
        <f>G33*E35</f>
        <v>0</v>
      </c>
      <c r="N35" s="6" t="str">
        <f>G35</f>
        <v>0</v>
      </c>
    </row>
    <row r="36" spans="1:18">
      <c r="D36" s="8" t="s">
        <v>105</v>
      </c>
      <c r="F36" s="2" t="str">
        <f>F33 + F34 + F35</f>
        <v>0</v>
      </c>
      <c r="G36" s="6" t="str">
        <f>G33 + G34 + G35</f>
        <v>0</v>
      </c>
      <c r="H36" s="2" t="str">
        <f>H33</f>
        <v>0</v>
      </c>
      <c r="I36" s="6" t="str">
        <f>I33</f>
        <v>0</v>
      </c>
      <c r="J36" s="6" t="str">
        <f>G36 - I36</f>
        <v>0</v>
      </c>
      <c r="K36" s="4" t="str">
        <f>IF(G36=0,0,J36 / G36)</f>
        <v>0</v>
      </c>
      <c r="L36" s="6" t="str">
        <f>L33</f>
        <v>0</v>
      </c>
      <c r="M36" s="2" t="str">
        <f>M33</f>
        <v>0</v>
      </c>
      <c r="N36" s="6" t="str">
        <f>N33 + N35</f>
        <v>0</v>
      </c>
    </row>
    <row r="37" spans="1:18">
      <c r="D37" s="8" t="s">
        <v>373</v>
      </c>
      <c r="E37" s="7">
        <v>0.05</v>
      </c>
      <c r="F37" s="2" t="str">
        <f>F36*E37</f>
        <v>0</v>
      </c>
      <c r="G37" s="6" t="str">
        <f>G36*E37</f>
        <v>0</v>
      </c>
      <c r="L37" s="6" t="str">
        <f>G37*O37</f>
        <v>0</v>
      </c>
      <c r="M37" s="2" t="str">
        <f>F37*O37</f>
        <v>0</v>
      </c>
      <c r="N37" s="6" t="str">
        <f>G37*P37</f>
        <v>0</v>
      </c>
      <c r="O37" s="4">
        <v>0.1</v>
      </c>
      <c r="P37" s="4">
        <v>0.9</v>
      </c>
    </row>
    <row r="38" spans="1:18">
      <c r="D38" s="8" t="s">
        <v>109</v>
      </c>
      <c r="E38" s="5">
        <v>916820</v>
      </c>
      <c r="F38" s="2" t="str">
        <f>IF(R38=0,0,G38/R38)</f>
        <v>0</v>
      </c>
      <c r="G38" s="6" t="str">
        <f>E38</f>
        <v>0</v>
      </c>
      <c r="L38" s="6" t="str">
        <f>G38*O38</f>
        <v>0</v>
      </c>
      <c r="M38" s="2" t="str">
        <f>F38*O38</f>
        <v>0</v>
      </c>
      <c r="N38" s="6" t="str">
        <f>G38*P38</f>
        <v>0</v>
      </c>
      <c r="O38" s="4">
        <v>0.1</v>
      </c>
      <c r="P38" s="4">
        <v>0.9</v>
      </c>
      <c r="Q38" s="2" t="s">
        <v>110</v>
      </c>
      <c r="R38" s="2">
        <v>100</v>
      </c>
    </row>
    <row r="39" spans="1:18">
      <c r="D39" s="8" t="s">
        <v>111</v>
      </c>
      <c r="F39" s="2" t="str">
        <f>F36 - F37 - F38</f>
        <v>0</v>
      </c>
      <c r="G39" s="6" t="str">
        <f>G36 - G37 - G38</f>
        <v>0</v>
      </c>
      <c r="H39" s="2" t="str">
        <f>H36</f>
        <v>0</v>
      </c>
      <c r="I39" s="6" t="str">
        <f>I36</f>
        <v>0</v>
      </c>
      <c r="J39" s="6" t="str">
        <f>G39 - I39</f>
        <v>0</v>
      </c>
      <c r="K39" s="4" t="str">
        <f>IF(G39=0,0,J39 / G39)</f>
        <v>0</v>
      </c>
      <c r="L39" s="6" t="str">
        <f>L36 - L37 - L38</f>
        <v>0</v>
      </c>
      <c r="M39" s="2" t="str">
        <f>M36 - M37 - M38</f>
        <v>0</v>
      </c>
      <c r="N39" s="6" t="str">
        <f>N36 - N37 - N38</f>
        <v>0</v>
      </c>
    </row>
    <row r="40" spans="1:18">
      <c r="D40" s="8"/>
    </row>
    <row r="41" spans="1:18">
      <c r="D41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41" s="2" t="str">
        <f>M39</f>
        <v>0</v>
      </c>
    </row>
    <row r="42" spans="1:18">
      <c r="D42" s="8" t="s">
        <v>7</v>
      </c>
      <c r="F42" s="2" t="str">
        <f>(F41 + F43) * E34</f>
        <v>0</v>
      </c>
    </row>
    <row r="43" spans="1:18">
      <c r="D43" s="8" t="s">
        <v>112</v>
      </c>
      <c r="F43" s="2" t="str">
        <f>H39</f>
        <v>0</v>
      </c>
    </row>
    <row r="44" spans="1:18">
      <c r="D44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44" s="2" t="str">
        <f>SUM(F41:F43)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7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374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375</v>
      </c>
      <c r="D5" s="3" t="s">
        <v>376</v>
      </c>
      <c r="E5" s="5">
        <v>1</v>
      </c>
      <c r="F5" s="2">
        <v>1300</v>
      </c>
      <c r="G5" s="6">
        <v>169000</v>
      </c>
      <c r="H5" s="2">
        <v>1154.45</v>
      </c>
      <c r="I5" s="6">
        <v>128675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111.46</v>
      </c>
    </row>
    <row r="6" spans="1:18">
      <c r="B6" s="47" t="s">
        <v>65</v>
      </c>
      <c r="C6" t="s">
        <v>218</v>
      </c>
      <c r="D6" s="3" t="s">
        <v>219</v>
      </c>
      <c r="E6" s="5">
        <v>1</v>
      </c>
      <c r="F6" s="2">
        <v>900</v>
      </c>
      <c r="G6" s="6">
        <v>117000</v>
      </c>
      <c r="H6" s="2">
        <v>500</v>
      </c>
      <c r="I6" s="6">
        <v>55730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111.46</v>
      </c>
    </row>
    <row r="7" spans="1:18">
      <c r="B7" s="47" t="s">
        <v>65</v>
      </c>
      <c r="C7" t="s">
        <v>218</v>
      </c>
      <c r="D7" s="3" t="s">
        <v>160</v>
      </c>
      <c r="E7" s="5">
        <v>1</v>
      </c>
      <c r="F7" s="2">
        <v>150</v>
      </c>
      <c r="G7" s="6">
        <v>19500</v>
      </c>
      <c r="H7" s="2">
        <v>80</v>
      </c>
      <c r="I7" s="6">
        <v>8917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111.46</v>
      </c>
    </row>
    <row r="8" spans="1:18">
      <c r="B8" s="47" t="s">
        <v>65</v>
      </c>
      <c r="C8" t="s">
        <v>121</v>
      </c>
      <c r="D8" s="3" t="s">
        <v>351</v>
      </c>
      <c r="E8" s="5">
        <v>1</v>
      </c>
      <c r="F8" s="2">
        <v>1700</v>
      </c>
      <c r="G8" s="6">
        <v>221000</v>
      </c>
      <c r="H8" s="2">
        <v>874.35</v>
      </c>
      <c r="I8" s="6">
        <v>97455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111.46</v>
      </c>
    </row>
    <row r="9" spans="1:18">
      <c r="B9" s="55" t="s">
        <v>225</v>
      </c>
      <c r="C9" s="41" t="s">
        <v>226</v>
      </c>
      <c r="D9" s="42" t="s">
        <v>377</v>
      </c>
      <c r="E9" s="43">
        <v>1</v>
      </c>
      <c r="F9" s="44">
        <v>606.15</v>
      </c>
      <c r="G9" s="45">
        <v>78800</v>
      </c>
      <c r="H9" s="44">
        <v>0</v>
      </c>
      <c r="I9" s="45">
        <v>43000</v>
      </c>
      <c r="J9" s="45" t="str">
        <f>G9 - I9</f>
        <v>0</v>
      </c>
      <c r="K9" s="46" t="str">
        <f>IF(G9=0,0,J9 / G9)</f>
        <v>0</v>
      </c>
      <c r="L9" s="45">
        <v>0</v>
      </c>
      <c r="M9" s="44">
        <v>0</v>
      </c>
      <c r="N9" s="45" t="str">
        <f>J9 * P9</f>
        <v>0</v>
      </c>
      <c r="O9" s="46">
        <v>0</v>
      </c>
      <c r="P9" s="46">
        <v>1</v>
      </c>
      <c r="Q9" s="44">
        <v>130</v>
      </c>
      <c r="R9" s="56">
        <v>111.46</v>
      </c>
    </row>
    <row r="10" spans="1:18">
      <c r="B10" s="47" t="s">
        <v>65</v>
      </c>
      <c r="C10" t="s">
        <v>125</v>
      </c>
      <c r="D10" s="3" t="s">
        <v>251</v>
      </c>
      <c r="E10" s="5">
        <v>1</v>
      </c>
      <c r="F10" s="2">
        <v>820</v>
      </c>
      <c r="G10" s="6">
        <v>106600</v>
      </c>
      <c r="H10" s="2">
        <v>628.27</v>
      </c>
      <c r="I10" s="6">
        <v>70027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111.46</v>
      </c>
    </row>
    <row r="11" spans="1:18">
      <c r="B11" s="47" t="s">
        <v>65</v>
      </c>
      <c r="C11" t="s">
        <v>75</v>
      </c>
      <c r="D11" s="3" t="s">
        <v>378</v>
      </c>
      <c r="E11" s="5">
        <v>1</v>
      </c>
      <c r="F11" s="2">
        <v>450</v>
      </c>
      <c r="G11" s="6">
        <v>58500</v>
      </c>
      <c r="H11" s="2">
        <v>280</v>
      </c>
      <c r="I11" s="6">
        <v>31209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111.46</v>
      </c>
    </row>
    <row r="12" spans="1:18">
      <c r="B12" s="47" t="s">
        <v>65</v>
      </c>
      <c r="C12" t="s">
        <v>128</v>
      </c>
      <c r="D12" s="3" t="s">
        <v>144</v>
      </c>
      <c r="E12" s="5">
        <v>2</v>
      </c>
      <c r="F12" s="2">
        <v>300</v>
      </c>
      <c r="G12" s="6">
        <v>39000</v>
      </c>
      <c r="H12" s="2">
        <v>167.54</v>
      </c>
      <c r="I12" s="6">
        <v>18674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111.46</v>
      </c>
    </row>
    <row r="13" spans="1:18">
      <c r="B13" s="47" t="s">
        <v>65</v>
      </c>
      <c r="C13" t="s">
        <v>77</v>
      </c>
      <c r="D13" s="3" t="s">
        <v>379</v>
      </c>
      <c r="E13" s="5">
        <v>1</v>
      </c>
      <c r="F13" s="2">
        <v>313</v>
      </c>
      <c r="G13" s="6">
        <v>40690</v>
      </c>
      <c r="H13" s="2">
        <v>220</v>
      </c>
      <c r="I13" s="6">
        <v>24521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111.46</v>
      </c>
    </row>
    <row r="14" spans="1:18">
      <c r="B14" s="47" t="s">
        <v>65</v>
      </c>
      <c r="C14" t="s">
        <v>77</v>
      </c>
      <c r="D14" s="3" t="s">
        <v>380</v>
      </c>
      <c r="E14" s="5">
        <v>1</v>
      </c>
      <c r="F14" s="2">
        <v>171</v>
      </c>
      <c r="G14" s="6">
        <v>22230</v>
      </c>
      <c r="H14" s="2">
        <v>120</v>
      </c>
      <c r="I14" s="6">
        <v>13375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111.46</v>
      </c>
    </row>
    <row r="15" spans="1:18">
      <c r="B15" s="49"/>
      <c r="C15" s="49"/>
      <c r="D15" s="50"/>
      <c r="E15" s="51"/>
      <c r="F15" s="52"/>
      <c r="G15" s="53"/>
      <c r="H15" s="52"/>
      <c r="I15" s="53"/>
      <c r="J15" s="53"/>
      <c r="K15" s="54"/>
      <c r="L15" s="53"/>
      <c r="M15" s="52"/>
      <c r="N15" s="53"/>
      <c r="O15" s="54"/>
      <c r="P15" s="54"/>
      <c r="Q15" s="52"/>
      <c r="R15" s="52"/>
    </row>
    <row r="16" spans="1:18">
      <c r="D16" s="8" t="s">
        <v>105</v>
      </c>
      <c r="F16" s="2" t="str">
        <f>SUM(F5:F15)</f>
        <v>0</v>
      </c>
      <c r="G16" s="6" t="str">
        <f>SUM(G5:G15)</f>
        <v>0</v>
      </c>
      <c r="H16" s="2" t="str">
        <f>SUM(H5:H15)</f>
        <v>0</v>
      </c>
      <c r="I16" s="6" t="str">
        <f>SUM(I5:I15)</f>
        <v>0</v>
      </c>
      <c r="J16" s="6" t="str">
        <f>SUM(J5:J15)</f>
        <v>0</v>
      </c>
      <c r="K16" s="4" t="str">
        <f>IF(G16=0,0,J16 / G16)</f>
        <v>0</v>
      </c>
      <c r="L16" s="6" t="str">
        <f>SUM(L5:L15)</f>
        <v>0</v>
      </c>
      <c r="M16" s="2" t="str">
        <f>SUM(M5:M15)</f>
        <v>0</v>
      </c>
      <c r="N16" s="6" t="str">
        <f>SUM(N5:N15)</f>
        <v>0</v>
      </c>
    </row>
    <row r="17" spans="1:18">
      <c r="D17" s="8" t="s">
        <v>106</v>
      </c>
      <c r="E17" s="9">
        <v>0.04712</v>
      </c>
      <c r="F17" s="2" t="str">
        <f>E17 * (F16 - 606)</f>
        <v>0</v>
      </c>
      <c r="G17" s="6" t="str">
        <f>E17 * (G16 - 78800)</f>
        <v>0</v>
      </c>
    </row>
    <row r="18" spans="1:18">
      <c r="D18" s="8" t="s">
        <v>107</v>
      </c>
      <c r="E18" s="7">
        <v>0.1</v>
      </c>
      <c r="F18" s="2" t="str">
        <f>F16*E18</f>
        <v>0</v>
      </c>
      <c r="G18" s="6" t="str">
        <f>G16*E18</f>
        <v>0</v>
      </c>
      <c r="N18" s="6" t="str">
        <f>G18</f>
        <v>0</v>
      </c>
    </row>
    <row r="19" spans="1:18">
      <c r="D19" s="8" t="s">
        <v>105</v>
      </c>
      <c r="F19" s="2" t="str">
        <f>F16 + F17 + F18</f>
        <v>0</v>
      </c>
      <c r="G19" s="6" t="str">
        <f>G16 + G17 + G18</f>
        <v>0</v>
      </c>
      <c r="H19" s="2" t="str">
        <f>H16</f>
        <v>0</v>
      </c>
      <c r="I19" s="6" t="str">
        <f>I16</f>
        <v>0</v>
      </c>
      <c r="J19" s="6" t="str">
        <f>G19 - I19</f>
        <v>0</v>
      </c>
      <c r="K19" s="4" t="str">
        <f>IF(G19=0,0,J19 / G19)</f>
        <v>0</v>
      </c>
      <c r="L19" s="6" t="str">
        <f>L16</f>
        <v>0</v>
      </c>
      <c r="M19" s="2" t="str">
        <f>M16</f>
        <v>0</v>
      </c>
      <c r="N19" s="6" t="str">
        <f>N16 + N18</f>
        <v>0</v>
      </c>
    </row>
    <row r="20" spans="1:18">
      <c r="D20" s="8" t="s">
        <v>108</v>
      </c>
      <c r="E20" s="7">
        <v>0</v>
      </c>
      <c r="F20" s="2" t="str">
        <f>F19*E20</f>
        <v>0</v>
      </c>
      <c r="G20" s="6" t="str">
        <f>G19*E20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</row>
    <row r="21" spans="1:18">
      <c r="D21" s="8" t="s">
        <v>109</v>
      </c>
      <c r="E21" s="5">
        <v>0</v>
      </c>
      <c r="F21" s="2" t="str">
        <f>IF(R21=0,0,G21/R21)</f>
        <v>0</v>
      </c>
      <c r="G21" s="6" t="str">
        <f>E21</f>
        <v>0</v>
      </c>
      <c r="L21" s="6" t="str">
        <f>G21*O21</f>
        <v>0</v>
      </c>
      <c r="M21" s="2" t="str">
        <f>F21*O21</f>
        <v>0</v>
      </c>
      <c r="N21" s="6" t="str">
        <f>G21*P21</f>
        <v>0</v>
      </c>
      <c r="O21" s="4">
        <v>0.2</v>
      </c>
      <c r="P21" s="4">
        <v>0.8</v>
      </c>
      <c r="Q21" s="2" t="s">
        <v>110</v>
      </c>
      <c r="R21" s="2">
        <v>100</v>
      </c>
    </row>
    <row r="22" spans="1:18">
      <c r="D22" s="8" t="s">
        <v>111</v>
      </c>
      <c r="F22" s="2" t="str">
        <f>F19 - F20 - F21</f>
        <v>0</v>
      </c>
      <c r="G22" s="6" t="str">
        <f>G19 - G20 -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L19 - L20 - L21</f>
        <v>0</v>
      </c>
      <c r="M22" s="2" t="str">
        <f>M19 - M20 - M21</f>
        <v>0</v>
      </c>
      <c r="N22" s="6" t="str">
        <f>N19 - N20 - N21</f>
        <v>0</v>
      </c>
    </row>
    <row r="23" spans="1:18">
      <c r="D23" s="8"/>
    </row>
    <row r="24" spans="1:18">
      <c r="D2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4" s="2" t="str">
        <f>M22</f>
        <v>0</v>
      </c>
    </row>
    <row r="25" spans="1:18">
      <c r="D25" s="8" t="s">
        <v>7</v>
      </c>
      <c r="F25" s="2" t="str">
        <f>(F24 + F26) * E17</f>
        <v>0</v>
      </c>
    </row>
    <row r="26" spans="1:18">
      <c r="D26" s="8" t="s">
        <v>112</v>
      </c>
      <c r="F26" s="2" t="str">
        <f>H22</f>
        <v>0</v>
      </c>
    </row>
    <row r="27" spans="1:18">
      <c r="D2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7" s="2" t="str">
        <f>SUM(F24:F26)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9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381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375</v>
      </c>
      <c r="D5" s="3" t="s">
        <v>382</v>
      </c>
      <c r="E5" s="5">
        <v>1</v>
      </c>
      <c r="F5" s="2">
        <v>650</v>
      </c>
      <c r="G5" s="6">
        <v>84500</v>
      </c>
      <c r="H5" s="2">
        <v>1154.45</v>
      </c>
      <c r="I5" s="6">
        <v>128675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111.46</v>
      </c>
    </row>
    <row r="6" spans="1:18">
      <c r="B6" s="47" t="s">
        <v>65</v>
      </c>
      <c r="C6" t="s">
        <v>383</v>
      </c>
      <c r="D6" s="3" t="s">
        <v>384</v>
      </c>
      <c r="E6" s="5">
        <v>1</v>
      </c>
      <c r="F6" s="2">
        <v>1200</v>
      </c>
      <c r="G6" s="6">
        <v>156000</v>
      </c>
      <c r="H6" s="2">
        <v>837.7</v>
      </c>
      <c r="I6" s="6">
        <v>93370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111.46</v>
      </c>
    </row>
    <row r="7" spans="1:18">
      <c r="B7" s="47" t="s">
        <v>65</v>
      </c>
      <c r="C7" t="s">
        <v>383</v>
      </c>
      <c r="D7" s="3" t="s">
        <v>385</v>
      </c>
      <c r="E7" s="5">
        <v>1</v>
      </c>
      <c r="F7" s="2">
        <v>80</v>
      </c>
      <c r="G7" s="6">
        <v>10400</v>
      </c>
      <c r="H7" s="2">
        <v>41.88</v>
      </c>
      <c r="I7" s="6">
        <v>4668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111.46</v>
      </c>
    </row>
    <row r="8" spans="1:18">
      <c r="B8" s="47" t="s">
        <v>65</v>
      </c>
      <c r="C8" t="s">
        <v>121</v>
      </c>
      <c r="D8" s="3" t="s">
        <v>386</v>
      </c>
      <c r="E8" s="5">
        <v>1</v>
      </c>
      <c r="F8" s="2">
        <v>1100</v>
      </c>
      <c r="G8" s="6">
        <v>143000</v>
      </c>
      <c r="H8" s="2">
        <v>572.85</v>
      </c>
      <c r="I8" s="6">
        <v>63850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111.46</v>
      </c>
    </row>
    <row r="9" spans="1:18">
      <c r="B9" s="47" t="s">
        <v>65</v>
      </c>
      <c r="C9" t="s">
        <v>121</v>
      </c>
      <c r="D9" s="3" t="s">
        <v>387</v>
      </c>
      <c r="E9" s="5">
        <v>1</v>
      </c>
      <c r="F9" s="2">
        <v>350</v>
      </c>
      <c r="G9" s="6">
        <v>45500</v>
      </c>
      <c r="H9" s="2">
        <v>201</v>
      </c>
      <c r="I9" s="6">
        <v>22403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111.46</v>
      </c>
    </row>
    <row r="10" spans="1:18">
      <c r="B10" s="47" t="s">
        <v>65</v>
      </c>
      <c r="C10" t="s">
        <v>75</v>
      </c>
      <c r="D10" s="3" t="s">
        <v>388</v>
      </c>
      <c r="E10" s="5">
        <v>1</v>
      </c>
      <c r="F10" s="2">
        <v>350</v>
      </c>
      <c r="G10" s="6">
        <v>45500</v>
      </c>
      <c r="H10" s="2">
        <v>180</v>
      </c>
      <c r="I10" s="6">
        <v>20063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111.46</v>
      </c>
    </row>
    <row r="11" spans="1:18">
      <c r="B11" s="47" t="s">
        <v>65</v>
      </c>
      <c r="C11" t="s">
        <v>232</v>
      </c>
      <c r="D11" s="3" t="s">
        <v>147</v>
      </c>
      <c r="E11" s="5">
        <v>1</v>
      </c>
      <c r="F11" s="2">
        <v>500</v>
      </c>
      <c r="G11" s="6">
        <v>65000</v>
      </c>
      <c r="H11" s="2">
        <v>314.14</v>
      </c>
      <c r="I11" s="6">
        <v>35014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111.46</v>
      </c>
    </row>
    <row r="12" spans="1:18">
      <c r="B12" s="47" t="s">
        <v>65</v>
      </c>
      <c r="C12" t="s">
        <v>77</v>
      </c>
      <c r="D12" s="3" t="s">
        <v>358</v>
      </c>
      <c r="E12" s="5">
        <v>1</v>
      </c>
      <c r="F12" s="2">
        <v>0</v>
      </c>
      <c r="G12" s="6">
        <v>0</v>
      </c>
      <c r="H12" s="2">
        <v>200</v>
      </c>
      <c r="I12" s="6">
        <v>22292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111.46</v>
      </c>
    </row>
    <row r="13" spans="1:18">
      <c r="B13" s="47" t="s">
        <v>65</v>
      </c>
      <c r="C13" t="s">
        <v>77</v>
      </c>
      <c r="D13" s="3" t="s">
        <v>389</v>
      </c>
      <c r="E13" s="5">
        <v>1</v>
      </c>
      <c r="F13" s="2">
        <v>50</v>
      </c>
      <c r="G13" s="6">
        <v>6500</v>
      </c>
      <c r="H13" s="2">
        <v>35</v>
      </c>
      <c r="I13" s="6">
        <v>3901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111.46</v>
      </c>
    </row>
    <row r="14" spans="1:18">
      <c r="B14" s="47" t="s">
        <v>81</v>
      </c>
      <c r="C14" t="s">
        <v>390</v>
      </c>
      <c r="D14" s="3" t="s">
        <v>391</v>
      </c>
      <c r="E14" s="5">
        <v>17</v>
      </c>
      <c r="F14" s="2">
        <v>2125</v>
      </c>
      <c r="G14" s="6">
        <v>276250</v>
      </c>
      <c r="H14" s="2">
        <v>0</v>
      </c>
      <c r="I14" s="6">
        <v>0</v>
      </c>
      <c r="J14" s="6" t="str">
        <f>G14 - 193273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111.46</v>
      </c>
    </row>
    <row r="15" spans="1:18">
      <c r="B15" s="47" t="s">
        <v>81</v>
      </c>
      <c r="C15" t="s">
        <v>390</v>
      </c>
      <c r="D15" s="3" t="s">
        <v>392</v>
      </c>
      <c r="E15" s="5">
        <v>1</v>
      </c>
      <c r="F15" s="2">
        <v>36</v>
      </c>
      <c r="G15" s="6">
        <v>4680</v>
      </c>
      <c r="H15" s="2">
        <v>0</v>
      </c>
      <c r="I15" s="6">
        <v>0</v>
      </c>
      <c r="J15" s="6" t="str">
        <f>G15 - 3344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111.46</v>
      </c>
    </row>
    <row r="16" spans="1:18">
      <c r="B16" s="55" t="s">
        <v>225</v>
      </c>
      <c r="C16" s="41" t="s">
        <v>171</v>
      </c>
      <c r="D16" s="42" t="s">
        <v>248</v>
      </c>
      <c r="E16" s="43">
        <v>1</v>
      </c>
      <c r="F16" s="44">
        <v>0</v>
      </c>
      <c r="G16" s="45">
        <v>0</v>
      </c>
      <c r="H16" s="44">
        <v>0</v>
      </c>
      <c r="I16" s="45">
        <v>86400</v>
      </c>
      <c r="J16" s="45" t="str">
        <f>G16 - I16</f>
        <v>0</v>
      </c>
      <c r="K16" s="46" t="str">
        <f>IF(G16=0,0,J16 / G16)</f>
        <v>0</v>
      </c>
      <c r="L16" s="45">
        <v>0</v>
      </c>
      <c r="M16" s="44">
        <v>0</v>
      </c>
      <c r="N16" s="45" t="str">
        <f>J16 * P16</f>
        <v>0</v>
      </c>
      <c r="O16" s="46">
        <v>0.2</v>
      </c>
      <c r="P16" s="46">
        <v>0.8</v>
      </c>
      <c r="Q16" s="44">
        <v>130</v>
      </c>
      <c r="R16" s="56">
        <v>111.46</v>
      </c>
    </row>
    <row r="17" spans="1:18">
      <c r="B17" s="49"/>
      <c r="C17" s="49"/>
      <c r="D17" s="50"/>
      <c r="E17" s="51"/>
      <c r="F17" s="52"/>
      <c r="G17" s="53"/>
      <c r="H17" s="52"/>
      <c r="I17" s="53"/>
      <c r="J17" s="53"/>
      <c r="K17" s="54"/>
      <c r="L17" s="53"/>
      <c r="M17" s="52"/>
      <c r="N17" s="53"/>
      <c r="O17" s="54"/>
      <c r="P17" s="54"/>
      <c r="Q17" s="52"/>
      <c r="R17" s="52"/>
    </row>
    <row r="18" spans="1:18">
      <c r="D18" s="8" t="s">
        <v>105</v>
      </c>
      <c r="F18" s="2" t="str">
        <f>SUM(F5:F17)</f>
        <v>0</v>
      </c>
      <c r="G18" s="6" t="str">
        <f>SUM(G5:G17)</f>
        <v>0</v>
      </c>
      <c r="H18" s="2" t="str">
        <f>SUM(H5:H17)</f>
        <v>0</v>
      </c>
      <c r="I18" s="6" t="str">
        <f>SUM(I5:I17)</f>
        <v>0</v>
      </c>
      <c r="J18" s="6" t="str">
        <f>SUM(J5:J17)</f>
        <v>0</v>
      </c>
      <c r="K18" s="4" t="str">
        <f>IF(G18=0,0,J18 / G18)</f>
        <v>0</v>
      </c>
      <c r="L18" s="6" t="str">
        <f>SUM(L5:L17)</f>
        <v>0</v>
      </c>
      <c r="M18" s="2" t="str">
        <f>SUM(M5:M17)</f>
        <v>0</v>
      </c>
      <c r="N18" s="6" t="str">
        <f>SUM(N5:N17)</f>
        <v>0</v>
      </c>
    </row>
    <row r="19" spans="1:18">
      <c r="D19" s="8" t="s">
        <v>106</v>
      </c>
      <c r="E19" s="9">
        <v>0.04712</v>
      </c>
      <c r="F19" s="2" t="str">
        <f>E19 * (F18 - 0)</f>
        <v>0</v>
      </c>
      <c r="G19" s="6" t="str">
        <f>E19 * (G18 - 0)</f>
        <v>0</v>
      </c>
    </row>
    <row r="20" spans="1:18">
      <c r="D20" s="8" t="s">
        <v>107</v>
      </c>
      <c r="E20" s="7">
        <v>0.1</v>
      </c>
      <c r="F20" s="2" t="str">
        <f>F18*E20</f>
        <v>0</v>
      </c>
      <c r="G20" s="6" t="str">
        <f>G18*E20</f>
        <v>0</v>
      </c>
      <c r="N20" s="6" t="str">
        <f>G20</f>
        <v>0</v>
      </c>
    </row>
    <row r="21" spans="1:18">
      <c r="D21" s="8" t="s">
        <v>105</v>
      </c>
      <c r="F21" s="2" t="str">
        <f>F18 + F19 + F20</f>
        <v>0</v>
      </c>
      <c r="G21" s="6" t="str">
        <f>G18 + G19 +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</f>
        <v>0</v>
      </c>
      <c r="M21" s="2" t="str">
        <f>M18</f>
        <v>0</v>
      </c>
      <c r="N21" s="6" t="str">
        <f>N18 + N20</f>
        <v>0</v>
      </c>
    </row>
    <row r="22" spans="1:18">
      <c r="D22" s="8" t="s">
        <v>108</v>
      </c>
      <c r="E22" s="7">
        <v>0</v>
      </c>
      <c r="F22" s="2" t="str">
        <f>F21*E22</f>
        <v>0</v>
      </c>
      <c r="G22" s="6" t="str">
        <f>G21*E22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0.2</v>
      </c>
      <c r="P22" s="4">
        <v>0.8</v>
      </c>
    </row>
    <row r="23" spans="1:18">
      <c r="D23" s="8" t="s">
        <v>109</v>
      </c>
      <c r="E23" s="5">
        <v>0</v>
      </c>
      <c r="F23" s="2" t="str">
        <f>IF(R23=0,0,G23/R23)</f>
        <v>0</v>
      </c>
      <c r="G23" s="6" t="str">
        <f>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  <c r="Q23" s="2" t="s">
        <v>110</v>
      </c>
      <c r="R23" s="2">
        <v>100</v>
      </c>
    </row>
    <row r="24" spans="1:18">
      <c r="D24" s="8" t="s">
        <v>111</v>
      </c>
      <c r="F24" s="2" t="str">
        <f>F21 - F22 - F23</f>
        <v>0</v>
      </c>
      <c r="G24" s="6" t="str">
        <f>G21 - G22 -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L21 - L22 - L23</f>
        <v>0</v>
      </c>
      <c r="M24" s="2" t="str">
        <f>M21 - M22 - M23</f>
        <v>0</v>
      </c>
      <c r="N24" s="6" t="str">
        <f>N21 - N22 - N23</f>
        <v>0</v>
      </c>
    </row>
    <row r="25" spans="1:18">
      <c r="D25" s="8"/>
    </row>
    <row r="26" spans="1:18">
      <c r="D2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6" s="2" t="str">
        <f>M24</f>
        <v>0</v>
      </c>
    </row>
    <row r="27" spans="1:18">
      <c r="D27" s="8" t="s">
        <v>7</v>
      </c>
      <c r="F27" s="2" t="str">
        <f>(F26 + F28) * E19</f>
        <v>0</v>
      </c>
    </row>
    <row r="28" spans="1:18">
      <c r="D28" s="8" t="s">
        <v>112</v>
      </c>
      <c r="F28" s="2" t="str">
        <f>H24</f>
        <v>0</v>
      </c>
    </row>
    <row r="29" spans="1:18">
      <c r="D2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9" s="2" t="str">
        <f>SUM(F26:F28)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46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66</v>
      </c>
      <c r="D5" s="3" t="s">
        <v>67</v>
      </c>
      <c r="E5" s="5">
        <v>1</v>
      </c>
      <c r="F5" s="2">
        <v>1700</v>
      </c>
      <c r="G5" s="6">
        <v>221000</v>
      </c>
      <c r="H5" s="2">
        <v>1672.78</v>
      </c>
      <c r="I5" s="6">
        <v>186448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111.46</v>
      </c>
    </row>
    <row r="6" spans="1:18">
      <c r="B6" s="47" t="s">
        <v>65</v>
      </c>
      <c r="C6" t="s">
        <v>68</v>
      </c>
      <c r="D6" s="3" t="s">
        <v>69</v>
      </c>
      <c r="E6" s="5">
        <v>1</v>
      </c>
      <c r="F6" s="2">
        <v>320</v>
      </c>
      <c r="G6" s="6">
        <v>41600</v>
      </c>
      <c r="H6" s="2">
        <v>150</v>
      </c>
      <c r="I6" s="6">
        <v>16719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111.46</v>
      </c>
    </row>
    <row r="7" spans="1:18">
      <c r="B7" s="47" t="s">
        <v>65</v>
      </c>
      <c r="C7" t="s">
        <v>68</v>
      </c>
      <c r="D7" s="3" t="s">
        <v>70</v>
      </c>
      <c r="E7" s="5">
        <v>1</v>
      </c>
      <c r="F7" s="2">
        <v>900</v>
      </c>
      <c r="G7" s="6">
        <v>117000</v>
      </c>
      <c r="H7" s="2">
        <v>600</v>
      </c>
      <c r="I7" s="6">
        <v>66876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111.46</v>
      </c>
    </row>
    <row r="8" spans="1:18">
      <c r="B8" s="47" t="s">
        <v>65</v>
      </c>
      <c r="C8" t="s">
        <v>68</v>
      </c>
      <c r="D8" s="3" t="s">
        <v>71</v>
      </c>
      <c r="E8" s="5">
        <v>1</v>
      </c>
      <c r="F8" s="2">
        <v>300</v>
      </c>
      <c r="G8" s="6">
        <v>39000</v>
      </c>
      <c r="H8" s="2">
        <v>100</v>
      </c>
      <c r="I8" s="6">
        <v>11146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111.46</v>
      </c>
    </row>
    <row r="9" spans="1:18">
      <c r="B9" s="47" t="s">
        <v>65</v>
      </c>
      <c r="C9" t="s">
        <v>72</v>
      </c>
      <c r="D9" s="3" t="s">
        <v>73</v>
      </c>
      <c r="E9" s="5">
        <v>1</v>
      </c>
      <c r="F9" s="2">
        <v>1080</v>
      </c>
      <c r="G9" s="6">
        <v>140400</v>
      </c>
      <c r="H9" s="2">
        <v>848</v>
      </c>
      <c r="I9" s="6">
        <v>94518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111.46</v>
      </c>
    </row>
    <row r="10" spans="1:18">
      <c r="B10" s="47" t="s">
        <v>65</v>
      </c>
      <c r="C10" t="s">
        <v>72</v>
      </c>
      <c r="D10" s="3" t="s">
        <v>74</v>
      </c>
      <c r="E10" s="5">
        <v>1</v>
      </c>
      <c r="F10" s="2">
        <v>320</v>
      </c>
      <c r="G10" s="6">
        <v>41600</v>
      </c>
      <c r="H10" s="2">
        <v>240.84</v>
      </c>
      <c r="I10" s="6">
        <v>26844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111.46</v>
      </c>
    </row>
    <row r="11" spans="1:18">
      <c r="B11" s="47" t="s">
        <v>65</v>
      </c>
      <c r="C11" t="s">
        <v>75</v>
      </c>
      <c r="D11" s="3" t="s">
        <v>76</v>
      </c>
      <c r="E11" s="5">
        <v>1</v>
      </c>
      <c r="F11" s="2">
        <v>660</v>
      </c>
      <c r="G11" s="6">
        <v>85800</v>
      </c>
      <c r="H11" s="2">
        <v>480</v>
      </c>
      <c r="I11" s="6">
        <v>53501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111.46</v>
      </c>
    </row>
    <row r="12" spans="1:18">
      <c r="B12" s="47" t="s">
        <v>65</v>
      </c>
      <c r="C12" t="s">
        <v>77</v>
      </c>
      <c r="D12" s="3" t="s">
        <v>78</v>
      </c>
      <c r="E12" s="5">
        <v>1</v>
      </c>
      <c r="F12" s="2">
        <v>360</v>
      </c>
      <c r="G12" s="6">
        <v>46800</v>
      </c>
      <c r="H12" s="2">
        <v>300</v>
      </c>
      <c r="I12" s="6">
        <v>33438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111.46</v>
      </c>
    </row>
    <row r="13" spans="1:18">
      <c r="B13" s="47" t="s">
        <v>65</v>
      </c>
      <c r="C13" t="s">
        <v>77</v>
      </c>
      <c r="D13" s="3" t="s">
        <v>79</v>
      </c>
      <c r="E13" s="5">
        <v>1</v>
      </c>
      <c r="F13" s="2">
        <v>250</v>
      </c>
      <c r="G13" s="6">
        <v>32500</v>
      </c>
      <c r="H13" s="2">
        <v>120</v>
      </c>
      <c r="I13" s="6">
        <v>13375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111.46</v>
      </c>
    </row>
    <row r="14" spans="1:18">
      <c r="B14" s="47" t="s">
        <v>65</v>
      </c>
      <c r="C14" t="s">
        <v>77</v>
      </c>
      <c r="D14" s="3" t="s">
        <v>80</v>
      </c>
      <c r="E14" s="5">
        <v>2</v>
      </c>
      <c r="F14" s="2">
        <v>54</v>
      </c>
      <c r="G14" s="6">
        <v>7020</v>
      </c>
      <c r="H14" s="2">
        <v>40</v>
      </c>
      <c r="I14" s="6">
        <v>4458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111.46</v>
      </c>
    </row>
    <row r="15" spans="1:18">
      <c r="B15" s="47" t="s">
        <v>81</v>
      </c>
      <c r="C15" t="s">
        <v>82</v>
      </c>
      <c r="D15" s="3" t="s">
        <v>83</v>
      </c>
      <c r="E15" s="5">
        <v>21</v>
      </c>
      <c r="F15" s="2">
        <v>2898</v>
      </c>
      <c r="G15" s="6">
        <v>376740</v>
      </c>
      <c r="H15" s="2">
        <v>0</v>
      </c>
      <c r="I15" s="6">
        <v>0</v>
      </c>
      <c r="J15" s="6" t="str">
        <f>G15 - 278544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111.46</v>
      </c>
    </row>
    <row r="16" spans="1:18">
      <c r="B16" s="47" t="s">
        <v>65</v>
      </c>
      <c r="C16" t="s">
        <v>77</v>
      </c>
      <c r="D16" s="3" t="s">
        <v>84</v>
      </c>
      <c r="E16" s="5">
        <v>1</v>
      </c>
      <c r="F16" s="2">
        <v>1500</v>
      </c>
      <c r="G16" s="6">
        <v>195000</v>
      </c>
      <c r="H16" s="2">
        <v>1200</v>
      </c>
      <c r="I16" s="6">
        <v>133752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111.46</v>
      </c>
    </row>
    <row r="17" spans="1:18">
      <c r="B17" s="47" t="s">
        <v>65</v>
      </c>
      <c r="C17" t="s">
        <v>85</v>
      </c>
      <c r="D17" s="3" t="s">
        <v>86</v>
      </c>
      <c r="E17" s="5">
        <v>1</v>
      </c>
      <c r="F17" s="2">
        <v>325</v>
      </c>
      <c r="G17" s="6">
        <v>42250</v>
      </c>
      <c r="H17" s="2">
        <v>272.25</v>
      </c>
      <c r="I17" s="6">
        <v>30345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111.46</v>
      </c>
    </row>
    <row r="18" spans="1:18">
      <c r="B18" s="47" t="s">
        <v>65</v>
      </c>
      <c r="C18" t="s">
        <v>87</v>
      </c>
      <c r="D18" s="3" t="s">
        <v>88</v>
      </c>
      <c r="E18" s="5">
        <v>21</v>
      </c>
      <c r="F18" s="2">
        <v>63</v>
      </c>
      <c r="G18" s="6">
        <v>8190</v>
      </c>
      <c r="H18" s="2">
        <v>42</v>
      </c>
      <c r="I18" s="6">
        <v>4683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111.46</v>
      </c>
    </row>
    <row r="19" spans="1:18">
      <c r="B19" s="47" t="s">
        <v>65</v>
      </c>
      <c r="C19" t="s">
        <v>85</v>
      </c>
      <c r="D19" s="3" t="s">
        <v>89</v>
      </c>
      <c r="E19" s="5">
        <v>1</v>
      </c>
      <c r="F19" s="2">
        <v>90</v>
      </c>
      <c r="G19" s="6">
        <v>11700</v>
      </c>
      <c r="H19" s="2">
        <v>80</v>
      </c>
      <c r="I19" s="6">
        <v>8917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111.46</v>
      </c>
    </row>
    <row r="20" spans="1:18">
      <c r="B20" s="47" t="s">
        <v>65</v>
      </c>
      <c r="C20" t="s">
        <v>90</v>
      </c>
      <c r="D20" s="3" t="s">
        <v>91</v>
      </c>
      <c r="E20" s="5">
        <v>21</v>
      </c>
      <c r="F20" s="2">
        <v>504</v>
      </c>
      <c r="G20" s="6">
        <v>65520</v>
      </c>
      <c r="H20" s="2">
        <v>386.4</v>
      </c>
      <c r="I20" s="6">
        <v>43071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111.46</v>
      </c>
    </row>
    <row r="21" spans="1:18">
      <c r="B21" s="47" t="s">
        <v>65</v>
      </c>
      <c r="C21" t="s">
        <v>85</v>
      </c>
      <c r="D21" s="3" t="s">
        <v>92</v>
      </c>
      <c r="E21" s="5">
        <v>2</v>
      </c>
      <c r="F21" s="2">
        <v>30</v>
      </c>
      <c r="G21" s="6">
        <v>3900</v>
      </c>
      <c r="H21" s="2">
        <v>10</v>
      </c>
      <c r="I21" s="6">
        <v>1114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111.46</v>
      </c>
    </row>
    <row r="22" spans="1:18">
      <c r="B22" s="47" t="s">
        <v>65</v>
      </c>
      <c r="C22" t="s">
        <v>93</v>
      </c>
      <c r="D22" s="3" t="s">
        <v>94</v>
      </c>
      <c r="E22" s="5">
        <v>2</v>
      </c>
      <c r="F22" s="2">
        <v>170</v>
      </c>
      <c r="G22" s="6">
        <v>22100</v>
      </c>
      <c r="H22" s="2">
        <v>100</v>
      </c>
      <c r="I22" s="6">
        <v>11146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111.46</v>
      </c>
    </row>
    <row r="23" spans="1:18">
      <c r="B23" s="47" t="s">
        <v>81</v>
      </c>
      <c r="C23" t="s">
        <v>82</v>
      </c>
      <c r="D23" s="3" t="s">
        <v>95</v>
      </c>
      <c r="E23" s="5">
        <v>1</v>
      </c>
      <c r="F23" s="2">
        <v>180</v>
      </c>
      <c r="G23" s="6">
        <v>23400</v>
      </c>
      <c r="H23" s="2">
        <v>0</v>
      </c>
      <c r="I23" s="6">
        <v>0</v>
      </c>
      <c r="J23" s="6" t="str">
        <f>G23 - 13375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8">
        <v>111.46</v>
      </c>
    </row>
    <row r="24" spans="1:18">
      <c r="B24" s="47" t="s">
        <v>65</v>
      </c>
      <c r="C24" t="s">
        <v>96</v>
      </c>
      <c r="D24" s="3" t="s">
        <v>97</v>
      </c>
      <c r="E24" s="5">
        <v>1</v>
      </c>
      <c r="F24" s="2">
        <v>450</v>
      </c>
      <c r="G24" s="6">
        <v>58500</v>
      </c>
      <c r="H24" s="2">
        <v>400</v>
      </c>
      <c r="I24" s="6">
        <v>44584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8">
        <v>111.46</v>
      </c>
    </row>
    <row r="25" spans="1:18">
      <c r="B25" s="47" t="s">
        <v>65</v>
      </c>
      <c r="C25" t="s">
        <v>98</v>
      </c>
      <c r="D25" s="3" t="s">
        <v>99</v>
      </c>
      <c r="E25" s="5">
        <v>1</v>
      </c>
      <c r="F25" s="2">
        <v>400</v>
      </c>
      <c r="G25" s="6">
        <v>52000</v>
      </c>
      <c r="H25" s="2">
        <v>300</v>
      </c>
      <c r="I25" s="6">
        <v>33438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8">
        <v>111.46</v>
      </c>
    </row>
    <row r="26" spans="1:18">
      <c r="B26" s="47" t="s">
        <v>65</v>
      </c>
      <c r="C26" t="s">
        <v>100</v>
      </c>
      <c r="D26" s="3" t="s">
        <v>101</v>
      </c>
      <c r="E26" s="5">
        <v>1</v>
      </c>
      <c r="F26" s="2">
        <v>180</v>
      </c>
      <c r="G26" s="6">
        <v>23400</v>
      </c>
      <c r="H26" s="2">
        <v>120</v>
      </c>
      <c r="I26" s="6">
        <v>13375</v>
      </c>
      <c r="J26" s="6" t="str">
        <f>G26 - I26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8">
        <v>111.46</v>
      </c>
    </row>
    <row r="27" spans="1:18">
      <c r="B27" s="47" t="s">
        <v>65</v>
      </c>
      <c r="C27" t="s">
        <v>102</v>
      </c>
      <c r="D27" s="3" t="s">
        <v>103</v>
      </c>
      <c r="E27" s="5">
        <v>3</v>
      </c>
      <c r="F27" s="2">
        <v>330</v>
      </c>
      <c r="G27" s="6">
        <v>42900</v>
      </c>
      <c r="H27" s="2">
        <v>251.31</v>
      </c>
      <c r="I27" s="6">
        <v>28011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0.2</v>
      </c>
      <c r="P27" s="4">
        <v>0.8</v>
      </c>
      <c r="Q27" s="2">
        <v>130</v>
      </c>
      <c r="R27" s="48">
        <v>111.46</v>
      </c>
    </row>
    <row r="28" spans="1:18">
      <c r="B28" s="47" t="s">
        <v>65</v>
      </c>
      <c r="C28" t="s">
        <v>82</v>
      </c>
      <c r="D28" s="3" t="s">
        <v>104</v>
      </c>
      <c r="E28" s="5">
        <v>1</v>
      </c>
      <c r="F28" s="2">
        <v>0</v>
      </c>
      <c r="G28" s="6">
        <v>0</v>
      </c>
      <c r="H28" s="2">
        <v>44</v>
      </c>
      <c r="I28" s="6">
        <v>4904</v>
      </c>
      <c r="J28" s="6" t="str">
        <f>G28 - I28</f>
        <v>0</v>
      </c>
      <c r="K28" s="4" t="str">
        <f>IF(G28=0,0,J28 / G28)</f>
        <v>0</v>
      </c>
      <c r="L28" s="6" t="str">
        <f>J28 * O28</f>
        <v>0</v>
      </c>
      <c r="M28" s="2" t="str">
        <f>L28 / R2</f>
        <v>0</v>
      </c>
      <c r="N28" s="6" t="str">
        <f>J28 * P28</f>
        <v>0</v>
      </c>
      <c r="O28" s="4">
        <v>0.2</v>
      </c>
      <c r="P28" s="4">
        <v>0.8</v>
      </c>
      <c r="Q28" s="2">
        <v>130</v>
      </c>
      <c r="R28" s="48">
        <v>111.46</v>
      </c>
    </row>
    <row r="29" spans="1:18">
      <c r="B29" s="49"/>
      <c r="C29" s="49"/>
      <c r="D29" s="50"/>
      <c r="E29" s="51"/>
      <c r="F29" s="52"/>
      <c r="G29" s="53"/>
      <c r="H29" s="52"/>
      <c r="I29" s="53"/>
      <c r="J29" s="53"/>
      <c r="K29" s="54"/>
      <c r="L29" s="53"/>
      <c r="M29" s="52"/>
      <c r="N29" s="53"/>
      <c r="O29" s="54"/>
      <c r="P29" s="54"/>
      <c r="Q29" s="52"/>
      <c r="R29" s="52"/>
    </row>
    <row r="30" spans="1:18">
      <c r="D30" s="8" t="s">
        <v>105</v>
      </c>
      <c r="F30" s="2" t="str">
        <f>SUM(F5:F29)</f>
        <v>0</v>
      </c>
      <c r="G30" s="6" t="str">
        <f>SUM(G5:G29)</f>
        <v>0</v>
      </c>
      <c r="H30" s="2" t="str">
        <f>SUM(H5:H29)</f>
        <v>0</v>
      </c>
      <c r="I30" s="6" t="str">
        <f>SUM(I5:I29)</f>
        <v>0</v>
      </c>
      <c r="J30" s="6" t="str">
        <f>SUM(J5:J29)</f>
        <v>0</v>
      </c>
      <c r="K30" s="4" t="str">
        <f>IF(G30=0,0,J30 / G30)</f>
        <v>0</v>
      </c>
      <c r="L30" s="6" t="str">
        <f>SUM(L5:L29)</f>
        <v>0</v>
      </c>
      <c r="M30" s="2" t="str">
        <f>SUM(M5:M29)</f>
        <v>0</v>
      </c>
      <c r="N30" s="6" t="str">
        <f>SUM(N5:N29)</f>
        <v>0</v>
      </c>
    </row>
    <row r="31" spans="1:18">
      <c r="D31" s="8" t="s">
        <v>106</v>
      </c>
      <c r="E31" s="9">
        <v>0.04712</v>
      </c>
      <c r="F31" s="2" t="str">
        <f>E31 * (F30 - 0)</f>
        <v>0</v>
      </c>
      <c r="G31" s="6" t="str">
        <f>E31 * (G30 - 0)</f>
        <v>0</v>
      </c>
    </row>
    <row r="32" spans="1:18">
      <c r="D32" s="8" t="s">
        <v>107</v>
      </c>
      <c r="E32" s="7">
        <v>0.1</v>
      </c>
      <c r="F32" s="2" t="str">
        <f>F30*E32</f>
        <v>0</v>
      </c>
      <c r="G32" s="6" t="str">
        <f>G30*E32</f>
        <v>0</v>
      </c>
      <c r="N32" s="6" t="str">
        <f>G32</f>
        <v>0</v>
      </c>
    </row>
    <row r="33" spans="1:18">
      <c r="D33" s="8" t="s">
        <v>105</v>
      </c>
      <c r="F33" s="2" t="str">
        <f>F30 + F31 + F32</f>
        <v>0</v>
      </c>
      <c r="G33" s="6" t="str">
        <f>G30 + G31 + G32</f>
        <v>0</v>
      </c>
      <c r="H33" s="2" t="str">
        <f>H30</f>
        <v>0</v>
      </c>
      <c r="I33" s="6" t="str">
        <f>I30</f>
        <v>0</v>
      </c>
      <c r="J33" s="6" t="str">
        <f>G33 - I33</f>
        <v>0</v>
      </c>
      <c r="K33" s="4" t="str">
        <f>IF(G33=0,0,J33 / G33)</f>
        <v>0</v>
      </c>
      <c r="L33" s="6" t="str">
        <f>L30</f>
        <v>0</v>
      </c>
      <c r="M33" s="2" t="str">
        <f>M30</f>
        <v>0</v>
      </c>
      <c r="N33" s="6" t="str">
        <f>N30 + N32</f>
        <v>0</v>
      </c>
    </row>
    <row r="34" spans="1:18">
      <c r="D34" s="8" t="s">
        <v>108</v>
      </c>
      <c r="E34" s="7">
        <v>0</v>
      </c>
      <c r="F34" s="2" t="str">
        <f>F33*E34</f>
        <v>0</v>
      </c>
      <c r="G34" s="6" t="str">
        <f>G33*E34</f>
        <v>0</v>
      </c>
      <c r="L34" s="6" t="str">
        <f>G34*O34</f>
        <v>0</v>
      </c>
      <c r="M34" s="2" t="str">
        <f>F34*O34</f>
        <v>0</v>
      </c>
      <c r="N34" s="6" t="str">
        <f>G34*P34</f>
        <v>0</v>
      </c>
      <c r="O34" s="4">
        <v>0.2</v>
      </c>
      <c r="P34" s="4">
        <v>0.8</v>
      </c>
    </row>
    <row r="35" spans="1:18">
      <c r="D35" s="8" t="s">
        <v>109</v>
      </c>
      <c r="E35" s="5">
        <v>0</v>
      </c>
      <c r="F35" s="2" t="str">
        <f>IF(R35=0,0,G35/R35)</f>
        <v>0</v>
      </c>
      <c r="G35" s="6" t="str">
        <f>E35</f>
        <v>0</v>
      </c>
      <c r="L35" s="6" t="str">
        <f>G35*O35</f>
        <v>0</v>
      </c>
      <c r="M35" s="2" t="str">
        <f>F35*O35</f>
        <v>0</v>
      </c>
      <c r="N35" s="6" t="str">
        <f>G35*P35</f>
        <v>0</v>
      </c>
      <c r="O35" s="4">
        <v>0.2</v>
      </c>
      <c r="P35" s="4">
        <v>0.8</v>
      </c>
      <c r="Q35" s="2" t="s">
        <v>110</v>
      </c>
      <c r="R35" s="2">
        <v>100</v>
      </c>
    </row>
    <row r="36" spans="1:18">
      <c r="D36" s="8" t="s">
        <v>111</v>
      </c>
      <c r="F36" s="2" t="str">
        <f>F33 - F34 - F35</f>
        <v>0</v>
      </c>
      <c r="G36" s="6" t="str">
        <f>G33 - G34 - G35</f>
        <v>0</v>
      </c>
      <c r="H36" s="2" t="str">
        <f>H33</f>
        <v>0</v>
      </c>
      <c r="I36" s="6" t="str">
        <f>I33</f>
        <v>0</v>
      </c>
      <c r="J36" s="6" t="str">
        <f>G36 - I36</f>
        <v>0</v>
      </c>
      <c r="K36" s="4" t="str">
        <f>IF(G36=0,0,J36 / G36)</f>
        <v>0</v>
      </c>
      <c r="L36" s="6" t="str">
        <f>L33 - L34 - L35</f>
        <v>0</v>
      </c>
      <c r="M36" s="2" t="str">
        <f>M33 - M34 - M35</f>
        <v>0</v>
      </c>
      <c r="N36" s="6" t="str">
        <f>N33 - N34 - N35</f>
        <v>0</v>
      </c>
    </row>
    <row r="37" spans="1:18">
      <c r="D37" s="8"/>
    </row>
    <row r="38" spans="1:18">
      <c r="D3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8" s="2" t="str">
        <f>M36</f>
        <v>0</v>
      </c>
    </row>
    <row r="39" spans="1:18">
      <c r="D39" s="8" t="s">
        <v>7</v>
      </c>
      <c r="F39" s="2" t="str">
        <f>(F38 + F40) * E31</f>
        <v>0</v>
      </c>
    </row>
    <row r="40" spans="1:18">
      <c r="D40" s="8" t="s">
        <v>112</v>
      </c>
      <c r="F40" s="2" t="str">
        <f>H36</f>
        <v>0</v>
      </c>
    </row>
    <row r="41" spans="1:18">
      <c r="D4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41" s="2" t="str">
        <f>SUM(F38:F40)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5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393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136</v>
      </c>
      <c r="D5" s="3" t="s">
        <v>394</v>
      </c>
      <c r="E5" s="5">
        <v>1</v>
      </c>
      <c r="F5" s="2">
        <v>725</v>
      </c>
      <c r="G5" s="6">
        <v>94250</v>
      </c>
      <c r="H5" s="2">
        <v>1225.63</v>
      </c>
      <c r="I5" s="6">
        <v>136609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111.46</v>
      </c>
    </row>
    <row r="6" spans="1:18">
      <c r="B6" s="47" t="s">
        <v>65</v>
      </c>
      <c r="C6" t="s">
        <v>102</v>
      </c>
      <c r="D6" s="3" t="s">
        <v>395</v>
      </c>
      <c r="E6" s="5">
        <v>1</v>
      </c>
      <c r="F6" s="2">
        <v>900</v>
      </c>
      <c r="G6" s="6">
        <v>117000</v>
      </c>
      <c r="H6" s="2">
        <v>963.35</v>
      </c>
      <c r="I6" s="6">
        <v>107375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111.46</v>
      </c>
    </row>
    <row r="7" spans="1:18">
      <c r="B7" s="47" t="s">
        <v>65</v>
      </c>
      <c r="C7" t="s">
        <v>102</v>
      </c>
      <c r="D7" s="3" t="s">
        <v>396</v>
      </c>
      <c r="E7" s="5">
        <v>1</v>
      </c>
      <c r="F7" s="2">
        <v>80</v>
      </c>
      <c r="G7" s="6">
        <v>10400</v>
      </c>
      <c r="H7" s="2">
        <v>39.9</v>
      </c>
      <c r="I7" s="6">
        <v>4447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111.46</v>
      </c>
    </row>
    <row r="8" spans="1:18">
      <c r="B8" s="47" t="s">
        <v>65</v>
      </c>
      <c r="C8" t="s">
        <v>102</v>
      </c>
      <c r="D8" s="3" t="s">
        <v>397</v>
      </c>
      <c r="E8" s="5">
        <v>1</v>
      </c>
      <c r="F8" s="2">
        <v>170</v>
      </c>
      <c r="G8" s="6">
        <v>22100</v>
      </c>
      <c r="H8" s="2">
        <v>125.65</v>
      </c>
      <c r="I8" s="6">
        <v>14005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111.46</v>
      </c>
    </row>
    <row r="9" spans="1:18">
      <c r="B9" s="47" t="s">
        <v>65</v>
      </c>
      <c r="C9" t="s">
        <v>102</v>
      </c>
      <c r="D9" s="3" t="s">
        <v>398</v>
      </c>
      <c r="E9" s="5">
        <v>1</v>
      </c>
      <c r="F9" s="2">
        <v>0</v>
      </c>
      <c r="G9" s="6">
        <v>0</v>
      </c>
      <c r="H9" s="2">
        <v>420</v>
      </c>
      <c r="I9" s="6">
        <v>46813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111.46</v>
      </c>
    </row>
    <row r="10" spans="1:18">
      <c r="B10" s="47" t="s">
        <v>65</v>
      </c>
      <c r="C10" t="s">
        <v>102</v>
      </c>
      <c r="D10" s="3" t="s">
        <v>399</v>
      </c>
      <c r="E10" s="5">
        <v>1</v>
      </c>
      <c r="F10" s="2">
        <v>0</v>
      </c>
      <c r="G10" s="6">
        <v>0</v>
      </c>
      <c r="H10" s="2">
        <v>80</v>
      </c>
      <c r="I10" s="6">
        <v>8917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111.46</v>
      </c>
    </row>
    <row r="11" spans="1:18">
      <c r="B11" s="47" t="s">
        <v>65</v>
      </c>
      <c r="C11" t="s">
        <v>313</v>
      </c>
      <c r="D11" s="3" t="s">
        <v>400</v>
      </c>
      <c r="E11" s="5">
        <v>1</v>
      </c>
      <c r="F11" s="2">
        <v>1375</v>
      </c>
      <c r="G11" s="6">
        <v>178750</v>
      </c>
      <c r="H11" s="2">
        <v>1099.48</v>
      </c>
      <c r="I11" s="6">
        <v>122548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111.46</v>
      </c>
    </row>
    <row r="12" spans="1:18">
      <c r="B12" s="47" t="s">
        <v>65</v>
      </c>
      <c r="C12" t="s">
        <v>163</v>
      </c>
      <c r="D12" s="3" t="s">
        <v>401</v>
      </c>
      <c r="E12" s="5">
        <v>1</v>
      </c>
      <c r="F12" s="2">
        <v>75</v>
      </c>
      <c r="G12" s="6">
        <v>9750</v>
      </c>
      <c r="H12" s="2">
        <v>105</v>
      </c>
      <c r="I12" s="6">
        <v>11703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111.46</v>
      </c>
    </row>
    <row r="13" spans="1:18">
      <c r="B13" s="47" t="s">
        <v>65</v>
      </c>
      <c r="C13" t="s">
        <v>75</v>
      </c>
      <c r="D13" s="3" t="s">
        <v>231</v>
      </c>
      <c r="E13" s="5">
        <v>1</v>
      </c>
      <c r="F13" s="2">
        <v>450</v>
      </c>
      <c r="G13" s="6">
        <v>58500</v>
      </c>
      <c r="H13" s="2">
        <v>360</v>
      </c>
      <c r="I13" s="6">
        <v>40126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111.46</v>
      </c>
    </row>
    <row r="14" spans="1:18">
      <c r="B14" s="47" t="s">
        <v>65</v>
      </c>
      <c r="C14" t="s">
        <v>75</v>
      </c>
      <c r="D14" s="3" t="s">
        <v>402</v>
      </c>
      <c r="E14" s="5">
        <v>1</v>
      </c>
      <c r="F14" s="2">
        <v>75</v>
      </c>
      <c r="G14" s="6">
        <v>9750</v>
      </c>
      <c r="H14" s="2">
        <v>105</v>
      </c>
      <c r="I14" s="6">
        <v>11703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111.46</v>
      </c>
    </row>
    <row r="15" spans="1:18">
      <c r="B15" s="47" t="s">
        <v>65</v>
      </c>
      <c r="C15" t="s">
        <v>128</v>
      </c>
      <c r="D15" s="3" t="s">
        <v>144</v>
      </c>
      <c r="E15" s="5">
        <v>1</v>
      </c>
      <c r="F15" s="2">
        <v>150</v>
      </c>
      <c r="G15" s="6">
        <v>19500</v>
      </c>
      <c r="H15" s="2">
        <v>83.77</v>
      </c>
      <c r="I15" s="6">
        <v>9337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111.46</v>
      </c>
    </row>
    <row r="16" spans="1:18">
      <c r="B16" s="47" t="s">
        <v>65</v>
      </c>
      <c r="C16" t="s">
        <v>128</v>
      </c>
      <c r="D16" s="3" t="s">
        <v>403</v>
      </c>
      <c r="E16" s="5">
        <v>1</v>
      </c>
      <c r="F16" s="2">
        <v>75</v>
      </c>
      <c r="G16" s="6">
        <v>9750</v>
      </c>
      <c r="H16" s="2">
        <v>83.77</v>
      </c>
      <c r="I16" s="6">
        <v>9337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111.46</v>
      </c>
    </row>
    <row r="17" spans="1:18">
      <c r="B17" s="47" t="s">
        <v>65</v>
      </c>
      <c r="C17" t="s">
        <v>77</v>
      </c>
      <c r="D17" s="3" t="s">
        <v>358</v>
      </c>
      <c r="E17" s="5">
        <v>1</v>
      </c>
      <c r="F17" s="2">
        <v>0</v>
      </c>
      <c r="G17" s="6">
        <v>0</v>
      </c>
      <c r="H17" s="2">
        <v>350</v>
      </c>
      <c r="I17" s="6">
        <v>39011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111.46</v>
      </c>
    </row>
    <row r="18" spans="1:18">
      <c r="B18" s="47" t="s">
        <v>65</v>
      </c>
      <c r="C18" t="s">
        <v>77</v>
      </c>
      <c r="D18" s="3" t="s">
        <v>151</v>
      </c>
      <c r="E18" s="5">
        <v>1</v>
      </c>
      <c r="F18" s="2">
        <v>150</v>
      </c>
      <c r="G18" s="6">
        <v>19500</v>
      </c>
      <c r="H18" s="2">
        <v>30</v>
      </c>
      <c r="I18" s="6">
        <v>3344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111.46</v>
      </c>
    </row>
    <row r="19" spans="1:18">
      <c r="B19" s="47" t="s">
        <v>65</v>
      </c>
      <c r="C19" t="s">
        <v>77</v>
      </c>
      <c r="D19" s="3" t="s">
        <v>176</v>
      </c>
      <c r="E19" s="5">
        <v>4</v>
      </c>
      <c r="F19" s="2">
        <v>80</v>
      </c>
      <c r="G19" s="6">
        <v>10400</v>
      </c>
      <c r="H19" s="2">
        <v>62.84</v>
      </c>
      <c r="I19" s="6">
        <v>7004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111.46</v>
      </c>
    </row>
    <row r="20" spans="1:18">
      <c r="B20" s="47" t="s">
        <v>81</v>
      </c>
      <c r="C20" t="s">
        <v>152</v>
      </c>
      <c r="D20" s="3" t="s">
        <v>254</v>
      </c>
      <c r="E20" s="5">
        <v>5</v>
      </c>
      <c r="F20" s="2">
        <v>675</v>
      </c>
      <c r="G20" s="6">
        <v>87750</v>
      </c>
      <c r="H20" s="2">
        <v>0</v>
      </c>
      <c r="I20" s="6">
        <v>0</v>
      </c>
      <c r="J20" s="6" t="str">
        <f>G20 - 61305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111.46</v>
      </c>
    </row>
    <row r="21" spans="1:18">
      <c r="B21" s="47" t="s">
        <v>81</v>
      </c>
      <c r="C21" t="s">
        <v>152</v>
      </c>
      <c r="D21" s="3" t="s">
        <v>404</v>
      </c>
      <c r="E21" s="5">
        <v>5</v>
      </c>
      <c r="F21" s="2">
        <v>30</v>
      </c>
      <c r="G21" s="6">
        <v>3900</v>
      </c>
      <c r="H21" s="2">
        <v>0</v>
      </c>
      <c r="I21" s="6">
        <v>0</v>
      </c>
      <c r="J21" s="6" t="str">
        <f>G21 - 2920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111.46</v>
      </c>
    </row>
    <row r="22" spans="1:18">
      <c r="B22" s="47" t="s">
        <v>81</v>
      </c>
      <c r="C22" t="s">
        <v>152</v>
      </c>
      <c r="D22" s="3" t="s">
        <v>405</v>
      </c>
      <c r="E22" s="5">
        <v>1</v>
      </c>
      <c r="F22" s="2">
        <v>350</v>
      </c>
      <c r="G22" s="6">
        <v>38703</v>
      </c>
      <c r="H22" s="2">
        <v>0</v>
      </c>
      <c r="I22" s="6">
        <v>0</v>
      </c>
      <c r="J22" s="6" t="str">
        <f>G22 - 40849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110.58</v>
      </c>
      <c r="R22" s="48">
        <v>111.46</v>
      </c>
    </row>
    <row r="23" spans="1:18">
      <c r="B23" s="49"/>
      <c r="C23" s="49"/>
      <c r="D23" s="50"/>
      <c r="E23" s="51"/>
      <c r="F23" s="52"/>
      <c r="G23" s="53"/>
      <c r="H23" s="52"/>
      <c r="I23" s="53"/>
      <c r="J23" s="53"/>
      <c r="K23" s="54"/>
      <c r="L23" s="53"/>
      <c r="M23" s="52"/>
      <c r="N23" s="53"/>
      <c r="O23" s="54"/>
      <c r="P23" s="54"/>
      <c r="Q23" s="52"/>
      <c r="R23" s="52"/>
    </row>
    <row r="24" spans="1:18">
      <c r="D24" s="8" t="s">
        <v>105</v>
      </c>
      <c r="F24" s="2" t="str">
        <f>SUM(F5:F23)</f>
        <v>0</v>
      </c>
      <c r="G24" s="6" t="str">
        <f>SUM(G5:G23)</f>
        <v>0</v>
      </c>
      <c r="H24" s="2" t="str">
        <f>SUM(H5:H23)</f>
        <v>0</v>
      </c>
      <c r="I24" s="6" t="str">
        <f>SUM(I5:I23)</f>
        <v>0</v>
      </c>
      <c r="J24" s="6" t="str">
        <f>SUM(J5:J23)</f>
        <v>0</v>
      </c>
      <c r="K24" s="4" t="str">
        <f>IF(G24=0,0,J24 / G24)</f>
        <v>0</v>
      </c>
      <c r="L24" s="6" t="str">
        <f>SUM(L5:L23)</f>
        <v>0</v>
      </c>
      <c r="M24" s="2" t="str">
        <f>SUM(M5:M23)</f>
        <v>0</v>
      </c>
      <c r="N24" s="6" t="str">
        <f>SUM(N5:N23)</f>
        <v>0</v>
      </c>
    </row>
    <row r="25" spans="1:18">
      <c r="D25" s="8" t="s">
        <v>106</v>
      </c>
      <c r="E25" s="9">
        <v>0.04712</v>
      </c>
      <c r="F25" s="2" t="str">
        <f>E25 * (F24 - 0)</f>
        <v>0</v>
      </c>
      <c r="G25" s="6" t="str">
        <f>E25 * (G24 - 0)</f>
        <v>0</v>
      </c>
    </row>
    <row r="26" spans="1:18">
      <c r="D26" s="8" t="s">
        <v>107</v>
      </c>
      <c r="E26" s="7">
        <v>0.1</v>
      </c>
      <c r="F26" s="2" t="str">
        <f>F24*E26</f>
        <v>0</v>
      </c>
      <c r="G26" s="6" t="str">
        <f>G24*E26</f>
        <v>0</v>
      </c>
      <c r="N26" s="6" t="str">
        <f>G26</f>
        <v>0</v>
      </c>
    </row>
    <row r="27" spans="1:18">
      <c r="D27" s="8" t="s">
        <v>105</v>
      </c>
      <c r="F27" s="2" t="str">
        <f>F24 + F25 + F26</f>
        <v>0</v>
      </c>
      <c r="G27" s="6" t="str">
        <f>G24 + G25 +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</f>
        <v>0</v>
      </c>
      <c r="M27" s="2" t="str">
        <f>M24</f>
        <v>0</v>
      </c>
      <c r="N27" s="6" t="str">
        <f>N24 + N26</f>
        <v>0</v>
      </c>
    </row>
    <row r="28" spans="1:18">
      <c r="D28" s="8" t="s">
        <v>108</v>
      </c>
      <c r="E28" s="7">
        <v>0</v>
      </c>
      <c r="F28" s="2" t="str">
        <f>F27*E28</f>
        <v>0</v>
      </c>
      <c r="G28" s="6" t="str">
        <f>G27*E28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</row>
    <row r="29" spans="1:18">
      <c r="D29" s="8" t="s">
        <v>109</v>
      </c>
      <c r="E29" s="5">
        <v>0</v>
      </c>
      <c r="F29" s="2" t="str">
        <f>IF(R29=0,0,G29/R29)</f>
        <v>0</v>
      </c>
      <c r="G29" s="6" t="str">
        <f>E29</f>
        <v>0</v>
      </c>
      <c r="L29" s="6" t="str">
        <f>G29*O29</f>
        <v>0</v>
      </c>
      <c r="M29" s="2" t="str">
        <f>F29*O29</f>
        <v>0</v>
      </c>
      <c r="N29" s="6" t="str">
        <f>G29*P29</f>
        <v>0</v>
      </c>
      <c r="O29" s="4">
        <v>0.2</v>
      </c>
      <c r="P29" s="4">
        <v>0.8</v>
      </c>
      <c r="Q29" s="2" t="s">
        <v>110</v>
      </c>
      <c r="R29" s="2">
        <v>100</v>
      </c>
    </row>
    <row r="30" spans="1:18">
      <c r="D30" s="8" t="s">
        <v>111</v>
      </c>
      <c r="F30" s="2" t="str">
        <f>F27 - F28 - F29</f>
        <v>0</v>
      </c>
      <c r="G30" s="6" t="str">
        <f>G27 - G28 - G29</f>
        <v>0</v>
      </c>
      <c r="H30" s="2" t="str">
        <f>H27</f>
        <v>0</v>
      </c>
      <c r="I30" s="6" t="str">
        <f>I27</f>
        <v>0</v>
      </c>
      <c r="J30" s="6" t="str">
        <f>G30 - I30</f>
        <v>0</v>
      </c>
      <c r="K30" s="4" t="str">
        <f>IF(G30=0,0,J30 / G30)</f>
        <v>0</v>
      </c>
      <c r="L30" s="6" t="str">
        <f>L27 - L28 - L29</f>
        <v>0</v>
      </c>
      <c r="M30" s="2" t="str">
        <f>M27 - M28 - M29</f>
        <v>0</v>
      </c>
      <c r="N30" s="6" t="str">
        <f>N27 - N28 - N29</f>
        <v>0</v>
      </c>
    </row>
    <row r="31" spans="1:18">
      <c r="D31" s="8"/>
    </row>
    <row r="32" spans="1:18">
      <c r="D3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2" s="2" t="str">
        <f>M30</f>
        <v>0</v>
      </c>
    </row>
    <row r="33" spans="1:18">
      <c r="D33" s="8" t="s">
        <v>7</v>
      </c>
      <c r="F33" s="2" t="str">
        <f>(F32 + F34) * E25</f>
        <v>0</v>
      </c>
    </row>
    <row r="34" spans="1:18">
      <c r="D34" s="8" t="s">
        <v>112</v>
      </c>
      <c r="F34" s="2" t="str">
        <f>H30</f>
        <v>0</v>
      </c>
    </row>
    <row r="35" spans="1:18">
      <c r="D3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5" s="2" t="str">
        <f>SUM(F32:F34)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1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406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296</v>
      </c>
      <c r="D5" s="3" t="s">
        <v>407</v>
      </c>
      <c r="E5" s="5">
        <v>1</v>
      </c>
      <c r="F5" s="2">
        <v>700</v>
      </c>
      <c r="G5" s="6">
        <v>91000</v>
      </c>
      <c r="H5" s="2">
        <v>479.17</v>
      </c>
      <c r="I5" s="6">
        <v>53408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111.46</v>
      </c>
    </row>
    <row r="6" spans="1:18">
      <c r="B6" s="47" t="s">
        <v>65</v>
      </c>
      <c r="C6" t="s">
        <v>296</v>
      </c>
      <c r="D6" s="3" t="s">
        <v>408</v>
      </c>
      <c r="E6" s="5">
        <v>1</v>
      </c>
      <c r="F6" s="2">
        <v>300</v>
      </c>
      <c r="G6" s="6">
        <v>39000</v>
      </c>
      <c r="H6" s="2">
        <v>208.33</v>
      </c>
      <c r="I6" s="6">
        <v>23220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111.46</v>
      </c>
    </row>
    <row r="7" spans="1:18">
      <c r="B7" s="47" t="s">
        <v>65</v>
      </c>
      <c r="C7" t="s">
        <v>309</v>
      </c>
      <c r="D7" s="3" t="s">
        <v>409</v>
      </c>
      <c r="E7" s="5">
        <v>1</v>
      </c>
      <c r="F7" s="2">
        <v>200</v>
      </c>
      <c r="G7" s="6">
        <v>26000</v>
      </c>
      <c r="H7" s="2">
        <v>90</v>
      </c>
      <c r="I7" s="6">
        <v>10031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111.46</v>
      </c>
    </row>
    <row r="8" spans="1:18">
      <c r="B8" s="47" t="s">
        <v>65</v>
      </c>
      <c r="C8" t="s">
        <v>410</v>
      </c>
      <c r="D8" s="3" t="s">
        <v>411</v>
      </c>
      <c r="E8" s="5">
        <v>1</v>
      </c>
      <c r="F8" s="2">
        <v>769.23</v>
      </c>
      <c r="G8" s="6">
        <v>100000</v>
      </c>
      <c r="H8" s="2">
        <v>775.17</v>
      </c>
      <c r="I8" s="6">
        <v>86400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111.46</v>
      </c>
    </row>
    <row r="9" spans="1:18">
      <c r="B9" s="49"/>
      <c r="C9" s="49"/>
      <c r="D9" s="50"/>
      <c r="E9" s="51"/>
      <c r="F9" s="52"/>
      <c r="G9" s="53"/>
      <c r="H9" s="52"/>
      <c r="I9" s="53"/>
      <c r="J9" s="53"/>
      <c r="K9" s="54"/>
      <c r="L9" s="53"/>
      <c r="M9" s="52"/>
      <c r="N9" s="53"/>
      <c r="O9" s="54"/>
      <c r="P9" s="54"/>
      <c r="Q9" s="52"/>
      <c r="R9" s="52"/>
    </row>
    <row r="10" spans="1:18">
      <c r="D10" s="8" t="s">
        <v>105</v>
      </c>
      <c r="F10" s="2" t="str">
        <f>SUM(F5:F9)</f>
        <v>0</v>
      </c>
      <c r="G10" s="6" t="str">
        <f>SUM(G5:G9)</f>
        <v>0</v>
      </c>
      <c r="H10" s="2" t="str">
        <f>SUM(H5:H9)</f>
        <v>0</v>
      </c>
      <c r="I10" s="6" t="str">
        <f>SUM(I5:I9)</f>
        <v>0</v>
      </c>
      <c r="J10" s="6" t="str">
        <f>SUM(J5:J9)</f>
        <v>0</v>
      </c>
      <c r="K10" s="4" t="str">
        <f>IF(G10=0,0,J10 / G10)</f>
        <v>0</v>
      </c>
      <c r="L10" s="6" t="str">
        <f>SUM(L5:L9)</f>
        <v>0</v>
      </c>
      <c r="M10" s="2" t="str">
        <f>SUM(M5:M9)</f>
        <v>0</v>
      </c>
      <c r="N10" s="6" t="str">
        <f>SUM(N5:N9)</f>
        <v>0</v>
      </c>
    </row>
    <row r="11" spans="1:18">
      <c r="D11" s="8" t="s">
        <v>106</v>
      </c>
      <c r="E11" s="9">
        <v>0.04167</v>
      </c>
      <c r="F11" s="2" t="str">
        <f>E11 * (F10 - 0)</f>
        <v>0</v>
      </c>
      <c r="G11" s="6" t="str">
        <f>E11 * (G10 - 0)</f>
        <v>0</v>
      </c>
    </row>
    <row r="12" spans="1:18">
      <c r="D12" s="8" t="s">
        <v>107</v>
      </c>
      <c r="E12" s="7">
        <v>0.1</v>
      </c>
      <c r="F12" s="2" t="str">
        <f>F10*E12</f>
        <v>0</v>
      </c>
      <c r="G12" s="6" t="str">
        <f>G10*E12</f>
        <v>0</v>
      </c>
      <c r="N12" s="6" t="str">
        <f>G12</f>
        <v>0</v>
      </c>
    </row>
    <row r="13" spans="1:18">
      <c r="D13" s="8" t="s">
        <v>105</v>
      </c>
      <c r="F13" s="2" t="str">
        <f>F10 + F11 + F12</f>
        <v>0</v>
      </c>
      <c r="G13" s="6" t="str">
        <f>G10 + G11 + G12</f>
        <v>0</v>
      </c>
      <c r="H13" s="2" t="str">
        <f>H10</f>
        <v>0</v>
      </c>
      <c r="I13" s="6" t="str">
        <f>I10</f>
        <v>0</v>
      </c>
      <c r="J13" s="6" t="str">
        <f>G13 - I13</f>
        <v>0</v>
      </c>
      <c r="K13" s="4" t="str">
        <f>IF(G13=0,0,J13 / G13)</f>
        <v>0</v>
      </c>
      <c r="L13" s="6" t="str">
        <f>L10</f>
        <v>0</v>
      </c>
      <c r="M13" s="2" t="str">
        <f>M10</f>
        <v>0</v>
      </c>
      <c r="N13" s="6" t="str">
        <f>N10 + N12</f>
        <v>0</v>
      </c>
    </row>
    <row r="14" spans="1:18">
      <c r="D14" s="8" t="s">
        <v>412</v>
      </c>
      <c r="E14" s="7">
        <v>0.05</v>
      </c>
      <c r="F14" s="2" t="str">
        <f>F13*E14</f>
        <v>0</v>
      </c>
      <c r="G14" s="6" t="str">
        <f>G13*E14</f>
        <v>0</v>
      </c>
      <c r="L14" s="6" t="str">
        <f>G14*O14</f>
        <v>0</v>
      </c>
      <c r="M14" s="2" t="str">
        <f>F14*O14</f>
        <v>0</v>
      </c>
      <c r="N14" s="6" t="str">
        <f>G14*P14</f>
        <v>0</v>
      </c>
      <c r="O14" s="4">
        <v>0</v>
      </c>
      <c r="P14" s="4">
        <v>1</v>
      </c>
    </row>
    <row r="15" spans="1:18">
      <c r="D15" s="8" t="s">
        <v>109</v>
      </c>
      <c r="E15" s="5">
        <v>0</v>
      </c>
      <c r="F15" s="2" t="str">
        <f>IF(R15=0,0,G15/R15)</f>
        <v>0</v>
      </c>
      <c r="G15" s="6" t="str">
        <f>E15</f>
        <v>0</v>
      </c>
      <c r="L15" s="6" t="str">
        <f>G15*O15</f>
        <v>0</v>
      </c>
      <c r="M15" s="2" t="str">
        <f>F15*O15</f>
        <v>0</v>
      </c>
      <c r="N15" s="6" t="str">
        <f>G15*P15</f>
        <v>0</v>
      </c>
      <c r="O15" s="4">
        <v>0</v>
      </c>
      <c r="P15" s="4">
        <v>1</v>
      </c>
      <c r="Q15" s="2" t="s">
        <v>110</v>
      </c>
      <c r="R15" s="2">
        <v>100</v>
      </c>
    </row>
    <row r="16" spans="1:18">
      <c r="D16" s="8" t="s">
        <v>111</v>
      </c>
      <c r="F16" s="2" t="str">
        <f>F13 - F14 - F15</f>
        <v>0</v>
      </c>
      <c r="G16" s="6" t="str">
        <f>G13 - G14 - G15</f>
        <v>0</v>
      </c>
      <c r="H16" s="2" t="str">
        <f>H13</f>
        <v>0</v>
      </c>
      <c r="I16" s="6" t="str">
        <f>I13</f>
        <v>0</v>
      </c>
      <c r="J16" s="6" t="str">
        <f>G16 - I16</f>
        <v>0</v>
      </c>
      <c r="K16" s="4" t="str">
        <f>IF(G16=0,0,J16 / G16)</f>
        <v>0</v>
      </c>
      <c r="L16" s="6" t="str">
        <f>L13 - L14 - L15</f>
        <v>0</v>
      </c>
      <c r="M16" s="2" t="str">
        <f>M13 - M14 - M15</f>
        <v>0</v>
      </c>
      <c r="N16" s="6" t="str">
        <f>N13 - N14 - N15</f>
        <v>0</v>
      </c>
    </row>
    <row r="17" spans="1:18">
      <c r="D17" s="8"/>
    </row>
    <row r="18" spans="1:18">
      <c r="D1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18" s="2" t="str">
        <f>M16</f>
        <v>0</v>
      </c>
    </row>
    <row r="19" spans="1:18">
      <c r="D19" s="8" t="s">
        <v>7</v>
      </c>
      <c r="F19" s="2" t="str">
        <f>(F18 + F20) * E11</f>
        <v>0</v>
      </c>
    </row>
    <row r="20" spans="1:18">
      <c r="D20" s="8" t="s">
        <v>112</v>
      </c>
      <c r="F20" s="2" t="str">
        <f>H16</f>
        <v>0</v>
      </c>
    </row>
    <row r="21" spans="1:18">
      <c r="D2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1" s="2" t="str">
        <f>SUM(F18:F20)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114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81</v>
      </c>
      <c r="C5" t="s">
        <v>115</v>
      </c>
      <c r="D5" s="3" t="s">
        <v>116</v>
      </c>
      <c r="E5" s="5">
        <v>1</v>
      </c>
      <c r="F5" s="2">
        <v>5800</v>
      </c>
      <c r="G5" s="6">
        <v>754000</v>
      </c>
      <c r="H5" s="2">
        <v>0</v>
      </c>
      <c r="I5" s="6">
        <v>0</v>
      </c>
      <c r="J5" s="6" t="str">
        <f>G5 - 567921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111.46</v>
      </c>
    </row>
    <row r="6" spans="1:18">
      <c r="B6" s="47" t="s">
        <v>65</v>
      </c>
      <c r="C6" t="s">
        <v>77</v>
      </c>
      <c r="D6" s="3" t="s">
        <v>117</v>
      </c>
      <c r="E6" s="5">
        <v>1</v>
      </c>
      <c r="F6" s="2">
        <v>0</v>
      </c>
      <c r="G6" s="6">
        <v>0</v>
      </c>
      <c r="H6" s="2">
        <v>0</v>
      </c>
      <c r="I6" s="6">
        <v>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111.46</v>
      </c>
    </row>
    <row r="7" spans="1:18">
      <c r="B7" s="47" t="s">
        <v>65</v>
      </c>
      <c r="C7" t="s">
        <v>118</v>
      </c>
      <c r="D7" s="3" t="s">
        <v>119</v>
      </c>
      <c r="E7" s="5">
        <v>18</v>
      </c>
      <c r="F7" s="2">
        <v>108</v>
      </c>
      <c r="G7" s="6">
        <v>14040</v>
      </c>
      <c r="H7" s="2">
        <v>40.5</v>
      </c>
      <c r="I7" s="6">
        <v>4518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111.46</v>
      </c>
    </row>
    <row r="8" spans="1:18">
      <c r="B8" s="47" t="s">
        <v>65</v>
      </c>
      <c r="C8" t="s">
        <v>118</v>
      </c>
      <c r="D8" s="3" t="s">
        <v>120</v>
      </c>
      <c r="E8" s="5">
        <v>1</v>
      </c>
      <c r="F8" s="2">
        <v>71</v>
      </c>
      <c r="G8" s="6">
        <v>9230</v>
      </c>
      <c r="H8" s="2">
        <v>60</v>
      </c>
      <c r="I8" s="6">
        <v>6688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111.46</v>
      </c>
    </row>
    <row r="9" spans="1:18">
      <c r="B9" s="47" t="s">
        <v>65</v>
      </c>
      <c r="C9" t="s">
        <v>121</v>
      </c>
      <c r="D9" s="3" t="s">
        <v>122</v>
      </c>
      <c r="E9" s="5">
        <v>1</v>
      </c>
      <c r="F9" s="2">
        <v>1400</v>
      </c>
      <c r="G9" s="6">
        <v>182000</v>
      </c>
      <c r="H9" s="2">
        <v>723.6</v>
      </c>
      <c r="I9" s="6">
        <v>80652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111.46</v>
      </c>
    </row>
    <row r="10" spans="1:18">
      <c r="B10" s="47" t="s">
        <v>65</v>
      </c>
      <c r="C10" t="s">
        <v>121</v>
      </c>
      <c r="D10" s="3" t="s">
        <v>123</v>
      </c>
      <c r="E10" s="5">
        <v>2</v>
      </c>
      <c r="F10" s="2">
        <v>700</v>
      </c>
      <c r="G10" s="6">
        <v>91000</v>
      </c>
      <c r="H10" s="2">
        <v>402</v>
      </c>
      <c r="I10" s="6">
        <v>44806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111.46</v>
      </c>
    </row>
    <row r="11" spans="1:18">
      <c r="B11" s="47" t="s">
        <v>65</v>
      </c>
      <c r="C11" t="s">
        <v>121</v>
      </c>
      <c r="D11" s="3" t="s">
        <v>124</v>
      </c>
      <c r="E11" s="5">
        <v>1</v>
      </c>
      <c r="F11" s="2">
        <v>50</v>
      </c>
      <c r="G11" s="6">
        <v>6500</v>
      </c>
      <c r="H11" s="2">
        <v>30</v>
      </c>
      <c r="I11" s="6">
        <v>3344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111.46</v>
      </c>
    </row>
    <row r="12" spans="1:18">
      <c r="B12" s="47" t="s">
        <v>65</v>
      </c>
      <c r="C12" t="s">
        <v>125</v>
      </c>
      <c r="D12" s="3" t="s">
        <v>126</v>
      </c>
      <c r="E12" s="5">
        <v>1</v>
      </c>
      <c r="F12" s="2">
        <v>980</v>
      </c>
      <c r="G12" s="6">
        <v>127400</v>
      </c>
      <c r="H12" s="2">
        <v>753.9299999999999</v>
      </c>
      <c r="I12" s="6">
        <v>84033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111.46</v>
      </c>
    </row>
    <row r="13" spans="1:18">
      <c r="B13" s="47" t="s">
        <v>65</v>
      </c>
      <c r="C13" t="s">
        <v>75</v>
      </c>
      <c r="D13" s="3" t="s">
        <v>127</v>
      </c>
      <c r="E13" s="5">
        <v>1</v>
      </c>
      <c r="F13" s="2">
        <v>450</v>
      </c>
      <c r="G13" s="6">
        <v>58500</v>
      </c>
      <c r="H13" s="2">
        <v>380</v>
      </c>
      <c r="I13" s="6">
        <v>42355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111.46</v>
      </c>
    </row>
    <row r="14" spans="1:18">
      <c r="B14" s="47" t="s">
        <v>65</v>
      </c>
      <c r="C14" t="s">
        <v>128</v>
      </c>
      <c r="D14" s="3" t="s">
        <v>129</v>
      </c>
      <c r="E14" s="5">
        <v>1</v>
      </c>
      <c r="F14" s="2">
        <v>200</v>
      </c>
      <c r="G14" s="6">
        <v>26000</v>
      </c>
      <c r="H14" s="2">
        <v>78.53</v>
      </c>
      <c r="I14" s="6">
        <v>8753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111.46</v>
      </c>
    </row>
    <row r="15" spans="1:18">
      <c r="B15" s="47" t="s">
        <v>65</v>
      </c>
      <c r="C15" t="s">
        <v>77</v>
      </c>
      <c r="D15" s="3" t="s">
        <v>130</v>
      </c>
      <c r="E15" s="5">
        <v>1</v>
      </c>
      <c r="F15" s="2">
        <v>0</v>
      </c>
      <c r="G15" s="6">
        <v>0</v>
      </c>
      <c r="H15" s="2">
        <v>330</v>
      </c>
      <c r="I15" s="6">
        <v>36782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111.46</v>
      </c>
    </row>
    <row r="16" spans="1:18">
      <c r="B16" s="47" t="s">
        <v>81</v>
      </c>
      <c r="C16" t="s">
        <v>82</v>
      </c>
      <c r="D16" s="3" t="s">
        <v>131</v>
      </c>
      <c r="E16" s="5">
        <v>18</v>
      </c>
      <c r="F16" s="2">
        <v>2484</v>
      </c>
      <c r="G16" s="6">
        <v>322920</v>
      </c>
      <c r="H16" s="2">
        <v>0</v>
      </c>
      <c r="I16" s="6">
        <v>0</v>
      </c>
      <c r="J16" s="6" t="str">
        <f>G16 - 238752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111.46</v>
      </c>
    </row>
    <row r="17" spans="1:18">
      <c r="B17" s="47" t="s">
        <v>81</v>
      </c>
      <c r="C17" t="s">
        <v>82</v>
      </c>
      <c r="D17" s="3" t="s">
        <v>132</v>
      </c>
      <c r="E17" s="5">
        <v>1</v>
      </c>
      <c r="F17" s="2">
        <v>59</v>
      </c>
      <c r="G17" s="6">
        <v>7670</v>
      </c>
      <c r="H17" s="2">
        <v>0</v>
      </c>
      <c r="I17" s="6">
        <v>0</v>
      </c>
      <c r="J17" s="6" t="str">
        <f>G17 - 5573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111.46</v>
      </c>
    </row>
    <row r="18" spans="1:18">
      <c r="B18" s="47" t="s">
        <v>65</v>
      </c>
      <c r="C18" t="s">
        <v>77</v>
      </c>
      <c r="D18" s="3" t="s">
        <v>133</v>
      </c>
      <c r="E18" s="5">
        <v>1</v>
      </c>
      <c r="F18" s="2">
        <v>227</v>
      </c>
      <c r="G18" s="6">
        <v>29510</v>
      </c>
      <c r="H18" s="2">
        <v>160</v>
      </c>
      <c r="I18" s="6">
        <v>17834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111.46</v>
      </c>
    </row>
    <row r="19" spans="1:18">
      <c r="B19" s="49"/>
      <c r="C19" s="49"/>
      <c r="D19" s="50"/>
      <c r="E19" s="51"/>
      <c r="F19" s="52"/>
      <c r="G19" s="53"/>
      <c r="H19" s="52"/>
      <c r="I19" s="53"/>
      <c r="J19" s="53"/>
      <c r="K19" s="54"/>
      <c r="L19" s="53"/>
      <c r="M19" s="52"/>
      <c r="N19" s="53"/>
      <c r="O19" s="54"/>
      <c r="P19" s="54"/>
      <c r="Q19" s="52"/>
      <c r="R19" s="52"/>
    </row>
    <row r="20" spans="1:18">
      <c r="D20" s="8" t="s">
        <v>105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106</v>
      </c>
      <c r="E21" s="9">
        <v>0.04712</v>
      </c>
      <c r="F21" s="2" t="str">
        <f>E21 * (F20 - 0)</f>
        <v>0</v>
      </c>
      <c r="G21" s="6" t="str">
        <f>E21 * (G20 - 0)</f>
        <v>0</v>
      </c>
    </row>
    <row r="22" spans="1:18">
      <c r="D22" s="8" t="s">
        <v>107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105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134</v>
      </c>
      <c r="E24" s="7">
        <v>0.05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109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110</v>
      </c>
      <c r="R25" s="2">
        <v>100</v>
      </c>
    </row>
    <row r="26" spans="1:18">
      <c r="D26" s="8" t="s">
        <v>111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112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5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135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136</v>
      </c>
      <c r="D5" s="3" t="s">
        <v>137</v>
      </c>
      <c r="E5" s="5">
        <v>1</v>
      </c>
      <c r="F5" s="2">
        <v>1450</v>
      </c>
      <c r="G5" s="6">
        <v>188500</v>
      </c>
      <c r="H5" s="2">
        <v>1225.63</v>
      </c>
      <c r="I5" s="6">
        <v>136609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111.46</v>
      </c>
    </row>
    <row r="6" spans="1:18">
      <c r="B6" s="47" t="s">
        <v>65</v>
      </c>
      <c r="C6" t="s">
        <v>138</v>
      </c>
      <c r="D6" s="3" t="s">
        <v>70</v>
      </c>
      <c r="E6" s="5">
        <v>1</v>
      </c>
      <c r="F6" s="2">
        <v>900</v>
      </c>
      <c r="G6" s="6">
        <v>117000</v>
      </c>
      <c r="H6" s="2">
        <v>550</v>
      </c>
      <c r="I6" s="6">
        <v>61303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111.46</v>
      </c>
    </row>
    <row r="7" spans="1:18">
      <c r="B7" s="47" t="s">
        <v>65</v>
      </c>
      <c r="C7" t="s">
        <v>138</v>
      </c>
      <c r="D7" s="3" t="s">
        <v>71</v>
      </c>
      <c r="E7" s="5">
        <v>1</v>
      </c>
      <c r="F7" s="2">
        <v>300</v>
      </c>
      <c r="G7" s="6">
        <v>39000</v>
      </c>
      <c r="H7" s="2">
        <v>150</v>
      </c>
      <c r="I7" s="6">
        <v>16719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111.46</v>
      </c>
    </row>
    <row r="8" spans="1:18">
      <c r="B8" s="47" t="s">
        <v>65</v>
      </c>
      <c r="C8" t="s">
        <v>121</v>
      </c>
      <c r="D8" s="3" t="s">
        <v>139</v>
      </c>
      <c r="E8" s="5">
        <v>1</v>
      </c>
      <c r="F8" s="2">
        <v>1700</v>
      </c>
      <c r="G8" s="6">
        <v>221000</v>
      </c>
      <c r="H8" s="2">
        <v>874.35</v>
      </c>
      <c r="I8" s="6">
        <v>97455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111.46</v>
      </c>
    </row>
    <row r="9" spans="1:18">
      <c r="B9" s="47" t="s">
        <v>65</v>
      </c>
      <c r="C9" t="s">
        <v>121</v>
      </c>
      <c r="D9" s="3" t="s">
        <v>140</v>
      </c>
      <c r="E9" s="5">
        <v>1</v>
      </c>
      <c r="F9" s="2">
        <v>200</v>
      </c>
      <c r="G9" s="6">
        <v>26000</v>
      </c>
      <c r="H9" s="2">
        <v>100.5</v>
      </c>
      <c r="I9" s="6">
        <v>11202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111.46</v>
      </c>
    </row>
    <row r="10" spans="1:18">
      <c r="B10" s="47" t="s">
        <v>65</v>
      </c>
      <c r="C10" t="s">
        <v>121</v>
      </c>
      <c r="D10" s="3" t="s">
        <v>141</v>
      </c>
      <c r="E10" s="5">
        <v>1</v>
      </c>
      <c r="F10" s="2">
        <v>350</v>
      </c>
      <c r="G10" s="6">
        <v>45500</v>
      </c>
      <c r="H10" s="2">
        <v>201</v>
      </c>
      <c r="I10" s="6">
        <v>22403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111.46</v>
      </c>
    </row>
    <row r="11" spans="1:18">
      <c r="B11" s="47" t="s">
        <v>65</v>
      </c>
      <c r="C11" t="s">
        <v>121</v>
      </c>
      <c r="D11" s="3" t="s">
        <v>142</v>
      </c>
      <c r="E11" s="5">
        <v>1</v>
      </c>
      <c r="F11" s="2">
        <v>50</v>
      </c>
      <c r="G11" s="6">
        <v>6500</v>
      </c>
      <c r="H11" s="2">
        <v>30</v>
      </c>
      <c r="I11" s="6">
        <v>3344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111.46</v>
      </c>
    </row>
    <row r="12" spans="1:18">
      <c r="B12" s="47" t="s">
        <v>65</v>
      </c>
      <c r="C12" t="s">
        <v>75</v>
      </c>
      <c r="D12" s="3" t="s">
        <v>143</v>
      </c>
      <c r="E12" s="5">
        <v>1</v>
      </c>
      <c r="F12" s="2">
        <v>650</v>
      </c>
      <c r="G12" s="6">
        <v>84500</v>
      </c>
      <c r="H12" s="2">
        <v>440</v>
      </c>
      <c r="I12" s="6">
        <v>49042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111.46</v>
      </c>
    </row>
    <row r="13" spans="1:18">
      <c r="B13" s="47" t="s">
        <v>65</v>
      </c>
      <c r="C13" t="s">
        <v>128</v>
      </c>
      <c r="D13" s="3" t="s">
        <v>144</v>
      </c>
      <c r="E13" s="5">
        <v>1</v>
      </c>
      <c r="F13" s="2">
        <v>150</v>
      </c>
      <c r="G13" s="6">
        <v>19500</v>
      </c>
      <c r="H13" s="2">
        <v>83.77</v>
      </c>
      <c r="I13" s="6">
        <v>9337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111.46</v>
      </c>
    </row>
    <row r="14" spans="1:18">
      <c r="B14" s="47" t="s">
        <v>65</v>
      </c>
      <c r="C14" t="s">
        <v>128</v>
      </c>
      <c r="D14" s="3" t="s">
        <v>145</v>
      </c>
      <c r="E14" s="5">
        <v>1</v>
      </c>
      <c r="F14" s="2">
        <v>250</v>
      </c>
      <c r="G14" s="6">
        <v>32500</v>
      </c>
      <c r="H14" s="2">
        <v>167.54</v>
      </c>
      <c r="I14" s="6">
        <v>18674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111.46</v>
      </c>
    </row>
    <row r="15" spans="1:18">
      <c r="B15" s="47" t="s">
        <v>65</v>
      </c>
      <c r="C15" t="s">
        <v>146</v>
      </c>
      <c r="D15" s="3" t="s">
        <v>147</v>
      </c>
      <c r="E15" s="5">
        <v>1</v>
      </c>
      <c r="F15" s="2">
        <v>350</v>
      </c>
      <c r="G15" s="6">
        <v>45500</v>
      </c>
      <c r="H15" s="2">
        <v>222.51</v>
      </c>
      <c r="I15" s="6">
        <v>24801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111.46</v>
      </c>
    </row>
    <row r="16" spans="1:18">
      <c r="B16" s="47" t="s">
        <v>65</v>
      </c>
      <c r="C16" t="s">
        <v>77</v>
      </c>
      <c r="D16" s="3" t="s">
        <v>148</v>
      </c>
      <c r="E16" s="5">
        <v>1</v>
      </c>
      <c r="F16" s="2">
        <v>330</v>
      </c>
      <c r="G16" s="6">
        <v>42900</v>
      </c>
      <c r="H16" s="2">
        <v>270</v>
      </c>
      <c r="I16" s="6">
        <v>30094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111.46</v>
      </c>
    </row>
    <row r="17" spans="1:18">
      <c r="B17" s="47" t="s">
        <v>65</v>
      </c>
      <c r="C17" t="s">
        <v>77</v>
      </c>
      <c r="D17" s="3" t="s">
        <v>149</v>
      </c>
      <c r="E17" s="5">
        <v>1</v>
      </c>
      <c r="F17" s="2">
        <v>80</v>
      </c>
      <c r="G17" s="6">
        <v>10400</v>
      </c>
      <c r="H17" s="2">
        <v>35</v>
      </c>
      <c r="I17" s="6">
        <v>3901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111.46</v>
      </c>
    </row>
    <row r="18" spans="1:18">
      <c r="B18" s="47" t="s">
        <v>65</v>
      </c>
      <c r="C18" t="s">
        <v>77</v>
      </c>
      <c r="D18" s="3" t="s">
        <v>150</v>
      </c>
      <c r="E18" s="5">
        <v>4</v>
      </c>
      <c r="F18" s="2">
        <v>108</v>
      </c>
      <c r="G18" s="6">
        <v>14040</v>
      </c>
      <c r="H18" s="2">
        <v>80</v>
      </c>
      <c r="I18" s="6">
        <v>8916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111.46</v>
      </c>
    </row>
    <row r="19" spans="1:18">
      <c r="B19" s="47" t="s">
        <v>65</v>
      </c>
      <c r="C19" t="s">
        <v>77</v>
      </c>
      <c r="D19" s="3" t="s">
        <v>151</v>
      </c>
      <c r="E19" s="5">
        <v>1</v>
      </c>
      <c r="F19" s="2">
        <v>150</v>
      </c>
      <c r="G19" s="6">
        <v>19500</v>
      </c>
      <c r="H19" s="2">
        <v>30</v>
      </c>
      <c r="I19" s="6">
        <v>3344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111.46</v>
      </c>
    </row>
    <row r="20" spans="1:18">
      <c r="B20" s="47" t="s">
        <v>81</v>
      </c>
      <c r="C20" t="s">
        <v>152</v>
      </c>
      <c r="D20" s="3" t="s">
        <v>153</v>
      </c>
      <c r="E20" s="5">
        <v>12</v>
      </c>
      <c r="F20" s="2">
        <v>1380</v>
      </c>
      <c r="G20" s="6">
        <v>179400</v>
      </c>
      <c r="H20" s="2">
        <v>0</v>
      </c>
      <c r="I20" s="6">
        <v>0</v>
      </c>
      <c r="J20" s="6" t="str">
        <f>G20 - 127068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111.46</v>
      </c>
    </row>
    <row r="21" spans="1:18">
      <c r="B21" s="47" t="s">
        <v>81</v>
      </c>
      <c r="C21" t="s">
        <v>152</v>
      </c>
      <c r="D21" s="3" t="s">
        <v>154</v>
      </c>
      <c r="E21" s="5">
        <v>1</v>
      </c>
      <c r="F21" s="2">
        <v>40</v>
      </c>
      <c r="G21" s="6">
        <v>5200</v>
      </c>
      <c r="H21" s="2">
        <v>0</v>
      </c>
      <c r="I21" s="6">
        <v>0</v>
      </c>
      <c r="J21" s="6" t="str">
        <f>G21 - 3567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111.46</v>
      </c>
    </row>
    <row r="22" spans="1:18">
      <c r="B22" s="47" t="s">
        <v>81</v>
      </c>
      <c r="C22" t="s">
        <v>152</v>
      </c>
      <c r="D22" s="3" t="s">
        <v>155</v>
      </c>
      <c r="E22" s="5">
        <v>1</v>
      </c>
      <c r="F22" s="2">
        <v>195</v>
      </c>
      <c r="G22" s="6">
        <v>25350</v>
      </c>
      <c r="H22" s="2">
        <v>0</v>
      </c>
      <c r="I22" s="6">
        <v>0</v>
      </c>
      <c r="J22" s="6" t="str">
        <f>G22 - 17276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111.46</v>
      </c>
    </row>
    <row r="23" spans="1:18">
      <c r="B23" s="49"/>
      <c r="C23" s="49"/>
      <c r="D23" s="50"/>
      <c r="E23" s="51"/>
      <c r="F23" s="52"/>
      <c r="G23" s="53"/>
      <c r="H23" s="52"/>
      <c r="I23" s="53"/>
      <c r="J23" s="53"/>
      <c r="K23" s="54"/>
      <c r="L23" s="53"/>
      <c r="M23" s="52"/>
      <c r="N23" s="53"/>
      <c r="O23" s="54"/>
      <c r="P23" s="54"/>
      <c r="Q23" s="52"/>
      <c r="R23" s="52"/>
    </row>
    <row r="24" spans="1:18">
      <c r="D24" s="8" t="s">
        <v>105</v>
      </c>
      <c r="F24" s="2" t="str">
        <f>SUM(F5:F23)</f>
        <v>0</v>
      </c>
      <c r="G24" s="6" t="str">
        <f>SUM(G5:G23)</f>
        <v>0</v>
      </c>
      <c r="H24" s="2" t="str">
        <f>SUM(H5:H23)</f>
        <v>0</v>
      </c>
      <c r="I24" s="6" t="str">
        <f>SUM(I5:I23)</f>
        <v>0</v>
      </c>
      <c r="J24" s="6" t="str">
        <f>SUM(J5:J23)</f>
        <v>0</v>
      </c>
      <c r="K24" s="4" t="str">
        <f>IF(G24=0,0,J24 / G24)</f>
        <v>0</v>
      </c>
      <c r="L24" s="6" t="str">
        <f>SUM(L5:L23)</f>
        <v>0</v>
      </c>
      <c r="M24" s="2" t="str">
        <f>SUM(M5:M23)</f>
        <v>0</v>
      </c>
      <c r="N24" s="6" t="str">
        <f>SUM(N5:N23)</f>
        <v>0</v>
      </c>
    </row>
    <row r="25" spans="1:18">
      <c r="D25" s="8" t="s">
        <v>106</v>
      </c>
      <c r="E25" s="9">
        <v>0.04712</v>
      </c>
      <c r="F25" s="2" t="str">
        <f>E25 * (F24 - 0)</f>
        <v>0</v>
      </c>
      <c r="G25" s="6" t="str">
        <f>E25 * (G24 - 0)</f>
        <v>0</v>
      </c>
    </row>
    <row r="26" spans="1:18">
      <c r="D26" s="8" t="s">
        <v>107</v>
      </c>
      <c r="E26" s="7">
        <v>0.1</v>
      </c>
      <c r="F26" s="2" t="str">
        <f>F24*E26</f>
        <v>0</v>
      </c>
      <c r="G26" s="6" t="str">
        <f>G24*E26</f>
        <v>0</v>
      </c>
      <c r="N26" s="6" t="str">
        <f>G26</f>
        <v>0</v>
      </c>
    </row>
    <row r="27" spans="1:18">
      <c r="D27" s="8" t="s">
        <v>105</v>
      </c>
      <c r="F27" s="2" t="str">
        <f>F24 + F25 + F26</f>
        <v>0</v>
      </c>
      <c r="G27" s="6" t="str">
        <f>G24 + G25 +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</f>
        <v>0</v>
      </c>
      <c r="M27" s="2" t="str">
        <f>M24</f>
        <v>0</v>
      </c>
      <c r="N27" s="6" t="str">
        <f>N24 + N26</f>
        <v>0</v>
      </c>
    </row>
    <row r="28" spans="1:18">
      <c r="D28" s="8" t="s">
        <v>108</v>
      </c>
      <c r="E28" s="7">
        <v>0</v>
      </c>
      <c r="F28" s="2" t="str">
        <f>F27*E28</f>
        <v>0</v>
      </c>
      <c r="G28" s="6" t="str">
        <f>G27*E28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</row>
    <row r="29" spans="1:18">
      <c r="D29" s="8" t="s">
        <v>109</v>
      </c>
      <c r="E29" s="5">
        <v>0</v>
      </c>
      <c r="F29" s="2" t="str">
        <f>IF(R29=0,0,G29/R29)</f>
        <v>0</v>
      </c>
      <c r="G29" s="6" t="str">
        <f>E29</f>
        <v>0</v>
      </c>
      <c r="L29" s="6" t="str">
        <f>G29*O29</f>
        <v>0</v>
      </c>
      <c r="M29" s="2" t="str">
        <f>F29*O29</f>
        <v>0</v>
      </c>
      <c r="N29" s="6" t="str">
        <f>G29*P29</f>
        <v>0</v>
      </c>
      <c r="O29" s="4">
        <v>0.2</v>
      </c>
      <c r="P29" s="4">
        <v>0.8</v>
      </c>
      <c r="Q29" s="2" t="s">
        <v>110</v>
      </c>
      <c r="R29" s="2">
        <v>100</v>
      </c>
    </row>
    <row r="30" spans="1:18">
      <c r="D30" s="8" t="s">
        <v>111</v>
      </c>
      <c r="F30" s="2" t="str">
        <f>F27 - F28 - F29</f>
        <v>0</v>
      </c>
      <c r="G30" s="6" t="str">
        <f>G27 - G28 - G29</f>
        <v>0</v>
      </c>
      <c r="H30" s="2" t="str">
        <f>H27</f>
        <v>0</v>
      </c>
      <c r="I30" s="6" t="str">
        <f>I27</f>
        <v>0</v>
      </c>
      <c r="J30" s="6" t="str">
        <f>G30 - I30</f>
        <v>0</v>
      </c>
      <c r="K30" s="4" t="str">
        <f>IF(G30=0,0,J30 / G30)</f>
        <v>0</v>
      </c>
      <c r="L30" s="6" t="str">
        <f>L27 - L28 - L29</f>
        <v>0</v>
      </c>
      <c r="M30" s="2" t="str">
        <f>M27 - M28 - M29</f>
        <v>0</v>
      </c>
      <c r="N30" s="6" t="str">
        <f>N27 - N28 - N29</f>
        <v>0</v>
      </c>
    </row>
    <row r="31" spans="1:18">
      <c r="D31" s="8"/>
    </row>
    <row r="32" spans="1:18">
      <c r="D3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2" s="2" t="str">
        <f>M30</f>
        <v>0</v>
      </c>
    </row>
    <row r="33" spans="1:18">
      <c r="D33" s="8" t="s">
        <v>7</v>
      </c>
      <c r="F33" s="2" t="str">
        <f>(F32 + F34) * E25</f>
        <v>0</v>
      </c>
    </row>
    <row r="34" spans="1:18">
      <c r="D34" s="8" t="s">
        <v>112</v>
      </c>
      <c r="F34" s="2" t="str">
        <f>H30</f>
        <v>0</v>
      </c>
    </row>
    <row r="35" spans="1:18">
      <c r="D3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5" s="2" t="str">
        <f>SUM(F32:F34)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7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156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136</v>
      </c>
      <c r="D5" s="3" t="s">
        <v>137</v>
      </c>
      <c r="E5" s="5">
        <v>1</v>
      </c>
      <c r="F5" s="2">
        <v>1450</v>
      </c>
      <c r="G5" s="6">
        <v>188500</v>
      </c>
      <c r="H5" s="2">
        <v>1225.63</v>
      </c>
      <c r="I5" s="6">
        <v>136609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111.46</v>
      </c>
    </row>
    <row r="6" spans="1:18">
      <c r="B6" s="47" t="s">
        <v>65</v>
      </c>
      <c r="C6" t="s">
        <v>136</v>
      </c>
      <c r="D6" s="3" t="s">
        <v>157</v>
      </c>
      <c r="E6" s="5">
        <v>1</v>
      </c>
      <c r="F6" s="2">
        <v>40</v>
      </c>
      <c r="G6" s="6">
        <v>5200</v>
      </c>
      <c r="H6" s="2">
        <v>30</v>
      </c>
      <c r="I6" s="6">
        <v>3344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111.46</v>
      </c>
    </row>
    <row r="7" spans="1:18">
      <c r="B7" s="47" t="s">
        <v>65</v>
      </c>
      <c r="C7" t="s">
        <v>136</v>
      </c>
      <c r="D7" s="3" t="s">
        <v>158</v>
      </c>
      <c r="E7" s="5">
        <v>28</v>
      </c>
      <c r="F7" s="2">
        <v>280</v>
      </c>
      <c r="G7" s="6">
        <v>36400</v>
      </c>
      <c r="H7" s="2">
        <v>224</v>
      </c>
      <c r="I7" s="6">
        <v>24976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111.46</v>
      </c>
    </row>
    <row r="8" spans="1:18">
      <c r="B8" s="47" t="s">
        <v>65</v>
      </c>
      <c r="C8" t="s">
        <v>68</v>
      </c>
      <c r="D8" s="3" t="s">
        <v>70</v>
      </c>
      <c r="E8" s="5">
        <v>1</v>
      </c>
      <c r="F8" s="2">
        <v>900</v>
      </c>
      <c r="G8" s="6">
        <v>117000</v>
      </c>
      <c r="H8" s="2">
        <v>600</v>
      </c>
      <c r="I8" s="6">
        <v>66876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111.46</v>
      </c>
    </row>
    <row r="9" spans="1:18">
      <c r="B9" s="47" t="s">
        <v>65</v>
      </c>
      <c r="C9" t="s">
        <v>68</v>
      </c>
      <c r="D9" s="3" t="s">
        <v>159</v>
      </c>
      <c r="E9" s="5">
        <v>1</v>
      </c>
      <c r="F9" s="2">
        <v>300</v>
      </c>
      <c r="G9" s="6">
        <v>39000</v>
      </c>
      <c r="H9" s="2">
        <v>150</v>
      </c>
      <c r="I9" s="6">
        <v>16719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111.46</v>
      </c>
    </row>
    <row r="10" spans="1:18">
      <c r="B10" s="47" t="s">
        <v>65</v>
      </c>
      <c r="C10" t="s">
        <v>68</v>
      </c>
      <c r="D10" s="3" t="s">
        <v>160</v>
      </c>
      <c r="E10" s="5">
        <v>1</v>
      </c>
      <c r="F10" s="2">
        <v>150</v>
      </c>
      <c r="G10" s="6">
        <v>19500</v>
      </c>
      <c r="H10" s="2">
        <v>50</v>
      </c>
      <c r="I10" s="6">
        <v>5573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111.46</v>
      </c>
    </row>
    <row r="11" spans="1:18">
      <c r="B11" s="47" t="s">
        <v>65</v>
      </c>
      <c r="C11" t="s">
        <v>161</v>
      </c>
      <c r="D11" s="3" t="s">
        <v>162</v>
      </c>
      <c r="E11" s="5">
        <v>1</v>
      </c>
      <c r="F11" s="2">
        <v>1375</v>
      </c>
      <c r="G11" s="6">
        <v>178750</v>
      </c>
      <c r="H11" s="2">
        <v>1099.48</v>
      </c>
      <c r="I11" s="6">
        <v>122548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111.46</v>
      </c>
    </row>
    <row r="12" spans="1:18">
      <c r="B12" s="47" t="s">
        <v>65</v>
      </c>
      <c r="C12" t="s">
        <v>163</v>
      </c>
      <c r="D12" s="3" t="s">
        <v>164</v>
      </c>
      <c r="E12" s="5">
        <v>1</v>
      </c>
      <c r="F12" s="2">
        <v>150</v>
      </c>
      <c r="G12" s="6">
        <v>19500</v>
      </c>
      <c r="H12" s="2">
        <v>105</v>
      </c>
      <c r="I12" s="6">
        <v>11703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111.46</v>
      </c>
    </row>
    <row r="13" spans="1:18">
      <c r="B13" s="47" t="s">
        <v>65</v>
      </c>
      <c r="C13" t="s">
        <v>165</v>
      </c>
      <c r="D13" s="3" t="s">
        <v>166</v>
      </c>
      <c r="E13" s="5">
        <v>1</v>
      </c>
      <c r="F13" s="2">
        <v>950</v>
      </c>
      <c r="G13" s="6">
        <v>123500</v>
      </c>
      <c r="H13" s="2">
        <v>725</v>
      </c>
      <c r="I13" s="6">
        <v>80809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111.46</v>
      </c>
    </row>
    <row r="14" spans="1:18">
      <c r="B14" s="47" t="s">
        <v>65</v>
      </c>
      <c r="C14" t="s">
        <v>75</v>
      </c>
      <c r="D14" s="3" t="s">
        <v>167</v>
      </c>
      <c r="E14" s="5">
        <v>1</v>
      </c>
      <c r="F14" s="2">
        <v>550</v>
      </c>
      <c r="G14" s="6">
        <v>71500</v>
      </c>
      <c r="H14" s="2">
        <v>300</v>
      </c>
      <c r="I14" s="6">
        <v>33438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111.46</v>
      </c>
    </row>
    <row r="15" spans="1:18">
      <c r="B15" s="47" t="s">
        <v>65</v>
      </c>
      <c r="C15" t="s">
        <v>75</v>
      </c>
      <c r="D15" s="3" t="s">
        <v>168</v>
      </c>
      <c r="E15" s="5">
        <v>1</v>
      </c>
      <c r="F15" s="2">
        <v>150</v>
      </c>
      <c r="G15" s="6">
        <v>19500</v>
      </c>
      <c r="H15" s="2">
        <v>120</v>
      </c>
      <c r="I15" s="6">
        <v>13375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111.46</v>
      </c>
    </row>
    <row r="16" spans="1:18">
      <c r="B16" s="47" t="s">
        <v>65</v>
      </c>
      <c r="C16" t="s">
        <v>128</v>
      </c>
      <c r="D16" s="3" t="s">
        <v>145</v>
      </c>
      <c r="E16" s="5">
        <v>1</v>
      </c>
      <c r="F16" s="2">
        <v>250</v>
      </c>
      <c r="G16" s="6">
        <v>32500</v>
      </c>
      <c r="H16" s="2">
        <v>157.06</v>
      </c>
      <c r="I16" s="6">
        <v>17506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111.46</v>
      </c>
    </row>
    <row r="17" spans="1:18">
      <c r="B17" s="47" t="s">
        <v>65</v>
      </c>
      <c r="C17" t="s">
        <v>169</v>
      </c>
      <c r="D17" s="3" t="s">
        <v>170</v>
      </c>
      <c r="E17" s="5">
        <v>1</v>
      </c>
      <c r="F17" s="2">
        <v>270</v>
      </c>
      <c r="G17" s="6">
        <v>35100</v>
      </c>
      <c r="H17" s="2">
        <v>167.54</v>
      </c>
      <c r="I17" s="6">
        <v>18674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111.46</v>
      </c>
    </row>
    <row r="18" spans="1:18">
      <c r="B18" s="47" t="s">
        <v>65</v>
      </c>
      <c r="C18" t="s">
        <v>171</v>
      </c>
      <c r="D18" s="3" t="s">
        <v>172</v>
      </c>
      <c r="E18" s="5">
        <v>2</v>
      </c>
      <c r="F18" s="2">
        <v>914</v>
      </c>
      <c r="G18" s="6">
        <v>118820</v>
      </c>
      <c r="H18" s="2">
        <v>780</v>
      </c>
      <c r="I18" s="6">
        <v>86938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111.46</v>
      </c>
    </row>
    <row r="19" spans="1:18">
      <c r="B19" s="47" t="s">
        <v>65</v>
      </c>
      <c r="C19" t="s">
        <v>118</v>
      </c>
      <c r="D19" s="3" t="s">
        <v>173</v>
      </c>
      <c r="E19" s="5">
        <v>1</v>
      </c>
      <c r="F19" s="2">
        <v>38</v>
      </c>
      <c r="G19" s="6">
        <v>4940</v>
      </c>
      <c r="H19" s="2">
        <v>32</v>
      </c>
      <c r="I19" s="6">
        <v>3567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111.46</v>
      </c>
    </row>
    <row r="20" spans="1:18">
      <c r="B20" s="47" t="s">
        <v>65</v>
      </c>
      <c r="C20" t="s">
        <v>77</v>
      </c>
      <c r="D20" s="3" t="s">
        <v>174</v>
      </c>
      <c r="E20" s="5">
        <v>1</v>
      </c>
      <c r="F20" s="2">
        <v>0</v>
      </c>
      <c r="G20" s="6">
        <v>0</v>
      </c>
      <c r="H20" s="2">
        <v>260</v>
      </c>
      <c r="I20" s="6">
        <v>28980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111.46</v>
      </c>
    </row>
    <row r="21" spans="1:18">
      <c r="B21" s="47" t="s">
        <v>65</v>
      </c>
      <c r="C21" t="s">
        <v>77</v>
      </c>
      <c r="D21" s="3" t="s">
        <v>175</v>
      </c>
      <c r="E21" s="5">
        <v>1</v>
      </c>
      <c r="F21" s="2">
        <v>350</v>
      </c>
      <c r="G21" s="6">
        <v>45500</v>
      </c>
      <c r="H21" s="2">
        <v>90</v>
      </c>
      <c r="I21" s="6">
        <v>10031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111.46</v>
      </c>
    </row>
    <row r="22" spans="1:18">
      <c r="B22" s="47" t="s">
        <v>65</v>
      </c>
      <c r="C22" t="s">
        <v>77</v>
      </c>
      <c r="D22" s="3" t="s">
        <v>176</v>
      </c>
      <c r="E22" s="5">
        <v>3</v>
      </c>
      <c r="F22" s="2">
        <v>60</v>
      </c>
      <c r="G22" s="6">
        <v>7800</v>
      </c>
      <c r="H22" s="2">
        <v>54</v>
      </c>
      <c r="I22" s="6">
        <v>6018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111.46</v>
      </c>
    </row>
    <row r="23" spans="1:18">
      <c r="B23" s="47" t="s">
        <v>81</v>
      </c>
      <c r="C23" t="s">
        <v>177</v>
      </c>
      <c r="D23" s="3" t="s">
        <v>178</v>
      </c>
      <c r="E23" s="5">
        <v>30</v>
      </c>
      <c r="F23" s="2">
        <v>2400</v>
      </c>
      <c r="G23" s="6">
        <v>312000</v>
      </c>
      <c r="H23" s="2">
        <v>0</v>
      </c>
      <c r="I23" s="6">
        <v>0</v>
      </c>
      <c r="J23" s="6" t="str">
        <f>G23 - 217350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8">
        <v>111.46</v>
      </c>
    </row>
    <row r="24" spans="1:18">
      <c r="B24" s="47" t="s">
        <v>65</v>
      </c>
      <c r="C24" t="s">
        <v>77</v>
      </c>
      <c r="D24" s="3" t="s">
        <v>179</v>
      </c>
      <c r="E24" s="5">
        <v>1</v>
      </c>
      <c r="F24" s="2">
        <v>1420</v>
      </c>
      <c r="G24" s="6">
        <v>184600</v>
      </c>
      <c r="H24" s="2">
        <v>1000</v>
      </c>
      <c r="I24" s="6">
        <v>111460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8">
        <v>111.46</v>
      </c>
    </row>
    <row r="25" spans="1:18">
      <c r="B25" s="49"/>
      <c r="C25" s="49"/>
      <c r="D25" s="50"/>
      <c r="E25" s="51"/>
      <c r="F25" s="52"/>
      <c r="G25" s="53"/>
      <c r="H25" s="52"/>
      <c r="I25" s="53"/>
      <c r="J25" s="53"/>
      <c r="K25" s="54"/>
      <c r="L25" s="53"/>
      <c r="M25" s="52"/>
      <c r="N25" s="53"/>
      <c r="O25" s="54"/>
      <c r="P25" s="54"/>
      <c r="Q25" s="52"/>
      <c r="R25" s="52"/>
    </row>
    <row r="26" spans="1:18">
      <c r="D26" s="8" t="s">
        <v>105</v>
      </c>
      <c r="F26" s="2" t="str">
        <f>SUM(F5:F25)</f>
        <v>0</v>
      </c>
      <c r="G26" s="6" t="str">
        <f>SUM(G5:G25)</f>
        <v>0</v>
      </c>
      <c r="H26" s="2" t="str">
        <f>SUM(H5:H25)</f>
        <v>0</v>
      </c>
      <c r="I26" s="6" t="str">
        <f>SUM(I5:I25)</f>
        <v>0</v>
      </c>
      <c r="J26" s="6" t="str">
        <f>SUM(J5:J25)</f>
        <v>0</v>
      </c>
      <c r="K26" s="4" t="str">
        <f>IF(G26=0,0,J26 / G26)</f>
        <v>0</v>
      </c>
      <c r="L26" s="6" t="str">
        <f>SUM(L5:L25)</f>
        <v>0</v>
      </c>
      <c r="M26" s="2" t="str">
        <f>SUM(M5:M25)</f>
        <v>0</v>
      </c>
      <c r="N26" s="6" t="str">
        <f>SUM(N5:N25)</f>
        <v>0</v>
      </c>
    </row>
    <row r="27" spans="1:18">
      <c r="D27" s="8" t="s">
        <v>106</v>
      </c>
      <c r="E27" s="9">
        <v>0.04712</v>
      </c>
      <c r="F27" s="2" t="str">
        <f>E27 * (F26 - 0)</f>
        <v>0</v>
      </c>
      <c r="G27" s="6" t="str">
        <f>E27 * (G26 - 0)</f>
        <v>0</v>
      </c>
    </row>
    <row r="28" spans="1:18">
      <c r="D28" s="8" t="s">
        <v>107</v>
      </c>
      <c r="E28" s="7">
        <v>0.1</v>
      </c>
      <c r="F28" s="2" t="str">
        <f>F26*E28</f>
        <v>0</v>
      </c>
      <c r="G28" s="6" t="str">
        <f>G26*E28</f>
        <v>0</v>
      </c>
      <c r="N28" s="6" t="str">
        <f>G28</f>
        <v>0</v>
      </c>
    </row>
    <row r="29" spans="1:18">
      <c r="D29" s="8" t="s">
        <v>105</v>
      </c>
      <c r="F29" s="2" t="str">
        <f>F26 + F27 + F28</f>
        <v>0</v>
      </c>
      <c r="G29" s="6" t="str">
        <f>G26 + G27 + G28</f>
        <v>0</v>
      </c>
      <c r="H29" s="2" t="str">
        <f>H26</f>
        <v>0</v>
      </c>
      <c r="I29" s="6" t="str">
        <f>I26</f>
        <v>0</v>
      </c>
      <c r="J29" s="6" t="str">
        <f>G29 - I29</f>
        <v>0</v>
      </c>
      <c r="K29" s="4" t="str">
        <f>IF(G29=0,0,J29 / G29)</f>
        <v>0</v>
      </c>
      <c r="L29" s="6" t="str">
        <f>L26</f>
        <v>0</v>
      </c>
      <c r="M29" s="2" t="str">
        <f>M26</f>
        <v>0</v>
      </c>
      <c r="N29" s="6" t="str">
        <f>N26 + N28</f>
        <v>0</v>
      </c>
    </row>
    <row r="30" spans="1:18">
      <c r="D30" s="8" t="s">
        <v>108</v>
      </c>
      <c r="E30" s="7">
        <v>0</v>
      </c>
      <c r="F30" s="2" t="str">
        <f>F29*E30</f>
        <v>0</v>
      </c>
      <c r="G30" s="6" t="str">
        <f>G29*E30</f>
        <v>0</v>
      </c>
      <c r="L30" s="6" t="str">
        <f>G30*O30</f>
        <v>0</v>
      </c>
      <c r="M30" s="2" t="str">
        <f>F30*O30</f>
        <v>0</v>
      </c>
      <c r="N30" s="6" t="str">
        <f>G30*P30</f>
        <v>0</v>
      </c>
      <c r="O30" s="4">
        <v>0.2</v>
      </c>
      <c r="P30" s="4">
        <v>0.8</v>
      </c>
    </row>
    <row r="31" spans="1:18">
      <c r="D31" s="8" t="s">
        <v>109</v>
      </c>
      <c r="E31" s="5">
        <v>0</v>
      </c>
      <c r="F31" s="2" t="str">
        <f>IF(R31=0,0,G31/R31)</f>
        <v>0</v>
      </c>
      <c r="G31" s="6" t="str">
        <f>E31</f>
        <v>0</v>
      </c>
      <c r="L31" s="6" t="str">
        <f>G31*O31</f>
        <v>0</v>
      </c>
      <c r="M31" s="2" t="str">
        <f>F31*O31</f>
        <v>0</v>
      </c>
      <c r="N31" s="6" t="str">
        <f>G31*P31</f>
        <v>0</v>
      </c>
      <c r="O31" s="4">
        <v>0.2</v>
      </c>
      <c r="P31" s="4">
        <v>0.8</v>
      </c>
      <c r="Q31" s="2" t="s">
        <v>110</v>
      </c>
      <c r="R31" s="2">
        <v>100</v>
      </c>
    </row>
    <row r="32" spans="1:18">
      <c r="D32" s="8" t="s">
        <v>111</v>
      </c>
      <c r="F32" s="2" t="str">
        <f>F29 - F30 - F31</f>
        <v>0</v>
      </c>
      <c r="G32" s="6" t="str">
        <f>G29 - G30 - G31</f>
        <v>0</v>
      </c>
      <c r="H32" s="2" t="str">
        <f>H29</f>
        <v>0</v>
      </c>
      <c r="I32" s="6" t="str">
        <f>I29</f>
        <v>0</v>
      </c>
      <c r="J32" s="6" t="str">
        <f>G32 - I32</f>
        <v>0</v>
      </c>
      <c r="K32" s="4" t="str">
        <f>IF(G32=0,0,J32 / G32)</f>
        <v>0</v>
      </c>
      <c r="L32" s="6" t="str">
        <f>L29 - L30 - L31</f>
        <v>0</v>
      </c>
      <c r="M32" s="2" t="str">
        <f>M29 - M30 - M31</f>
        <v>0</v>
      </c>
      <c r="N32" s="6" t="str">
        <f>N29 - N30 - N31</f>
        <v>0</v>
      </c>
    </row>
    <row r="33" spans="1:18">
      <c r="D33" s="8"/>
    </row>
    <row r="34" spans="1:18">
      <c r="D3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4" s="2" t="str">
        <f>M32</f>
        <v>0</v>
      </c>
    </row>
    <row r="35" spans="1:18">
      <c r="D35" s="8" t="s">
        <v>7</v>
      </c>
      <c r="F35" s="2" t="str">
        <f>(F34 + F36) * E27</f>
        <v>0</v>
      </c>
    </row>
    <row r="36" spans="1:18">
      <c r="D36" s="8" t="s">
        <v>112</v>
      </c>
      <c r="F36" s="2" t="str">
        <f>H32</f>
        <v>0</v>
      </c>
    </row>
    <row r="37" spans="1:18">
      <c r="D3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7" s="2" t="str">
        <f>SUM(F34:F36)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180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66</v>
      </c>
      <c r="D5" s="3" t="s">
        <v>67</v>
      </c>
      <c r="E5" s="5">
        <v>1</v>
      </c>
      <c r="F5" s="2">
        <v>850</v>
      </c>
      <c r="G5" s="6">
        <v>110500</v>
      </c>
      <c r="H5" s="2">
        <v>1672.78</v>
      </c>
      <c r="I5" s="6">
        <v>209098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125</v>
      </c>
    </row>
    <row r="6" spans="1:18">
      <c r="B6" s="47" t="s">
        <v>65</v>
      </c>
      <c r="C6" t="s">
        <v>181</v>
      </c>
      <c r="D6" s="3" t="s">
        <v>182</v>
      </c>
      <c r="E6" s="5">
        <v>1</v>
      </c>
      <c r="F6" s="2">
        <v>320</v>
      </c>
      <c r="G6" s="6">
        <v>41600</v>
      </c>
      <c r="H6" s="2">
        <v>200</v>
      </c>
      <c r="I6" s="6">
        <v>25000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125</v>
      </c>
    </row>
    <row r="7" spans="1:18">
      <c r="B7" s="47" t="s">
        <v>65</v>
      </c>
      <c r="C7" t="s">
        <v>181</v>
      </c>
      <c r="D7" s="3" t="s">
        <v>70</v>
      </c>
      <c r="E7" s="5">
        <v>1</v>
      </c>
      <c r="F7" s="2">
        <v>900</v>
      </c>
      <c r="G7" s="6">
        <v>117000</v>
      </c>
      <c r="H7" s="2">
        <v>580</v>
      </c>
      <c r="I7" s="6">
        <v>72500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125</v>
      </c>
    </row>
    <row r="8" spans="1:18">
      <c r="B8" s="47" t="s">
        <v>65</v>
      </c>
      <c r="C8" t="s">
        <v>181</v>
      </c>
      <c r="D8" s="3" t="s">
        <v>160</v>
      </c>
      <c r="E8" s="5">
        <v>1</v>
      </c>
      <c r="F8" s="2">
        <v>150</v>
      </c>
      <c r="G8" s="6">
        <v>19500</v>
      </c>
      <c r="H8" s="2">
        <v>80</v>
      </c>
      <c r="I8" s="6">
        <v>10000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125</v>
      </c>
    </row>
    <row r="9" spans="1:18">
      <c r="B9" s="47" t="s">
        <v>65</v>
      </c>
      <c r="C9" t="s">
        <v>181</v>
      </c>
      <c r="D9" s="3" t="s">
        <v>183</v>
      </c>
      <c r="E9" s="5">
        <v>1</v>
      </c>
      <c r="F9" s="2">
        <v>80</v>
      </c>
      <c r="G9" s="6">
        <v>10400</v>
      </c>
      <c r="H9" s="2">
        <v>50</v>
      </c>
      <c r="I9" s="6">
        <v>6250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125</v>
      </c>
    </row>
    <row r="10" spans="1:18">
      <c r="B10" s="47" t="s">
        <v>65</v>
      </c>
      <c r="C10" t="s">
        <v>125</v>
      </c>
      <c r="D10" s="3" t="s">
        <v>184</v>
      </c>
      <c r="E10" s="5">
        <v>1</v>
      </c>
      <c r="F10" s="2">
        <v>820</v>
      </c>
      <c r="G10" s="6">
        <v>106600</v>
      </c>
      <c r="H10" s="2">
        <v>690</v>
      </c>
      <c r="I10" s="6">
        <v>86250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125</v>
      </c>
    </row>
    <row r="11" spans="1:18">
      <c r="B11" s="47" t="s">
        <v>65</v>
      </c>
      <c r="C11" t="s">
        <v>128</v>
      </c>
      <c r="D11" s="3" t="s">
        <v>185</v>
      </c>
      <c r="E11" s="5">
        <v>2</v>
      </c>
      <c r="F11" s="2">
        <v>300</v>
      </c>
      <c r="G11" s="6">
        <v>39000</v>
      </c>
      <c r="H11" s="2">
        <v>157.06</v>
      </c>
      <c r="I11" s="6">
        <v>19632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125</v>
      </c>
    </row>
    <row r="12" spans="1:18">
      <c r="B12" s="47" t="s">
        <v>65</v>
      </c>
      <c r="C12" t="s">
        <v>161</v>
      </c>
      <c r="D12" s="3" t="s">
        <v>186</v>
      </c>
      <c r="E12" s="5">
        <v>1</v>
      </c>
      <c r="F12" s="2">
        <v>1375</v>
      </c>
      <c r="G12" s="6">
        <v>178750</v>
      </c>
      <c r="H12" s="2">
        <v>1099.48</v>
      </c>
      <c r="I12" s="6">
        <v>137435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125</v>
      </c>
    </row>
    <row r="13" spans="1:18">
      <c r="B13" s="47" t="s">
        <v>65</v>
      </c>
      <c r="C13" t="s">
        <v>146</v>
      </c>
      <c r="D13" s="3" t="s">
        <v>187</v>
      </c>
      <c r="E13" s="5">
        <v>1</v>
      </c>
      <c r="F13" s="2">
        <v>350</v>
      </c>
      <c r="G13" s="6">
        <v>45500</v>
      </c>
      <c r="H13" s="2">
        <v>238.22</v>
      </c>
      <c r="I13" s="6">
        <v>29778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125</v>
      </c>
    </row>
    <row r="14" spans="1:18">
      <c r="B14" s="47" t="s">
        <v>65</v>
      </c>
      <c r="C14" t="s">
        <v>75</v>
      </c>
      <c r="D14" s="3" t="s">
        <v>188</v>
      </c>
      <c r="E14" s="5">
        <v>1</v>
      </c>
      <c r="F14" s="2">
        <v>450</v>
      </c>
      <c r="G14" s="6">
        <v>58500</v>
      </c>
      <c r="H14" s="2">
        <v>240</v>
      </c>
      <c r="I14" s="6">
        <v>30000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125</v>
      </c>
    </row>
    <row r="15" spans="1:18">
      <c r="B15" s="47" t="s">
        <v>65</v>
      </c>
      <c r="C15" t="s">
        <v>77</v>
      </c>
      <c r="D15" s="3" t="s">
        <v>151</v>
      </c>
      <c r="E15" s="5">
        <v>1</v>
      </c>
      <c r="F15" s="2">
        <v>150</v>
      </c>
      <c r="G15" s="6">
        <v>19500</v>
      </c>
      <c r="H15" s="2">
        <v>30</v>
      </c>
      <c r="I15" s="6">
        <v>3750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125</v>
      </c>
    </row>
    <row r="16" spans="1:18">
      <c r="B16" s="47" t="s">
        <v>65</v>
      </c>
      <c r="C16" t="s">
        <v>77</v>
      </c>
      <c r="D16" s="3" t="s">
        <v>189</v>
      </c>
      <c r="E16" s="5">
        <v>2</v>
      </c>
      <c r="F16" s="2">
        <v>50</v>
      </c>
      <c r="G16" s="6">
        <v>6500</v>
      </c>
      <c r="H16" s="2">
        <v>36</v>
      </c>
      <c r="I16" s="6">
        <v>4500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125</v>
      </c>
    </row>
    <row r="17" spans="1:18">
      <c r="B17" s="47" t="s">
        <v>65</v>
      </c>
      <c r="C17" t="s">
        <v>77</v>
      </c>
      <c r="D17" s="3" t="s">
        <v>190</v>
      </c>
      <c r="E17" s="5">
        <v>2</v>
      </c>
      <c r="F17" s="2">
        <v>50</v>
      </c>
      <c r="G17" s="6">
        <v>6500</v>
      </c>
      <c r="H17" s="2">
        <v>16</v>
      </c>
      <c r="I17" s="6">
        <v>2000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125</v>
      </c>
    </row>
    <row r="18" spans="1:18">
      <c r="B18" s="47" t="s">
        <v>65</v>
      </c>
      <c r="C18" t="s">
        <v>125</v>
      </c>
      <c r="D18" s="3" t="s">
        <v>191</v>
      </c>
      <c r="E18" s="5">
        <v>2</v>
      </c>
      <c r="F18" s="2">
        <v>280</v>
      </c>
      <c r="G18" s="6">
        <v>36400</v>
      </c>
      <c r="H18" s="2">
        <v>209.42</v>
      </c>
      <c r="I18" s="6">
        <v>26178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125</v>
      </c>
    </row>
    <row r="19" spans="1:18">
      <c r="B19" s="47" t="s">
        <v>65</v>
      </c>
      <c r="C19" t="s">
        <v>125</v>
      </c>
      <c r="D19" s="3" t="s">
        <v>192</v>
      </c>
      <c r="E19" s="5">
        <v>1</v>
      </c>
      <c r="F19" s="2">
        <v>85</v>
      </c>
      <c r="G19" s="6">
        <v>11050</v>
      </c>
      <c r="H19" s="2">
        <v>62.83</v>
      </c>
      <c r="I19" s="6">
        <v>7854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125</v>
      </c>
    </row>
    <row r="20" spans="1:18">
      <c r="B20" s="49"/>
      <c r="C20" s="49"/>
      <c r="D20" s="50"/>
      <c r="E20" s="51"/>
      <c r="F20" s="52"/>
      <c r="G20" s="53"/>
      <c r="H20" s="52"/>
      <c r="I20" s="53"/>
      <c r="J20" s="53"/>
      <c r="K20" s="54"/>
      <c r="L20" s="53"/>
      <c r="M20" s="52"/>
      <c r="N20" s="53"/>
      <c r="O20" s="54"/>
      <c r="P20" s="54"/>
      <c r="Q20" s="52"/>
      <c r="R20" s="52"/>
    </row>
    <row r="21" spans="1:18">
      <c r="D21" s="8" t="s">
        <v>105</v>
      </c>
      <c r="F21" s="2" t="str">
        <f>SUM(F5:F20)</f>
        <v>0</v>
      </c>
      <c r="G21" s="6" t="str">
        <f>SUM(G5:G20)</f>
        <v>0</v>
      </c>
      <c r="H21" s="2" t="str">
        <f>SUM(H5:H20)</f>
        <v>0</v>
      </c>
      <c r="I21" s="6" t="str">
        <f>SUM(I5:I20)</f>
        <v>0</v>
      </c>
      <c r="J21" s="6" t="str">
        <f>SUM(J5:J20)</f>
        <v>0</v>
      </c>
      <c r="K21" s="4" t="str">
        <f>IF(G21=0,0,J21 / G21)</f>
        <v>0</v>
      </c>
      <c r="L21" s="6" t="str">
        <f>SUM(L5:L20)</f>
        <v>0</v>
      </c>
      <c r="M21" s="2" t="str">
        <f>SUM(M5:M20)</f>
        <v>0</v>
      </c>
      <c r="N21" s="6" t="str">
        <f>SUM(N5:N20)</f>
        <v>0</v>
      </c>
    </row>
    <row r="22" spans="1:18">
      <c r="D22" s="8" t="s">
        <v>106</v>
      </c>
      <c r="E22" s="9">
        <v>0.04712</v>
      </c>
      <c r="F22" s="2" t="str">
        <f>E22 * (F21 - 0)</f>
        <v>0</v>
      </c>
      <c r="G22" s="6" t="str">
        <f>E22 * (G21 - 0)</f>
        <v>0</v>
      </c>
    </row>
    <row r="23" spans="1:18">
      <c r="D23" s="8" t="s">
        <v>107</v>
      </c>
      <c r="E23" s="7">
        <v>0.1</v>
      </c>
      <c r="F23" s="2" t="str">
        <f>F21*E23</f>
        <v>0</v>
      </c>
      <c r="G23" s="6" t="str">
        <f>G21*E23</f>
        <v>0</v>
      </c>
      <c r="N23" s="6" t="str">
        <f>G23</f>
        <v>0</v>
      </c>
    </row>
    <row r="24" spans="1:18">
      <c r="D24" s="8" t="s">
        <v>105</v>
      </c>
      <c r="F24" s="2" t="str">
        <f>F21 + F22 + F23</f>
        <v>0</v>
      </c>
      <c r="G24" s="6" t="str">
        <f>G21 + G22 +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</f>
        <v>0</v>
      </c>
      <c r="M24" s="2" t="str">
        <f>M21</f>
        <v>0</v>
      </c>
      <c r="N24" s="6" t="str">
        <f>N21 + N23</f>
        <v>0</v>
      </c>
    </row>
    <row r="25" spans="1:18">
      <c r="D25" s="8" t="s">
        <v>193</v>
      </c>
      <c r="E25" s="7">
        <v>0</v>
      </c>
      <c r="F25" s="2" t="str">
        <f>F24*E25</f>
        <v>0</v>
      </c>
      <c r="G25" s="6" t="str">
        <f>G24*E25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</row>
    <row r="26" spans="1:18">
      <c r="D26" s="8" t="s">
        <v>109</v>
      </c>
      <c r="E26" s="5">
        <v>100000</v>
      </c>
      <c r="F26" s="2" t="str">
        <f>IF(R26=0,0,G26/R26)</f>
        <v>0</v>
      </c>
      <c r="G26" s="6" t="str">
        <f>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  <c r="Q26" s="2" t="s">
        <v>110</v>
      </c>
      <c r="R26" s="2">
        <v>100</v>
      </c>
    </row>
    <row r="27" spans="1:18">
      <c r="D27" s="8" t="s">
        <v>111</v>
      </c>
      <c r="F27" s="2" t="str">
        <f>F24 - F25 - F26</f>
        <v>0</v>
      </c>
      <c r="G27" s="6" t="str">
        <f>G24 - G25 -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L24 - L25 - L26</f>
        <v>0</v>
      </c>
      <c r="M27" s="2" t="str">
        <f>M24 - M25 - M26</f>
        <v>0</v>
      </c>
      <c r="N27" s="6" t="str">
        <f>N24 - N25 - N26</f>
        <v>0</v>
      </c>
    </row>
    <row r="28" spans="1:18">
      <c r="D28" s="8"/>
    </row>
    <row r="29" spans="1:18">
      <c r="D2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9" s="2" t="str">
        <f>M27</f>
        <v>0</v>
      </c>
    </row>
    <row r="30" spans="1:18">
      <c r="D30" s="8" t="s">
        <v>7</v>
      </c>
      <c r="F30" s="2" t="str">
        <f>(F29 + F31) * E22</f>
        <v>0</v>
      </c>
    </row>
    <row r="31" spans="1:18">
      <c r="D31" s="8" t="s">
        <v>112</v>
      </c>
      <c r="F31" s="2" t="str">
        <f>H27</f>
        <v>0</v>
      </c>
    </row>
    <row r="32" spans="1:18">
      <c r="D3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2" s="2" t="str">
        <f>SUM(F29:F31)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9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194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195</v>
      </c>
      <c r="D5" s="3" t="s">
        <v>196</v>
      </c>
      <c r="E5" s="5">
        <v>1</v>
      </c>
      <c r="F5" s="2">
        <v>4700</v>
      </c>
      <c r="G5" s="6">
        <v>611000</v>
      </c>
      <c r="H5" s="2">
        <v>3649.59</v>
      </c>
      <c r="I5" s="6">
        <v>406783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111.46</v>
      </c>
    </row>
    <row r="6" spans="1:18">
      <c r="B6" s="47" t="s">
        <v>65</v>
      </c>
      <c r="C6" t="s">
        <v>197</v>
      </c>
      <c r="D6" s="3" t="s">
        <v>198</v>
      </c>
      <c r="E6" s="5">
        <v>1</v>
      </c>
      <c r="F6" s="2">
        <v>590</v>
      </c>
      <c r="G6" s="6">
        <v>76700</v>
      </c>
      <c r="H6" s="2">
        <v>416.67</v>
      </c>
      <c r="I6" s="6">
        <v>46442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111.46</v>
      </c>
    </row>
    <row r="7" spans="1:18">
      <c r="B7" s="47" t="s">
        <v>65</v>
      </c>
      <c r="C7" t="s">
        <v>197</v>
      </c>
      <c r="D7" s="3" t="s">
        <v>199</v>
      </c>
      <c r="E7" s="5">
        <v>1</v>
      </c>
      <c r="F7" s="2">
        <v>100</v>
      </c>
      <c r="G7" s="6">
        <v>13000</v>
      </c>
      <c r="H7" s="2">
        <v>62.5</v>
      </c>
      <c r="I7" s="6">
        <v>6966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111.46</v>
      </c>
    </row>
    <row r="8" spans="1:18">
      <c r="B8" s="47" t="s">
        <v>65</v>
      </c>
      <c r="C8" t="s">
        <v>200</v>
      </c>
      <c r="D8" s="3" t="s">
        <v>201</v>
      </c>
      <c r="E8" s="5">
        <v>2</v>
      </c>
      <c r="F8" s="2">
        <v>1040</v>
      </c>
      <c r="G8" s="6">
        <v>135200</v>
      </c>
      <c r="H8" s="2">
        <v>729.16</v>
      </c>
      <c r="I8" s="6">
        <v>81272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111.46</v>
      </c>
    </row>
    <row r="9" spans="1:18">
      <c r="B9" s="47" t="s">
        <v>65</v>
      </c>
      <c r="C9" t="s">
        <v>202</v>
      </c>
      <c r="D9" s="3" t="s">
        <v>203</v>
      </c>
      <c r="E9" s="5">
        <v>1</v>
      </c>
      <c r="F9" s="2">
        <v>880</v>
      </c>
      <c r="G9" s="6">
        <v>114400</v>
      </c>
      <c r="H9" s="2">
        <v>625</v>
      </c>
      <c r="I9" s="6">
        <v>69663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111.46</v>
      </c>
    </row>
    <row r="10" spans="1:18">
      <c r="B10" s="47" t="s">
        <v>65</v>
      </c>
      <c r="C10" t="s">
        <v>204</v>
      </c>
      <c r="D10" s="3" t="s">
        <v>205</v>
      </c>
      <c r="E10" s="5">
        <v>1</v>
      </c>
      <c r="F10" s="2">
        <v>250</v>
      </c>
      <c r="G10" s="6">
        <v>32500</v>
      </c>
      <c r="H10" s="2">
        <v>60</v>
      </c>
      <c r="I10" s="6">
        <v>6688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111.46</v>
      </c>
    </row>
    <row r="11" spans="1:18">
      <c r="B11" s="47" t="s">
        <v>65</v>
      </c>
      <c r="C11" t="s">
        <v>204</v>
      </c>
      <c r="D11" s="3" t="s">
        <v>206</v>
      </c>
      <c r="E11" s="5">
        <v>6</v>
      </c>
      <c r="F11" s="2">
        <v>180</v>
      </c>
      <c r="G11" s="6">
        <v>23400</v>
      </c>
      <c r="H11" s="2">
        <v>150</v>
      </c>
      <c r="I11" s="6">
        <v>16722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8">
        <v>111.46</v>
      </c>
    </row>
    <row r="12" spans="1:18">
      <c r="B12" s="47" t="s">
        <v>65</v>
      </c>
      <c r="C12" t="s">
        <v>207</v>
      </c>
      <c r="D12" s="3" t="s">
        <v>208</v>
      </c>
      <c r="E12" s="5">
        <v>1</v>
      </c>
      <c r="F12" s="2">
        <v>600</v>
      </c>
      <c r="G12" s="6">
        <v>78000</v>
      </c>
      <c r="H12" s="2">
        <v>500</v>
      </c>
      <c r="I12" s="6">
        <v>55730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111.46</v>
      </c>
    </row>
    <row r="13" spans="1:18">
      <c r="B13" s="47" t="s">
        <v>65</v>
      </c>
      <c r="C13" t="s">
        <v>207</v>
      </c>
      <c r="D13" s="3" t="s">
        <v>209</v>
      </c>
      <c r="E13" s="5">
        <v>19</v>
      </c>
      <c r="F13" s="2">
        <v>2850</v>
      </c>
      <c r="G13" s="6">
        <v>370500</v>
      </c>
      <c r="H13" s="2">
        <v>2033</v>
      </c>
      <c r="I13" s="6">
        <v>226594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111.46</v>
      </c>
    </row>
    <row r="14" spans="1:18">
      <c r="B14" s="47" t="s">
        <v>65</v>
      </c>
      <c r="C14" t="s">
        <v>207</v>
      </c>
      <c r="D14" s="3" t="s">
        <v>210</v>
      </c>
      <c r="E14" s="5">
        <v>1</v>
      </c>
      <c r="F14" s="2">
        <v>100</v>
      </c>
      <c r="G14" s="6">
        <v>13000</v>
      </c>
      <c r="H14" s="2">
        <v>100</v>
      </c>
      <c r="I14" s="6">
        <v>11146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8">
        <v>111.46</v>
      </c>
    </row>
    <row r="15" spans="1:18">
      <c r="B15" s="47" t="s">
        <v>65</v>
      </c>
      <c r="C15" t="s">
        <v>211</v>
      </c>
      <c r="D15" s="3" t="s">
        <v>212</v>
      </c>
      <c r="E15" s="5">
        <v>1</v>
      </c>
      <c r="F15" s="2">
        <v>550</v>
      </c>
      <c r="G15" s="6">
        <v>71500</v>
      </c>
      <c r="H15" s="2">
        <v>345</v>
      </c>
      <c r="I15" s="6">
        <v>38454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8">
        <v>111.46</v>
      </c>
    </row>
    <row r="16" spans="1:18">
      <c r="B16" s="47" t="s">
        <v>65</v>
      </c>
      <c r="C16" t="s">
        <v>213</v>
      </c>
      <c r="D16" s="3" t="s">
        <v>214</v>
      </c>
      <c r="E16" s="5">
        <v>1</v>
      </c>
      <c r="F16" s="2">
        <v>800</v>
      </c>
      <c r="G16" s="6">
        <v>104000</v>
      </c>
      <c r="H16" s="2">
        <v>600</v>
      </c>
      <c r="I16" s="6">
        <v>66876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8">
        <v>111.46</v>
      </c>
    </row>
    <row r="17" spans="1:18">
      <c r="B17" s="49"/>
      <c r="C17" s="49"/>
      <c r="D17" s="50"/>
      <c r="E17" s="51"/>
      <c r="F17" s="52"/>
      <c r="G17" s="53"/>
      <c r="H17" s="52"/>
      <c r="I17" s="53"/>
      <c r="J17" s="53"/>
      <c r="K17" s="54"/>
      <c r="L17" s="53"/>
      <c r="M17" s="52"/>
      <c r="N17" s="53"/>
      <c r="O17" s="54"/>
      <c r="P17" s="54"/>
      <c r="Q17" s="52"/>
      <c r="R17" s="52"/>
    </row>
    <row r="18" spans="1:18">
      <c r="D18" s="8" t="s">
        <v>105</v>
      </c>
      <c r="F18" s="2" t="str">
        <f>SUM(F5:F17)</f>
        <v>0</v>
      </c>
      <c r="G18" s="6" t="str">
        <f>SUM(G5:G17)</f>
        <v>0</v>
      </c>
      <c r="H18" s="2" t="str">
        <f>SUM(H5:H17)</f>
        <v>0</v>
      </c>
      <c r="I18" s="6" t="str">
        <f>SUM(I5:I17)</f>
        <v>0</v>
      </c>
      <c r="J18" s="6" t="str">
        <f>SUM(J5:J17)</f>
        <v>0</v>
      </c>
      <c r="K18" s="4" t="str">
        <f>IF(G18=0,0,J18 / G18)</f>
        <v>0</v>
      </c>
      <c r="L18" s="6" t="str">
        <f>SUM(L5:L17)</f>
        <v>0</v>
      </c>
      <c r="M18" s="2" t="str">
        <f>SUM(M5:M17)</f>
        <v>0</v>
      </c>
      <c r="N18" s="6" t="str">
        <f>SUM(N5:N17)</f>
        <v>0</v>
      </c>
    </row>
    <row r="19" spans="1:18">
      <c r="D19" s="8" t="s">
        <v>106</v>
      </c>
      <c r="E19" s="9">
        <v>0.04166</v>
      </c>
      <c r="F19" s="2" t="str">
        <f>E19 * (F18 - 0)</f>
        <v>0</v>
      </c>
      <c r="G19" s="6" t="str">
        <f>E19 * (G18 - 0)</f>
        <v>0</v>
      </c>
    </row>
    <row r="20" spans="1:18">
      <c r="D20" s="8" t="s">
        <v>107</v>
      </c>
      <c r="E20" s="7">
        <v>0.1</v>
      </c>
      <c r="F20" s="2" t="str">
        <f>F18*E20</f>
        <v>0</v>
      </c>
      <c r="G20" s="6" t="str">
        <f>G18*E20</f>
        <v>0</v>
      </c>
      <c r="N20" s="6" t="str">
        <f>G20</f>
        <v>0</v>
      </c>
    </row>
    <row r="21" spans="1:18">
      <c r="D21" s="8" t="s">
        <v>105</v>
      </c>
      <c r="F21" s="2" t="str">
        <f>F18 + F19 + F20</f>
        <v>0</v>
      </c>
      <c r="G21" s="6" t="str">
        <f>G18 + G19 +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</f>
        <v>0</v>
      </c>
      <c r="M21" s="2" t="str">
        <f>M18</f>
        <v>0</v>
      </c>
      <c r="N21" s="6" t="str">
        <f>N18 + N20</f>
        <v>0</v>
      </c>
    </row>
    <row r="22" spans="1:18">
      <c r="D22" s="8" t="s">
        <v>215</v>
      </c>
      <c r="E22" s="7">
        <v>0.05</v>
      </c>
      <c r="F22" s="2" t="str">
        <f>F21*E22</f>
        <v>0</v>
      </c>
      <c r="G22" s="6" t="str">
        <f>G21*E22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</v>
      </c>
      <c r="P22" s="4">
        <v>1</v>
      </c>
    </row>
    <row r="23" spans="1:18">
      <c r="D23" s="8" t="s">
        <v>109</v>
      </c>
      <c r="E23" s="5">
        <v>0</v>
      </c>
      <c r="F23" s="2" t="str">
        <f>IF(R23=0,0,G23/R23)</f>
        <v>0</v>
      </c>
      <c r="G23" s="6" t="str">
        <f>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</v>
      </c>
      <c r="P23" s="4">
        <v>1</v>
      </c>
      <c r="Q23" s="2" t="s">
        <v>110</v>
      </c>
      <c r="R23" s="2">
        <v>100</v>
      </c>
    </row>
    <row r="24" spans="1:18">
      <c r="D24" s="8" t="s">
        <v>111</v>
      </c>
      <c r="F24" s="2" t="str">
        <f>F21 - F22 - F23</f>
        <v>0</v>
      </c>
      <c r="G24" s="6" t="str">
        <f>G21 - G22 -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L21 - L22 - L23</f>
        <v>0</v>
      </c>
      <c r="M24" s="2" t="str">
        <f>M21 - M22 - M23</f>
        <v>0</v>
      </c>
      <c r="N24" s="6" t="str">
        <f>N21 - N22 - N23</f>
        <v>0</v>
      </c>
    </row>
    <row r="25" spans="1:18">
      <c r="D25" s="8"/>
    </row>
    <row r="26" spans="1:18">
      <c r="D2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6" s="2" t="str">
        <f>M24</f>
        <v>0</v>
      </c>
    </row>
    <row r="27" spans="1:18">
      <c r="D27" s="8" t="s">
        <v>7</v>
      </c>
      <c r="F27" s="2" t="str">
        <f>(F26 + F28) * E19</f>
        <v>0</v>
      </c>
    </row>
    <row r="28" spans="1:18">
      <c r="D28" s="8" t="s">
        <v>112</v>
      </c>
      <c r="F28" s="2" t="str">
        <f>H24</f>
        <v>0</v>
      </c>
    </row>
    <row r="29" spans="1:18">
      <c r="D2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9" s="2" t="str">
        <f>SUM(F26:F28)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216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136</v>
      </c>
      <c r="D5" s="3" t="s">
        <v>217</v>
      </c>
      <c r="E5" s="5">
        <v>1</v>
      </c>
      <c r="F5" s="2">
        <v>725</v>
      </c>
      <c r="G5" s="6">
        <v>94250</v>
      </c>
      <c r="H5" s="2">
        <v>1225.63</v>
      </c>
      <c r="I5" s="6">
        <v>136609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111.46</v>
      </c>
    </row>
    <row r="6" spans="1:18">
      <c r="B6" s="47" t="s">
        <v>65</v>
      </c>
      <c r="C6" t="s">
        <v>218</v>
      </c>
      <c r="D6" s="3" t="s">
        <v>219</v>
      </c>
      <c r="E6" s="5">
        <v>1</v>
      </c>
      <c r="F6" s="2">
        <v>900</v>
      </c>
      <c r="G6" s="6">
        <v>117000</v>
      </c>
      <c r="H6" s="2">
        <v>500</v>
      </c>
      <c r="I6" s="6">
        <v>55730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111.46</v>
      </c>
    </row>
    <row r="7" spans="1:18">
      <c r="B7" s="47" t="s">
        <v>65</v>
      </c>
      <c r="C7" t="s">
        <v>218</v>
      </c>
      <c r="D7" s="3" t="s">
        <v>160</v>
      </c>
      <c r="E7" s="5">
        <v>1</v>
      </c>
      <c r="F7" s="2">
        <v>150</v>
      </c>
      <c r="G7" s="6">
        <v>19500</v>
      </c>
      <c r="H7" s="2">
        <v>80</v>
      </c>
      <c r="I7" s="6">
        <v>8917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111.46</v>
      </c>
    </row>
    <row r="8" spans="1:18">
      <c r="B8" s="47" t="s">
        <v>65</v>
      </c>
      <c r="C8" t="s">
        <v>218</v>
      </c>
      <c r="D8" s="3" t="s">
        <v>220</v>
      </c>
      <c r="E8" s="5">
        <v>1</v>
      </c>
      <c r="F8" s="2">
        <v>300</v>
      </c>
      <c r="G8" s="6">
        <v>39000</v>
      </c>
      <c r="H8" s="2">
        <v>150</v>
      </c>
      <c r="I8" s="6">
        <v>16719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111.46</v>
      </c>
    </row>
    <row r="9" spans="1:18">
      <c r="B9" s="47" t="s">
        <v>65</v>
      </c>
      <c r="C9" t="s">
        <v>221</v>
      </c>
      <c r="D9" s="3" t="s">
        <v>222</v>
      </c>
      <c r="E9" s="5">
        <v>3</v>
      </c>
      <c r="F9" s="2">
        <v>240</v>
      </c>
      <c r="G9" s="6">
        <v>31200</v>
      </c>
      <c r="H9" s="2">
        <v>150</v>
      </c>
      <c r="I9" s="6">
        <v>16719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111.46</v>
      </c>
    </row>
    <row r="10" spans="1:18">
      <c r="B10" s="47" t="s">
        <v>65</v>
      </c>
      <c r="C10" t="s">
        <v>161</v>
      </c>
      <c r="D10" s="3" t="s">
        <v>223</v>
      </c>
      <c r="E10" s="5">
        <v>1</v>
      </c>
      <c r="F10" s="2">
        <v>1375</v>
      </c>
      <c r="G10" s="6">
        <v>178750</v>
      </c>
      <c r="H10" s="2">
        <v>1099.48</v>
      </c>
      <c r="I10" s="6">
        <v>122548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111.46</v>
      </c>
    </row>
    <row r="11" spans="1:18">
      <c r="B11" s="47" t="s">
        <v>65</v>
      </c>
      <c r="C11" t="s">
        <v>163</v>
      </c>
      <c r="D11" s="3" t="s">
        <v>224</v>
      </c>
      <c r="E11" s="5">
        <v>1</v>
      </c>
      <c r="F11" s="2">
        <v>350</v>
      </c>
      <c r="G11" s="6">
        <v>45500</v>
      </c>
      <c r="H11" s="2">
        <v>262</v>
      </c>
      <c r="I11" s="6">
        <v>29203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111.46</v>
      </c>
    </row>
    <row r="12" spans="1:18">
      <c r="B12" s="55" t="s">
        <v>225</v>
      </c>
      <c r="C12" s="41" t="s">
        <v>226</v>
      </c>
      <c r="D12" s="42" t="s">
        <v>227</v>
      </c>
      <c r="E12" s="43">
        <v>1</v>
      </c>
      <c r="F12" s="44">
        <v>653.85</v>
      </c>
      <c r="G12" s="45">
        <v>85000</v>
      </c>
      <c r="H12" s="44">
        <v>0</v>
      </c>
      <c r="I12" s="45">
        <v>50868</v>
      </c>
      <c r="J12" s="45" t="str">
        <f>G12 - I12</f>
        <v>0</v>
      </c>
      <c r="K12" s="46" t="str">
        <f>IF(G12=0,0,J12 / G12)</f>
        <v>0</v>
      </c>
      <c r="L12" s="45">
        <v>0</v>
      </c>
      <c r="M12" s="44">
        <v>0</v>
      </c>
      <c r="N12" s="45" t="str">
        <f>J12 * P12</f>
        <v>0</v>
      </c>
      <c r="O12" s="46">
        <v>0</v>
      </c>
      <c r="P12" s="46">
        <v>1</v>
      </c>
      <c r="Q12" s="44">
        <v>130</v>
      </c>
      <c r="R12" s="56">
        <v>111.46</v>
      </c>
    </row>
    <row r="13" spans="1:18">
      <c r="B13" s="47" t="s">
        <v>65</v>
      </c>
      <c r="C13" t="s">
        <v>165</v>
      </c>
      <c r="D13" s="3" t="s">
        <v>228</v>
      </c>
      <c r="E13" s="5">
        <v>1</v>
      </c>
      <c r="F13" s="2">
        <v>950</v>
      </c>
      <c r="G13" s="6">
        <v>123500</v>
      </c>
      <c r="H13" s="2">
        <v>725</v>
      </c>
      <c r="I13" s="6">
        <v>80809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111.46</v>
      </c>
    </row>
    <row r="14" spans="1:18">
      <c r="B14" s="47" t="s">
        <v>65</v>
      </c>
      <c r="C14" t="s">
        <v>75</v>
      </c>
      <c r="D14" s="3" t="s">
        <v>143</v>
      </c>
      <c r="E14" s="5">
        <v>1</v>
      </c>
      <c r="F14" s="2">
        <v>550</v>
      </c>
      <c r="G14" s="6">
        <v>71500</v>
      </c>
      <c r="H14" s="2">
        <v>360</v>
      </c>
      <c r="I14" s="6">
        <v>40126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111.46</v>
      </c>
    </row>
    <row r="15" spans="1:18">
      <c r="B15" s="47" t="s">
        <v>65</v>
      </c>
      <c r="C15" t="s">
        <v>128</v>
      </c>
      <c r="D15" s="3" t="s">
        <v>144</v>
      </c>
      <c r="E15" s="5">
        <v>2</v>
      </c>
      <c r="F15" s="2">
        <v>300</v>
      </c>
      <c r="G15" s="6">
        <v>39000</v>
      </c>
      <c r="H15" s="2">
        <v>157.06</v>
      </c>
      <c r="I15" s="6">
        <v>17506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111.46</v>
      </c>
    </row>
    <row r="16" spans="1:18">
      <c r="B16" s="47" t="s">
        <v>65</v>
      </c>
      <c r="C16" t="s">
        <v>169</v>
      </c>
      <c r="D16" s="3" t="s">
        <v>170</v>
      </c>
      <c r="E16" s="5">
        <v>1</v>
      </c>
      <c r="F16" s="2">
        <v>270</v>
      </c>
      <c r="G16" s="6">
        <v>35100</v>
      </c>
      <c r="H16" s="2">
        <v>180.63</v>
      </c>
      <c r="I16" s="6">
        <v>20133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111.46</v>
      </c>
    </row>
    <row r="17" spans="1:18">
      <c r="B17" s="47" t="s">
        <v>65</v>
      </c>
      <c r="C17" t="s">
        <v>77</v>
      </c>
      <c r="D17" s="3" t="s">
        <v>229</v>
      </c>
      <c r="E17" s="5">
        <v>1</v>
      </c>
      <c r="F17" s="2">
        <v>0</v>
      </c>
      <c r="G17" s="6">
        <v>0</v>
      </c>
      <c r="H17" s="2">
        <v>360</v>
      </c>
      <c r="I17" s="6">
        <v>40126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111.46</v>
      </c>
    </row>
    <row r="18" spans="1:18">
      <c r="B18" s="47" t="s">
        <v>65</v>
      </c>
      <c r="C18" t="s">
        <v>77</v>
      </c>
      <c r="D18" s="3" t="s">
        <v>151</v>
      </c>
      <c r="E18" s="5">
        <v>1</v>
      </c>
      <c r="F18" s="2">
        <v>150</v>
      </c>
      <c r="G18" s="6">
        <v>19500</v>
      </c>
      <c r="H18" s="2">
        <v>75</v>
      </c>
      <c r="I18" s="6">
        <v>8360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111.46</v>
      </c>
    </row>
    <row r="19" spans="1:18">
      <c r="B19" s="47" t="s">
        <v>81</v>
      </c>
      <c r="C19" t="s">
        <v>82</v>
      </c>
      <c r="D19" s="3" t="s">
        <v>131</v>
      </c>
      <c r="E19" s="5">
        <v>6</v>
      </c>
      <c r="F19" s="2">
        <v>828</v>
      </c>
      <c r="G19" s="6">
        <v>107640</v>
      </c>
      <c r="H19" s="2">
        <v>0</v>
      </c>
      <c r="I19" s="6">
        <v>0</v>
      </c>
      <c r="J19" s="6" t="str">
        <f>G19 - 79584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111.46</v>
      </c>
    </row>
    <row r="20" spans="1:18">
      <c r="B20" s="49"/>
      <c r="C20" s="49"/>
      <c r="D20" s="50"/>
      <c r="E20" s="51"/>
      <c r="F20" s="52"/>
      <c r="G20" s="53"/>
      <c r="H20" s="52"/>
      <c r="I20" s="53"/>
      <c r="J20" s="53"/>
      <c r="K20" s="54"/>
      <c r="L20" s="53"/>
      <c r="M20" s="52"/>
      <c r="N20" s="53"/>
      <c r="O20" s="54"/>
      <c r="P20" s="54"/>
      <c r="Q20" s="52"/>
      <c r="R20" s="52"/>
    </row>
    <row r="21" spans="1:18">
      <c r="D21" s="8" t="s">
        <v>105</v>
      </c>
      <c r="F21" s="2" t="str">
        <f>SUM(F5:F20)</f>
        <v>0</v>
      </c>
      <c r="G21" s="6" t="str">
        <f>SUM(G5:G20)</f>
        <v>0</v>
      </c>
      <c r="H21" s="2" t="str">
        <f>SUM(H5:H20)</f>
        <v>0</v>
      </c>
      <c r="I21" s="6" t="str">
        <f>SUM(I5:I20)</f>
        <v>0</v>
      </c>
      <c r="J21" s="6" t="str">
        <f>SUM(J5:J20)</f>
        <v>0</v>
      </c>
      <c r="K21" s="4" t="str">
        <f>IF(G21=0,0,J21 / G21)</f>
        <v>0</v>
      </c>
      <c r="L21" s="6" t="str">
        <f>SUM(L5:L20)</f>
        <v>0</v>
      </c>
      <c r="M21" s="2" t="str">
        <f>SUM(M5:M20)</f>
        <v>0</v>
      </c>
      <c r="N21" s="6" t="str">
        <f>SUM(N5:N20)</f>
        <v>0</v>
      </c>
    </row>
    <row r="22" spans="1:18">
      <c r="D22" s="8" t="s">
        <v>106</v>
      </c>
      <c r="E22" s="9">
        <v>0.04712</v>
      </c>
      <c r="F22" s="2" t="str">
        <f>E22 * (F21 - 653)</f>
        <v>0</v>
      </c>
      <c r="G22" s="6" t="str">
        <f>E22 * (G21 - 85000)</f>
        <v>0</v>
      </c>
    </row>
    <row r="23" spans="1:18">
      <c r="D23" s="8" t="s">
        <v>107</v>
      </c>
      <c r="E23" s="7">
        <v>0.1</v>
      </c>
      <c r="F23" s="2" t="str">
        <f>F21*E23</f>
        <v>0</v>
      </c>
      <c r="G23" s="6" t="str">
        <f>G21*E23</f>
        <v>0</v>
      </c>
      <c r="N23" s="6" t="str">
        <f>G23</f>
        <v>0</v>
      </c>
    </row>
    <row r="24" spans="1:18">
      <c r="D24" s="8" t="s">
        <v>105</v>
      </c>
      <c r="F24" s="2" t="str">
        <f>F21 + F22 + F23</f>
        <v>0</v>
      </c>
      <c r="G24" s="6" t="str">
        <f>G21 + G22 +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</f>
        <v>0</v>
      </c>
      <c r="M24" s="2" t="str">
        <f>M21</f>
        <v>0</v>
      </c>
      <c r="N24" s="6" t="str">
        <f>N21 + N23</f>
        <v>0</v>
      </c>
    </row>
    <row r="25" spans="1:18">
      <c r="D25" s="8" t="s">
        <v>108</v>
      </c>
      <c r="E25" s="7">
        <v>0</v>
      </c>
      <c r="F25" s="2" t="str">
        <f>F24*E25</f>
        <v>0</v>
      </c>
      <c r="G25" s="6" t="str">
        <f>G24*E25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</row>
    <row r="26" spans="1:18">
      <c r="D26" s="8" t="s">
        <v>109</v>
      </c>
      <c r="E26" s="5">
        <v>0</v>
      </c>
      <c r="F26" s="2" t="str">
        <f>IF(R26=0,0,G26/R26)</f>
        <v>0</v>
      </c>
      <c r="G26" s="6" t="str">
        <f>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  <c r="Q26" s="2" t="s">
        <v>110</v>
      </c>
      <c r="R26" s="2">
        <v>100</v>
      </c>
    </row>
    <row r="27" spans="1:18">
      <c r="D27" s="8" t="s">
        <v>111</v>
      </c>
      <c r="F27" s="2" t="str">
        <f>F24 - F25 - F26</f>
        <v>0</v>
      </c>
      <c r="G27" s="6" t="str">
        <f>G24 - G25 -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L24 - L25 - L26</f>
        <v>0</v>
      </c>
      <c r="M27" s="2" t="str">
        <f>M24 - M25 - M26</f>
        <v>0</v>
      </c>
      <c r="N27" s="6" t="str">
        <f>N24 - N25 - N26</f>
        <v>0</v>
      </c>
    </row>
    <row r="28" spans="1:18">
      <c r="D28" s="8"/>
    </row>
    <row r="29" spans="1:18">
      <c r="D2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9" s="2" t="str">
        <f>M27</f>
        <v>0</v>
      </c>
    </row>
    <row r="30" spans="1:18">
      <c r="D30" s="8" t="s">
        <v>7</v>
      </c>
      <c r="F30" s="2" t="str">
        <f>(F29 + F31) * E22</f>
        <v>0</v>
      </c>
    </row>
    <row r="31" spans="1:18">
      <c r="D31" s="8" t="s">
        <v>112</v>
      </c>
      <c r="F31" s="2" t="str">
        <f>H27</f>
        <v>0</v>
      </c>
    </row>
    <row r="32" spans="1:18">
      <c r="D3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2" s="2" t="str">
        <f>SUM(F29:F31)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230</v>
      </c>
      <c r="Q2" s="2" t="s">
        <v>47</v>
      </c>
      <c r="R2" s="2">
        <v>130</v>
      </c>
    </row>
    <row r="4" spans="1:18" s="1" customFormat="1">
      <c r="B4" s="15" t="s">
        <v>48</v>
      </c>
      <c r="C4" s="16" t="s">
        <v>49</v>
      </c>
      <c r="D4" s="17" t="s">
        <v>50</v>
      </c>
      <c r="E4" s="18" t="s">
        <v>51</v>
      </c>
      <c r="F4" s="19" t="s">
        <v>52</v>
      </c>
      <c r="G4" s="18" t="s">
        <v>53</v>
      </c>
      <c r="H4" s="19" t="s">
        <v>54</v>
      </c>
      <c r="I4" s="18" t="s">
        <v>55</v>
      </c>
      <c r="J4" s="18" t="s">
        <v>56</v>
      </c>
      <c r="K4" s="20" t="s">
        <v>57</v>
      </c>
      <c r="L4" s="21" t="s">
        <v>58</v>
      </c>
      <c r="M4" s="22" t="s">
        <v>59</v>
      </c>
      <c r="N4" s="21" t="s">
        <v>60</v>
      </c>
      <c r="O4" s="23" t="s">
        <v>61</v>
      </c>
      <c r="P4" s="23" t="s">
        <v>62</v>
      </c>
      <c r="Q4" s="19" t="s">
        <v>63</v>
      </c>
      <c r="R4" s="24" t="s">
        <v>64</v>
      </c>
    </row>
    <row r="5" spans="1:18">
      <c r="B5" s="47" t="s">
        <v>65</v>
      </c>
      <c r="C5" t="s">
        <v>136</v>
      </c>
      <c r="D5" s="3" t="s">
        <v>137</v>
      </c>
      <c r="E5" s="5">
        <v>1</v>
      </c>
      <c r="F5" s="2">
        <v>1380</v>
      </c>
      <c r="G5" s="6">
        <v>179400</v>
      </c>
      <c r="H5" s="2">
        <v>1225.63</v>
      </c>
      <c r="I5" s="6">
        <v>136609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111.46</v>
      </c>
    </row>
    <row r="6" spans="1:18">
      <c r="B6" s="47" t="s">
        <v>65</v>
      </c>
      <c r="C6" t="s">
        <v>161</v>
      </c>
      <c r="D6" s="3" t="s">
        <v>223</v>
      </c>
      <c r="E6" s="5">
        <v>1</v>
      </c>
      <c r="F6" s="2">
        <v>1375</v>
      </c>
      <c r="G6" s="6">
        <v>178750</v>
      </c>
      <c r="H6" s="2">
        <v>1099.48</v>
      </c>
      <c r="I6" s="6">
        <v>122548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111.46</v>
      </c>
    </row>
    <row r="7" spans="1:18">
      <c r="B7" s="47" t="s">
        <v>65</v>
      </c>
      <c r="C7" t="s">
        <v>75</v>
      </c>
      <c r="D7" s="3" t="s">
        <v>231</v>
      </c>
      <c r="E7" s="5">
        <v>1</v>
      </c>
      <c r="F7" s="2">
        <v>450</v>
      </c>
      <c r="G7" s="6">
        <v>58500</v>
      </c>
      <c r="H7" s="2">
        <v>320</v>
      </c>
      <c r="I7" s="6">
        <v>35667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111.46</v>
      </c>
    </row>
    <row r="8" spans="1:18">
      <c r="B8" s="47" t="s">
        <v>65</v>
      </c>
      <c r="C8" t="s">
        <v>128</v>
      </c>
      <c r="D8" s="3" t="s">
        <v>144</v>
      </c>
      <c r="E8" s="5">
        <v>1</v>
      </c>
      <c r="F8" s="2">
        <v>150</v>
      </c>
      <c r="G8" s="6">
        <v>19500</v>
      </c>
      <c r="H8" s="2">
        <v>78.53</v>
      </c>
      <c r="I8" s="6">
        <v>8753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111.46</v>
      </c>
    </row>
    <row r="9" spans="1:18">
      <c r="B9" s="47" t="s">
        <v>65</v>
      </c>
      <c r="C9" t="s">
        <v>232</v>
      </c>
      <c r="D9" s="3" t="s">
        <v>147</v>
      </c>
      <c r="E9" s="5">
        <v>1</v>
      </c>
      <c r="F9" s="2">
        <v>500</v>
      </c>
      <c r="G9" s="6">
        <v>65000</v>
      </c>
      <c r="H9" s="2">
        <v>314.14</v>
      </c>
      <c r="I9" s="6">
        <v>35014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111.46</v>
      </c>
    </row>
    <row r="10" spans="1:18">
      <c r="B10" s="47" t="s">
        <v>65</v>
      </c>
      <c r="C10" t="s">
        <v>77</v>
      </c>
      <c r="D10" s="3" t="s">
        <v>233</v>
      </c>
      <c r="E10" s="5">
        <v>1</v>
      </c>
      <c r="F10" s="2">
        <v>0</v>
      </c>
      <c r="G10" s="6">
        <v>0</v>
      </c>
      <c r="H10" s="2">
        <v>320</v>
      </c>
      <c r="I10" s="6">
        <v>35667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111.46</v>
      </c>
    </row>
    <row r="11" spans="1:18">
      <c r="B11" s="47" t="s">
        <v>65</v>
      </c>
      <c r="C11" t="s">
        <v>77</v>
      </c>
      <c r="D11" s="3" t="s">
        <v>234</v>
      </c>
      <c r="E11" s="5">
        <v>1</v>
      </c>
      <c r="F11" s="2">
        <v>60</v>
      </c>
      <c r="G11" s="6">
        <v>7800</v>
      </c>
      <c r="H11" s="2">
        <v>35</v>
      </c>
      <c r="I11" s="6">
        <v>3901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111.46</v>
      </c>
    </row>
    <row r="12" spans="1:18">
      <c r="B12" s="47" t="s">
        <v>65</v>
      </c>
      <c r="C12" t="s">
        <v>77</v>
      </c>
      <c r="D12" s="3" t="s">
        <v>79</v>
      </c>
      <c r="E12" s="5">
        <v>1</v>
      </c>
      <c r="F12" s="2">
        <v>250</v>
      </c>
      <c r="G12" s="6">
        <v>32500</v>
      </c>
      <c r="H12" s="2">
        <v>50</v>
      </c>
      <c r="I12" s="6">
        <v>5573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111.46</v>
      </c>
    </row>
    <row r="13" spans="1:18">
      <c r="B13" s="47" t="s">
        <v>65</v>
      </c>
      <c r="C13" t="s">
        <v>77</v>
      </c>
      <c r="D13" s="3" t="s">
        <v>235</v>
      </c>
      <c r="E13" s="5">
        <v>2</v>
      </c>
      <c r="F13" s="2">
        <v>50</v>
      </c>
      <c r="G13" s="6">
        <v>6500</v>
      </c>
      <c r="H13" s="2">
        <v>40</v>
      </c>
      <c r="I13" s="6">
        <v>4458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111.46</v>
      </c>
    </row>
    <row r="14" spans="1:18">
      <c r="B14" s="47" t="s">
        <v>65</v>
      </c>
      <c r="C14" t="s">
        <v>77</v>
      </c>
      <c r="D14" s="3" t="s">
        <v>236</v>
      </c>
      <c r="E14" s="5">
        <v>2</v>
      </c>
      <c r="F14" s="2">
        <v>50</v>
      </c>
      <c r="G14" s="6">
        <v>6500</v>
      </c>
      <c r="H14" s="2">
        <v>40</v>
      </c>
      <c r="I14" s="6">
        <v>4458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111.46</v>
      </c>
    </row>
    <row r="15" spans="1:18">
      <c r="B15" s="47" t="s">
        <v>81</v>
      </c>
      <c r="C15" t="s">
        <v>152</v>
      </c>
      <c r="D15" s="3" t="s">
        <v>153</v>
      </c>
      <c r="E15" s="5">
        <v>16</v>
      </c>
      <c r="F15" s="2">
        <v>1840</v>
      </c>
      <c r="G15" s="6">
        <v>239200</v>
      </c>
      <c r="H15" s="2">
        <v>0</v>
      </c>
      <c r="I15" s="6">
        <v>0</v>
      </c>
      <c r="J15" s="6" t="str">
        <f>G15 - 169424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111.46</v>
      </c>
    </row>
    <row r="16" spans="1:18">
      <c r="B16" s="47" t="s">
        <v>81</v>
      </c>
      <c r="C16" t="s">
        <v>237</v>
      </c>
      <c r="D16" s="3" t="s">
        <v>238</v>
      </c>
      <c r="E16" s="5">
        <v>1</v>
      </c>
      <c r="F16" s="2">
        <v>138.23</v>
      </c>
      <c r="G16" s="6">
        <v>17970</v>
      </c>
      <c r="H16" s="2">
        <v>0</v>
      </c>
      <c r="I16" s="6">
        <v>0</v>
      </c>
      <c r="J16" s="6" t="str">
        <f>G16 - 15406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111.46</v>
      </c>
    </row>
    <row r="17" spans="1:18">
      <c r="B17" s="47" t="s">
        <v>81</v>
      </c>
      <c r="C17" t="s">
        <v>152</v>
      </c>
      <c r="D17" s="3" t="s">
        <v>154</v>
      </c>
      <c r="E17" s="5">
        <v>3</v>
      </c>
      <c r="F17" s="2">
        <v>120</v>
      </c>
      <c r="G17" s="6">
        <v>15600</v>
      </c>
      <c r="H17" s="2">
        <v>0</v>
      </c>
      <c r="I17" s="6">
        <v>0</v>
      </c>
      <c r="J17" s="6" t="str">
        <f>G17 - 10701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111.46</v>
      </c>
    </row>
    <row r="18" spans="1:18">
      <c r="B18" s="47" t="s">
        <v>81</v>
      </c>
      <c r="C18" t="s">
        <v>152</v>
      </c>
      <c r="D18" s="3" t="s">
        <v>239</v>
      </c>
      <c r="E18" s="5">
        <v>1</v>
      </c>
      <c r="F18" s="2">
        <v>211</v>
      </c>
      <c r="G18" s="6">
        <v>27430</v>
      </c>
      <c r="H18" s="2">
        <v>0</v>
      </c>
      <c r="I18" s="6">
        <v>0</v>
      </c>
      <c r="J18" s="6" t="str">
        <f>G18 - 20063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111.46</v>
      </c>
    </row>
    <row r="19" spans="1:18">
      <c r="B19" s="47" t="s">
        <v>65</v>
      </c>
      <c r="C19" t="s">
        <v>232</v>
      </c>
      <c r="D19" s="3" t="s">
        <v>240</v>
      </c>
      <c r="E19" s="5">
        <v>1</v>
      </c>
      <c r="F19" s="2">
        <v>350</v>
      </c>
      <c r="G19" s="6">
        <v>45500</v>
      </c>
      <c r="H19" s="2">
        <v>269.63</v>
      </c>
      <c r="I19" s="6">
        <v>30053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111.46</v>
      </c>
    </row>
    <row r="20" spans="1:18">
      <c r="B20" s="49"/>
      <c r="C20" s="49"/>
      <c r="D20" s="50"/>
      <c r="E20" s="51"/>
      <c r="F20" s="52"/>
      <c r="G20" s="53"/>
      <c r="H20" s="52"/>
      <c r="I20" s="53"/>
      <c r="J20" s="53"/>
      <c r="K20" s="54"/>
      <c r="L20" s="53"/>
      <c r="M20" s="52"/>
      <c r="N20" s="53"/>
      <c r="O20" s="54"/>
      <c r="P20" s="54"/>
      <c r="Q20" s="52"/>
      <c r="R20" s="52"/>
    </row>
    <row r="21" spans="1:18">
      <c r="D21" s="8" t="s">
        <v>105</v>
      </c>
      <c r="F21" s="2" t="str">
        <f>SUM(F5:F20)</f>
        <v>0</v>
      </c>
      <c r="G21" s="6" t="str">
        <f>SUM(G5:G20)</f>
        <v>0</v>
      </c>
      <c r="H21" s="2" t="str">
        <f>SUM(H5:H20)</f>
        <v>0</v>
      </c>
      <c r="I21" s="6" t="str">
        <f>SUM(I5:I20)</f>
        <v>0</v>
      </c>
      <c r="J21" s="6" t="str">
        <f>SUM(J5:J20)</f>
        <v>0</v>
      </c>
      <c r="K21" s="4" t="str">
        <f>IF(G21=0,0,J21 / G21)</f>
        <v>0</v>
      </c>
      <c r="L21" s="6" t="str">
        <f>SUM(L5:L20)</f>
        <v>0</v>
      </c>
      <c r="M21" s="2" t="str">
        <f>SUM(M5:M20)</f>
        <v>0</v>
      </c>
      <c r="N21" s="6" t="str">
        <f>SUM(N5:N20)</f>
        <v>0</v>
      </c>
    </row>
    <row r="22" spans="1:18">
      <c r="D22" s="8" t="s">
        <v>106</v>
      </c>
      <c r="E22" s="9">
        <v>0.04712</v>
      </c>
      <c r="F22" s="2" t="str">
        <f>E22 * (F21 - 0)</f>
        <v>0</v>
      </c>
      <c r="G22" s="6" t="str">
        <f>E22 * (G21 - 0)</f>
        <v>0</v>
      </c>
    </row>
    <row r="23" spans="1:18">
      <c r="D23" s="8" t="s">
        <v>107</v>
      </c>
      <c r="E23" s="7">
        <v>0.1</v>
      </c>
      <c r="F23" s="2" t="str">
        <f>F21*E23</f>
        <v>0</v>
      </c>
      <c r="G23" s="6" t="str">
        <f>G21*E23</f>
        <v>0</v>
      </c>
      <c r="N23" s="6" t="str">
        <f>G23</f>
        <v>0</v>
      </c>
    </row>
    <row r="24" spans="1:18">
      <c r="D24" s="8" t="s">
        <v>105</v>
      </c>
      <c r="F24" s="2" t="str">
        <f>F21 + F22 + F23</f>
        <v>0</v>
      </c>
      <c r="G24" s="6" t="str">
        <f>G21 + G22 +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</f>
        <v>0</v>
      </c>
      <c r="M24" s="2" t="str">
        <f>M21</f>
        <v>0</v>
      </c>
      <c r="N24" s="6" t="str">
        <f>N21 + N23</f>
        <v>0</v>
      </c>
    </row>
    <row r="25" spans="1:18">
      <c r="D25" s="8" t="s">
        <v>134</v>
      </c>
      <c r="E25" s="7">
        <v>0.05</v>
      </c>
      <c r="F25" s="2" t="str">
        <f>F24*E25</f>
        <v>0</v>
      </c>
      <c r="G25" s="6" t="str">
        <f>G24*E25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</row>
    <row r="26" spans="1:18">
      <c r="D26" s="8" t="s">
        <v>109</v>
      </c>
      <c r="E26" s="5">
        <v>0</v>
      </c>
      <c r="F26" s="2" t="str">
        <f>IF(R26=0,0,G26/R26)</f>
        <v>0</v>
      </c>
      <c r="G26" s="6" t="str">
        <f>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  <c r="Q26" s="2" t="s">
        <v>110</v>
      </c>
      <c r="R26" s="2">
        <v>100</v>
      </c>
    </row>
    <row r="27" spans="1:18">
      <c r="D27" s="8" t="s">
        <v>111</v>
      </c>
      <c r="F27" s="2" t="str">
        <f>F24 - F25 - F26</f>
        <v>0</v>
      </c>
      <c r="G27" s="6" t="str">
        <f>G24 - G25 -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L24 - L25 - L26</f>
        <v>0</v>
      </c>
      <c r="M27" s="2" t="str">
        <f>M24 - M25 - M26</f>
        <v>0</v>
      </c>
      <c r="N27" s="6" t="str">
        <f>N24 - N25 - N26</f>
        <v>0</v>
      </c>
    </row>
    <row r="28" spans="1:18">
      <c r="D28" s="8"/>
    </row>
    <row r="29" spans="1:18">
      <c r="D2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9" s="2" t="str">
        <f>M27</f>
        <v>0</v>
      </c>
    </row>
    <row r="30" spans="1:18">
      <c r="D30" s="8" t="s">
        <v>7</v>
      </c>
      <c r="F30" s="2" t="str">
        <f>(F29 + F31) * E22</f>
        <v>0</v>
      </c>
    </row>
    <row r="31" spans="1:18">
      <c r="D31" s="8" t="s">
        <v>112</v>
      </c>
      <c r="F31" s="2" t="str">
        <f>H27</f>
        <v>0</v>
      </c>
    </row>
    <row r="32" spans="1:18">
      <c r="D3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2" s="2" t="str">
        <f>SUM(F29:F31)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送金全体像</vt:lpstr>
      <vt:lpstr>日山様</vt:lpstr>
      <vt:lpstr>飯島様</vt:lpstr>
      <vt:lpstr>斉藤 様</vt:lpstr>
      <vt:lpstr>井原様</vt:lpstr>
      <vt:lpstr>大谷様</vt:lpstr>
      <vt:lpstr>鈴木様</vt:lpstr>
      <vt:lpstr>水野様</vt:lpstr>
      <vt:lpstr>栗原様</vt:lpstr>
      <vt:lpstr>内田様</vt:lpstr>
      <vt:lpstr>小島様</vt:lpstr>
      <vt:lpstr>川端様</vt:lpstr>
      <vt:lpstr>髙木様</vt:lpstr>
      <vt:lpstr>渡辺様</vt:lpstr>
      <vt:lpstr>吉田様</vt:lpstr>
      <vt:lpstr>細川様</vt:lpstr>
      <vt:lpstr>黒川様</vt:lpstr>
      <vt:lpstr>佐俣様</vt:lpstr>
      <vt:lpstr>黒瀧様</vt:lpstr>
      <vt:lpstr>松田様</vt:lpstr>
      <vt:lpstr>髙部様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