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送金全体像" sheetId="1" r:id="rId4"/>
    <sheet name="後関様" sheetId="2" r:id="rId5"/>
    <sheet name="太田様" sheetId="3" r:id="rId6"/>
    <sheet name="栃久保様" sheetId="4" r:id="rId7"/>
    <sheet name="西條様" sheetId="5" r:id="rId8"/>
    <sheet name="石川様" sheetId="6" r:id="rId9"/>
    <sheet name="宮本様" sheetId="7" r:id="rId10"/>
    <sheet name="丹山様" sheetId="8" r:id="rId11"/>
    <sheet name="鈴木様" sheetId="9" r:id="rId12"/>
    <sheet name="日下部様" sheetId="10" r:id="rId13"/>
    <sheet name="上原様" sheetId="11" r:id="rId14"/>
    <sheet name="古川様" sheetId="12" r:id="rId15"/>
    <sheet name="今城様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<sst xmlns="http://schemas.openxmlformats.org/spreadsheetml/2006/main" uniqueCount="280">
  <si>
    <t>2018-09挙式分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</si>
  <si>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</si>
  <si>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</si>
  <si>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</si>
  <si>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</si>
  <si>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</si>
  <si>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</si>
  <si>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</si>
  <si>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</si>
  <si>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2018/09/07</t>
  </si>
  <si>
    <t>栃久保 佑太</t>
  </si>
  <si>
    <t>2018/09/08</t>
  </si>
  <si>
    <t>太田 充胤</t>
  </si>
  <si>
    <t>2018/09/11</t>
  </si>
  <si>
    <t>上原 英行</t>
  </si>
  <si>
    <t>2018/09/13</t>
  </si>
  <si>
    <t>古川 信太郎</t>
  </si>
  <si>
    <t>宮本 和明</t>
  </si>
  <si>
    <t>2018/09/14</t>
  </si>
  <si>
    <t>後関 翔太</t>
  </si>
  <si>
    <t>2018/09/17</t>
  </si>
  <si>
    <t>石川 聡史</t>
  </si>
  <si>
    <t>日下部 大樹</t>
  </si>
  <si>
    <t>西條 裕介</t>
  </si>
  <si>
    <t>今城 惣次郎</t>
  </si>
  <si>
    <t>2018/09/23</t>
  </si>
  <si>
    <t>丹山 東吾</t>
  </si>
  <si>
    <t>2018/09/24</t>
  </si>
  <si>
    <t>鈴木 貴久</t>
  </si>
  <si>
    <t>合計</t>
  </si>
  <si>
    <t>後関様     挙式日：2018-09-14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</si>
  <si>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</si>
  <si>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</si>
  <si>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</si>
  <si>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</si>
  <si>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</si>
  <si>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</si>
  <si>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</si>
  <si>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</si>
  <si>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</si>
  <si>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</si>
  <si>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</si>
  <si>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</si>
  <si>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</si>
  <si>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</si>
  <si>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</si>
  <si>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</si>
  <si>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</si>
  <si>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</si>
  <si>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</si>
  <si>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</si>
  <si>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</si>
  <si>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</si>
  <si>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ご列席者様用ノンアルコールシャンパン</t>
  </si>
  <si>
    <t>ヘアメイクアーティスト：Real Weddingsオリジナル</t>
  </si>
  <si>
    <t>つきっきりヘアメイク(7時間）*クイックヘアチェンジ2回付き</t>
  </si>
  <si>
    <t>延長1時間</t>
  </si>
  <si>
    <t>新郎ヘアセット(20分）</t>
  </si>
  <si>
    <t>フォトグラファー：Jayson Tanega</t>
  </si>
  <si>
    <t>お支度→ホテル館内→リムジン→挙式→フォトツアー2ヶ所(ワイキキ周辺）/撮影データ☆</t>
  </si>
  <si>
    <t>フォトツアー1カ所追加（ワイキキ周辺）☆</t>
  </si>
  <si>
    <t>UIプロダクション</t>
  </si>
  <si>
    <t>シルバープラン（会場到着→挙式→お庭→6組までのインタビュー/未編集セレモニー）DVDもしくはブルーレイ納品</t>
  </si>
  <si>
    <t>つきっきりコーディネーター</t>
  </si>
  <si>
    <t>ホテル出発→教会→フォトツアー3カ所(ワイキキ周辺)→レセプション前半まで</t>
  </si>
  <si>
    <t>カップル用リムジン</t>
  </si>
  <si>
    <t>フォトツアー1ヶ所（ワイキキ周辺）</t>
  </si>
  <si>
    <t>7名様用リムジン</t>
  </si>
  <si>
    <t>ホテル⇔会場間（ワイキキ周辺）/2時間</t>
  </si>
  <si>
    <t>Real Weddings オリジナル</t>
  </si>
  <si>
    <t>フラワーシャワー(10名様分)</t>
  </si>
  <si>
    <t>クレジット払い(海外)</t>
  </si>
  <si>
    <t>アズーア</t>
  </si>
  <si>
    <t>Ali'I Nui～Grand Royal～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</si>
  <si>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</si>
  <si>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</si>
  <si>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</si>
  <si>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</si>
  <si>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</si>
  <si>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</si>
  <si>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</si>
  <si>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</si>
  <si>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</si>
  <si>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太田様     挙式日：2018-09-08</t>
  </si>
  <si>
    <t>ラハイナホーリーイノセント教会</t>
  </si>
  <si>
    <t>※単品料金
挙式使用料（1時間挙式）/牧師への謝礼/ギター弾き語り/ウエルカムボード/教会装花（造花）/結婚証明書（法的効力はありません）/リムジン送迎（カアナパリ地区ホテル⇔教会間・2時間）</t>
  </si>
  <si>
    <t>ヘアメイクアーティスト：マウイ島</t>
  </si>
  <si>
    <t>つきっきりヘアメイク6時間以内</t>
  </si>
  <si>
    <t>ゲストヘアメイク(60分)</t>
  </si>
  <si>
    <t>ゲストヘアセットorメイクのみ(30分)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</si>
  <si>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</si>
  <si>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</si>
  <si>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</si>
  <si>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</si>
  <si>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送迎車(マウイ島)</t>
  </si>
  <si>
    <t>挙式基本プランの中のリムジンを使用 
※新郎新婦様を教会にお送りした後、列席者をお迎え</t>
  </si>
  <si>
    <t>Real Weddings オリジナル(マウイ島)</t>
  </si>
  <si>
    <t>ブーケ＆ブートニア　☆プレゼント☆ ※白胡蝶蘭、イエローローズ，小花、、グリーンで作成</t>
  </si>
  <si>
    <t>ハクレイ　※白デンファレ、イエローミニローズで作成</t>
  </si>
  <si>
    <t>フラワーシャワー10名様分</t>
  </si>
  <si>
    <t>レイ/ホワイトオーキッド(シングル)　</t>
  </si>
  <si>
    <t>マウイ島：パシフィコ</t>
  </si>
  <si>
    <t>Dinner Menu B　</t>
  </si>
  <si>
    <t>マウイ島</t>
  </si>
  <si>
    <t>ウエディングケーキ　※1 tier round  for 8 pax</t>
  </si>
  <si>
    <t>ケーキフラワー　※ブーケ（胡蝶蘭）と同じお花</t>
  </si>
  <si>
    <t>離島挙式特別割引</t>
  </si>
  <si>
    <t>栃久保様     挙式日：2018-09-07</t>
  </si>
  <si>
    <t>ヘアメイクアーティスト：Bilino</t>
  </si>
  <si>
    <t>ヘアメイク＆着付け（120分）</t>
  </si>
  <si>
    <t>カハラ出張料</t>
  </si>
  <si>
    <t xml:space="preserve">Plan（アルバムなし）：フォトグラファーJason/メイク、ホテル内、(リムジン)、セレモニー、フォトツアー1ヶ所+レセプション冒頭/350cut～/DVD(データ)・インターネットスライドショー	</t>
  </si>
  <si>
    <t>遠方出張料（ワイマナロのフォトツアー）</t>
  </si>
  <si>
    <t>シルバープラン（会場到着→挙式→お庭→6組までのインタビュー/未編集セレモニー）DVD納品</t>
  </si>
  <si>
    <t>ホテル出発→教会→フォトツアー1カ所→レセプション</t>
  </si>
  <si>
    <t>ゲストの皆様の誘導～レセプション会場セッティング</t>
  </si>
  <si>
    <t>フォトツアー1ヶ所(ワイマナロビーチ)</t>
  </si>
  <si>
    <t>40名様用トロリーチャーター</t>
  </si>
  <si>
    <t>②ブーケ&amp;ブートニア  ☆プレゼント☆ ※ミニバラ(ホワイト)・エリンジュウム(ブルー)・トルコキキョウ(ホワイト)・ユーカリの葉</t>
  </si>
  <si>
    <t>チューベローズシングルレイ</t>
  </si>
  <si>
    <t>サンスーシールーム</t>
  </si>
  <si>
    <t>個室使用料（2時間30分）※10名様からのご予約が必要となります</t>
  </si>
  <si>
    <t>ハウツリーラナイ/サンスーシールーム</t>
  </si>
  <si>
    <t>Dinner Menu A</t>
  </si>
  <si>
    <t>Kids Menu</t>
  </si>
  <si>
    <t>2Tier Round Cake (8" &amp; 10")/Basic</t>
  </si>
  <si>
    <t>チーズケーキ(キャンドル付プレート)
※新婦ご両親様還暦祝い＆新郎お父様誕生日祝い</t>
  </si>
  <si>
    <t>振込(国内)</t>
  </si>
  <si>
    <t>Other</t>
  </si>
  <si>
    <t>★新春限定特典★bittersweetドレス&amp;タキシードレンタル35万円分</t>
  </si>
  <si>
    <t>ご紹介特別割引</t>
  </si>
  <si>
    <t>西條様     挙式日：2018-09-17</t>
  </si>
  <si>
    <t>フォーシーズンズフアラライウエディング</t>
  </si>
  <si>
    <t>【セットプラン】
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/日本人コーディネーター/ヘアメイク＆着付け(120分)/写真撮影(挙式のみ)　
※レセプションは必須となります
※ヘアメイクは1時間延長毎に19,500円追加となります</t>
  </si>
  <si>
    <t>フォトグラファー：リアルウエディングスオリジナル(ハワイ島)</t>
  </si>
  <si>
    <t>フォトツアー1カ所目（メイク＆ホテル・岩場）</t>
  </si>
  <si>
    <t>動画撮影：ハワイ島</t>
  </si>
  <si>
    <t>Toby Hoogs 挙式のみ(1時間)　※フォーシーズンズフアラライ挙式の場合
※1時間延長毎に169,000円追加</t>
  </si>
  <si>
    <t>Real Weddings オリジナル(ハワイ島)</t>
  </si>
  <si>
    <t>ブーケ&amp;ブートニア
※パッケージ内レセプションフラワーからの差額</t>
  </si>
  <si>
    <t>ハクレイ（花冠）
36,400円→37,700円</t>
  </si>
  <si>
    <t>フラワーシャワー　</t>
  </si>
  <si>
    <t>レイ(デザインお任せ)　</t>
  </si>
  <si>
    <t>ハワイ島：フォーシーズンズフアラライ</t>
  </si>
  <si>
    <t>Ulu Ocean Grill/The Kohala会場使用料(16～29名様まで)　※必ず16名様以上のご利用が必要となります。万が一ご人数様に達しない場合は、キャンセル料が掛かりますので予めご留意願います。</t>
  </si>
  <si>
    <t>Ulu Ocean Grill/ディナーメニュー　
・Hawaiian Ahi Poke
・WOW Farm Heirloom Tomato Salad
・Black Pepper Jam NY Steak
・Selection of House Made Sorbet</t>
  </si>
  <si>
    <t>Ulu Ocean Grill/お子様メニュー（Mr.Kotoyuki Sasaki)
・Chicken Noodle
・Macaroni&amp;Cheese
・Grilled Chicken Breast（Steamed Rice&amp;Steamed Vegetables）
・Assorted Juices</t>
  </si>
  <si>
    <t>Ulu Ocean Grill/お子様メニュー（Mr.Yuta Oda&amp;Ms.Aoi Oda)
・Chicken Noodle
・Pasta(Marinara)
・Flame Broiled Tenderloin(Sliced Mixed Fruit&amp;French Fries）
・Chocolate Ice Cream
・Assorted Juices</t>
  </si>
  <si>
    <t>ウェディングケーキ（2段）
75,400円→65,000円</t>
  </si>
  <si>
    <t>つきっきりコーディネーター(ハワイ島)</t>
  </si>
  <si>
    <t>フォトツアー→レセプション</t>
  </si>
  <si>
    <t>離島特別割引</t>
  </si>
  <si>
    <t>石川様     挙式日：2018-09-17</t>
  </si>
  <si>
    <t>アンダーズアットワイレア</t>
  </si>
  <si>
    <t>オーシャンフロント会場使用料（午前挙式）／牧師先生／結婚証明書(法的効力なし)／弾き語りシンガー／バンブーアーチ／チェア／日本人コーディネーター
※現地お打合せ：9/16   15:30〜</t>
  </si>
  <si>
    <t>ガゼボレンタル　
※チュール込</t>
  </si>
  <si>
    <t>ガゼボフラワー
※設置料込</t>
  </si>
  <si>
    <t>フラワーバージンロード　
※ホワイト</t>
  </si>
  <si>
    <t>ヘアメイク＆着付け(120分)＋クイックヘアチェンジ1回付き＋アタッチメント付きアテンド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</si>
  <si>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</si>
  <si>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</si>
  <si>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他島撮影出張料（宿泊料除く）</t>
  </si>
  <si>
    <t>動画撮影：マウイ島</t>
  </si>
  <si>
    <t>挙式のみ　※デジタルダウンロード</t>
  </si>
  <si>
    <t>カップル用SUV(マウイ島)</t>
  </si>
  <si>
    <t>ビーチ撮影用</t>
  </si>
  <si>
    <t>ブーケ＆ブートニア
☆プレゼント☆</t>
  </si>
  <si>
    <t>ハクレイ　
※色合いはブーケとお揃い</t>
  </si>
  <si>
    <t>宮本様     挙式日：2018-09-13</t>
  </si>
  <si>
    <t>ザ・フェアモントオーキッド・ウエディング</t>
  </si>
  <si>
    <t>タートルポワント会場使用料(月～金曜日・午前中挙式)／牧師先生／結婚証明書（法的効力はありません)／弾き語りシンガー／チェア（20脚）／日本人コーディネーター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</si>
  <si>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</si>
  <si>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ガゼボフラワー　</t>
  </si>
  <si>
    <t>ハワイ島：ザ・フェアモントオーキッド・ウエディング</t>
  </si>
  <si>
    <t>チェアカバー</t>
  </si>
  <si>
    <t>チェアリボン</t>
  </si>
  <si>
    <t>会場デコレーション</t>
  </si>
  <si>
    <t>セットアップ料</t>
  </si>
  <si>
    <t>ヘアメイクアーティスト：ハワイ島</t>
  </si>
  <si>
    <t xml:space="preserve">ヘアメイク＆着付け＋クイックヘアチェンジ付き(6時間)
※朝のお仕度：52,000円
※朝のお仕度~ビーチ撮影後のチェンジ：97,500円
	</t>
  </si>
  <si>
    <t>ゲストヘアセット(45分)
6:30ａｍ〜＠フェアモントオーキッド
Ms.Norie Miyamoto
Ms.Misako Inoue
Ms.Saki Inoue
Ms.Kana Tateishi</t>
  </si>
  <si>
    <t>挙式＋フォトツアー3カ所　※フォトツアーは連動している場合に限り(待機時間がある場合は別途ご相談ください)撮影時間1時間【お仕度＆ホテル、ビーチ、レセプション】
※挙式+フォトツアー2ヶ所：197,600円</t>
  </si>
  <si>
    <t>Toby Hoogs 挙式のみ(1時間)</t>
  </si>
  <si>
    <t>レセプション1時間
1時間分+待機料</t>
  </si>
  <si>
    <t>フォトツアー1カ所(ホテル撮影時)</t>
  </si>
  <si>
    <t>ブーケ&amp;ブートニア　
イエローあじさい, イエロービリー・ボール, イエローヒナギク, シオン, イエローカーネーション,レモンリーフ</t>
  </si>
  <si>
    <t>ヘッドピース</t>
  </si>
  <si>
    <t>フラワーシャワー(10名様分)　</t>
  </si>
  <si>
    <t>ハワイ島：ザ・フェアモントオーキッド</t>
  </si>
  <si>
    <t>Kilohana Room会場使用料</t>
  </si>
  <si>
    <t>バーテンダーフィー</t>
  </si>
  <si>
    <t>Lunch Menu #1</t>
  </si>
  <si>
    <t>ウェディングケーキ
※フラワー含む</t>
  </si>
  <si>
    <t>Real Weddings オリジナル (ハワイ島)</t>
  </si>
  <si>
    <t>テーブル装花 1卓分</t>
  </si>
  <si>
    <t>テーブル装花 高砂</t>
  </si>
  <si>
    <t>レセプション終了まで</t>
  </si>
  <si>
    <t>ゲストアテンド(挙式~レセプション終了まで)　※ご列席者25名様以上の場合</t>
  </si>
  <si>
    <t>ご成約特典</t>
  </si>
  <si>
    <t>丹山様     挙式日：2018-09-23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</si>
  <si>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</si>
  <si>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シルバープラン（会場到着→挙式→お庭→6組までのインタビュー/未編集セレモニー）DVDもしくはブルーレイ納品　※2時間挙式</t>
  </si>
  <si>
    <t>【メインコーディネーター】
ホテル出発→教会→レセプション</t>
  </si>
  <si>
    <t>【ゲスト様コーディネーター】
挙式→レセプション準備→レセプション</t>
  </si>
  <si>
    <t>レセプションコーディネーター</t>
  </si>
  <si>
    <t>【ゲスト様コーディネーター】
レセプション準備→レセプション</t>
  </si>
  <si>
    <t>24名様用バス</t>
  </si>
  <si>
    <t>待機料</t>
  </si>
  <si>
    <t>ブーケ＆ブートニア（Ceremony)</t>
  </si>
  <si>
    <t>ブーケ＆ブートニア　</t>
  </si>
  <si>
    <t>フラワーシャワー(50名様分)</t>
  </si>
  <si>
    <t>レイ</t>
  </si>
  <si>
    <t>ハレクラニ（バンケットルーム）</t>
  </si>
  <si>
    <t>Dinner/MENU SEVEN
※最低保証料金：￥​1,​131,000以上
※ドリンクは現地でのお支払となります</t>
  </si>
  <si>
    <t>Keki Menu</t>
  </si>
  <si>
    <t>オリジナルウエディングケーキ</t>
  </si>
  <si>
    <t>Birthday Plate（チョコレートで文字）</t>
  </si>
  <si>
    <t>カメラマンさん用お食事</t>
  </si>
  <si>
    <t>テーブルデコレーション
494,000円→455,000円</t>
  </si>
  <si>
    <t>リネン</t>
  </si>
  <si>
    <t>テーブルクロス　</t>
  </si>
  <si>
    <t>チャージャー</t>
  </si>
  <si>
    <t>チェア</t>
  </si>
  <si>
    <t>配達料</t>
  </si>
  <si>
    <t>Name Stand</t>
  </si>
  <si>
    <t>ご紹介割引</t>
  </si>
  <si>
    <t>鈴木様     挙式日：2018-09-24</t>
  </si>
  <si>
    <t>ヘアメイクアーティスト：Hisami</t>
  </si>
  <si>
    <t>つきっきり(7時間以内)+クイックヘアチェンジ2回付</t>
  </si>
  <si>
    <t xml:space="preserve">Plan（アルバムなし）：フォトグラファーTakako or Megumi or Cliff or Ryan or Jason/メイク、ホテル内、(リムジン)、セレモニー、フォトツアー1ヶ所+レセプション冒頭/350cut～/DVD(データ)・インターネットスライドショー	</t>
  </si>
  <si>
    <t>ホテル出発→教会→フォトツアー1カ所(ダウンタウン）</t>
  </si>
  <si>
    <t>14名様用ミニバン</t>
  </si>
  <si>
    <t>レイ　</t>
  </si>
  <si>
    <t>★新春限定特典★bittersweetドレス&amp;タキシードレンタル38万円分</t>
  </si>
  <si>
    <t>日下部様     挙式日：2018-09-17</t>
  </si>
  <si>
    <t>マウナラニベイウエディング</t>
  </si>
  <si>
    <t>ミロツリー、サンドコート、カヌーハウスガゼボ、アローヘッドビーチ会場使用料(祝祭日・特別日以外月～木曜日・午前中挙式)／牧師先生／結婚証明書（法的効力はありません)／弾き語りシンガー／アーチ／チェア（50脚）／日本人コーディネーター　</t>
  </si>
  <si>
    <t>バンブーアーチフラワー　</t>
  </si>
  <si>
    <t>フラワーバージンロード（サイド）　</t>
  </si>
  <si>
    <t>ヘアメイク＆着付け＋アテンド（4時間）</t>
  </si>
  <si>
    <t>挙式＋フォトツアー2カ所　※フォトツアーは連動している場合に限り(待機時間がある場合は別途ご相談ください)撮影時間1時間【お仕度＆ホテル、レセプション】のいづれかをご選択ください</t>
  </si>
  <si>
    <t>ブーケ&amp;ブートニア
white garden rose, white and peach ranunculus and lisianthus, tuberose, light blue delphinium, white veronica, white stock, white astilbe, thistle, Italian ruscus, large leaf eucalyptus, white ribbon wrap</t>
  </si>
  <si>
    <t>レイ（ホワイト＆グリーン）　</t>
  </si>
  <si>
    <t>ハワイ島：マウナラニベイ</t>
  </si>
  <si>
    <t>会場使用料(カヌーハウス、ベイテラス6名様以上、ミロツリー10名様以上)　※ご人数様に足りない場合は別途スタッフ料金が掛かります</t>
  </si>
  <si>
    <t>Lunch Menu C(Flavors of Hawaii)</t>
  </si>
  <si>
    <t>Kid's Lunch
チキンナゲット+ライス+ベジタブル+フルーツ</t>
  </si>
  <si>
    <t>ウエディングケーキ　</t>
  </si>
  <si>
    <t>ご紹介特典</t>
  </si>
  <si>
    <t>上原様     挙式日：2018-09-11</t>
  </si>
  <si>
    <t>ハワイカイマリーナチャペル</t>
  </si>
  <si>
    <t>【基本プラン】
会場使用料（1時間挙式）／牧師への謝礼／ピアニスト／シンガー／お世話係／結婚証明書（法的効力はありません）／リムジン送迎（ホテル⇔会場間）</t>
  </si>
  <si>
    <t>ヘアメイクアーティスト：Risa Hoshino</t>
  </si>
  <si>
    <t>ヘアメイク＆着付け(120分）</t>
  </si>
  <si>
    <t>挙式のみ/撮影データ☆</t>
  </si>
  <si>
    <t>フォトツアー1カ所追加（ワイアラエビーチ）☆</t>
  </si>
  <si>
    <t>ホテル出発→教会→フォトツアー1カ所(ワイキキ周辺）</t>
  </si>
  <si>
    <t>フォトツアー1ヶ所（ワイアラエビーチ）</t>
  </si>
  <si>
    <t>ハクレイ（花冠）　</t>
  </si>
  <si>
    <t>古川様     挙式日：2018-09-13</t>
  </si>
  <si>
    <t>ハレクラニウエディング</t>
  </si>
  <si>
    <t>カヴェへヴェへ会場使用料／牧師謝礼／弾き語りシンガー／結婚証明書(法的効力なし)／椅子20脚</t>
  </si>
  <si>
    <t>Other Decoration</t>
  </si>
  <si>
    <t>オーガンジーシルバーサッシュ</t>
  </si>
  <si>
    <t>ヘアメイクアーティスト：Machi Barros</t>
  </si>
  <si>
    <t>つきっきりヘアメイク(4.5時間）*クイックヘアチェンジ1回付き</t>
  </si>
  <si>
    <t>フォトグラファー：Lester Miyashiro</t>
  </si>
  <si>
    <t>お支度→ホテル館内→リムジン→挙式→フォトツアー1ヶ所(ワイキキ周辺）/撮影データ</t>
  </si>
  <si>
    <t>ホテル出発→挙式→フォトツアー1カ所(ワイキキ周辺）→レセプション</t>
  </si>
  <si>
    <t>ブーケ＆ブートニア　☆プレゼント☆ ※ラナンキュラス（ピンク）・ラベンダー（ラベンダー）・ストック（ラベンダー）・エリンジュウム（ブルー）・ワックスフラワー（ホワイト）・グリーン</t>
  </si>
  <si>
    <t>フラワーシャワー(ライトピンク×ライトパープル20名様分)
☆プレゼント(32,500円相当)☆</t>
  </si>
  <si>
    <t>ラメール</t>
  </si>
  <si>
    <t>Wedding Dinner Menu</t>
  </si>
  <si>
    <t>今城様     挙式日：2018-09-17</t>
  </si>
  <si>
    <t>フォトグラファー：Taka</t>
  </si>
  <si>
    <t>フォトウェディング：（メイク～フォトツアー1カ所：ドレス＆タキシード着用の場合）</t>
  </si>
  <si>
    <t>ヘアメイク＆着付け(120分)</t>
  </si>
  <si>
    <t>ホテル出発→フォトツアー1カ所→ホテル ※目安</t>
  </si>
  <si>
    <t>①ブーケ＆ブートニア　☆プレゼント☆ ※ガーデンローズ(ホワイト)・ストック(ラベンダー)・ミニバラ(ホワイト)・ラクスパー(ホワイト)・アジサイ(ホワイト)・グリーン</t>
  </si>
  <si>
    <t>ヘアピース(シングル)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</si>
</sst>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7"/>
  <sheetViews>
    <sheetView tabSelected="0" workbookViewId="0" zoomScale="75" showGridLines="true" showRowColHeaders="1">
      <selection activeCell="H17" sqref="H17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5932.2</v>
      </c>
      <c r="F5" s="28">
        <v>356.84</v>
      </c>
      <c r="G5" s="28">
        <v>296.34</v>
      </c>
      <c r="H5" s="35">
        <v>6585.38</v>
      </c>
    </row>
    <row r="6" spans="1:9">
      <c r="B6" s="33">
        <v>2</v>
      </c>
      <c r="C6" s="26" t="s">
        <v>11</v>
      </c>
      <c r="D6" s="27" t="s">
        <v>12</v>
      </c>
      <c r="E6" s="28">
        <v>7383.05</v>
      </c>
      <c r="F6" s="28">
        <v>0</v>
      </c>
      <c r="G6" s="28">
        <v>347.89</v>
      </c>
      <c r="H6" s="35">
        <v>7730.94</v>
      </c>
    </row>
    <row r="7" spans="1:9">
      <c r="B7" s="33">
        <v>3</v>
      </c>
      <c r="C7" s="26" t="s">
        <v>13</v>
      </c>
      <c r="D7" s="27" t="s">
        <v>14</v>
      </c>
      <c r="E7" s="28">
        <v>2193.98</v>
      </c>
      <c r="F7" s="28">
        <v>232</v>
      </c>
      <c r="G7" s="28">
        <v>114.31</v>
      </c>
      <c r="H7" s="35">
        <v>2540.29</v>
      </c>
    </row>
    <row r="8" spans="1:9">
      <c r="B8" s="33">
        <v>4</v>
      </c>
      <c r="C8" s="26" t="s">
        <v>15</v>
      </c>
      <c r="D8" s="27" t="s">
        <v>16</v>
      </c>
      <c r="E8" s="28">
        <v>2213.77</v>
      </c>
      <c r="F8" s="28">
        <v>440.67</v>
      </c>
      <c r="G8" s="28">
        <v>125.08</v>
      </c>
      <c r="H8" s="35">
        <v>2779.52</v>
      </c>
    </row>
    <row r="9" spans="1:9">
      <c r="B9" s="33">
        <v>5</v>
      </c>
      <c r="C9" s="26" t="s">
        <v>15</v>
      </c>
      <c r="D9" s="27" t="s">
        <v>17</v>
      </c>
      <c r="E9" s="28">
        <v>8251.879999999999</v>
      </c>
      <c r="F9" s="28">
        <v>0</v>
      </c>
      <c r="G9" s="28">
        <v>343.86</v>
      </c>
      <c r="H9" s="35">
        <v>8595.74</v>
      </c>
    </row>
    <row r="10" spans="1:9">
      <c r="B10" s="33">
        <v>6</v>
      </c>
      <c r="C10" s="26" t="s">
        <v>18</v>
      </c>
      <c r="D10" s="27" t="s">
        <v>19</v>
      </c>
      <c r="E10" s="28">
        <v>4756.86</v>
      </c>
      <c r="F10" s="28">
        <v>742.13</v>
      </c>
      <c r="G10" s="28">
        <v>259.11</v>
      </c>
      <c r="H10" s="35">
        <v>5758.1</v>
      </c>
    </row>
    <row r="11" spans="1:9">
      <c r="B11" s="33">
        <v>7</v>
      </c>
      <c r="C11" s="26" t="s">
        <v>20</v>
      </c>
      <c r="D11" s="27" t="s">
        <v>21</v>
      </c>
      <c r="E11" s="28">
        <v>9459.48</v>
      </c>
      <c r="F11" s="28">
        <v>0</v>
      </c>
      <c r="G11" s="28">
        <v>394.18</v>
      </c>
      <c r="H11" s="35">
        <v>9853.66</v>
      </c>
    </row>
    <row r="12" spans="1:9">
      <c r="B12" s="33">
        <v>8</v>
      </c>
      <c r="C12" s="26" t="s">
        <v>20</v>
      </c>
      <c r="D12" s="27" t="s">
        <v>22</v>
      </c>
      <c r="E12" s="28">
        <v>4752.09</v>
      </c>
      <c r="F12" s="28">
        <v>0</v>
      </c>
      <c r="G12" s="28">
        <v>198.02</v>
      </c>
      <c r="H12" s="35">
        <v>4950.11</v>
      </c>
    </row>
    <row r="13" spans="1:9">
      <c r="B13" s="33">
        <v>9</v>
      </c>
      <c r="C13" s="26" t="s">
        <v>20</v>
      </c>
      <c r="D13" s="27" t="s">
        <v>23</v>
      </c>
      <c r="E13" s="28">
        <v>11322.11</v>
      </c>
      <c r="F13" s="28">
        <v>0</v>
      </c>
      <c r="G13" s="28">
        <v>471.79</v>
      </c>
      <c r="H13" s="35">
        <v>11793.9</v>
      </c>
    </row>
    <row r="14" spans="1:9">
      <c r="B14" s="33">
        <v>10</v>
      </c>
      <c r="C14" s="26" t="s">
        <v>20</v>
      </c>
      <c r="D14" s="27" t="s">
        <v>24</v>
      </c>
      <c r="E14" s="28">
        <v>1304.97</v>
      </c>
      <c r="F14" s="28">
        <v>52.41</v>
      </c>
      <c r="G14" s="28">
        <v>63.96</v>
      </c>
      <c r="H14" s="35">
        <v>1421.34</v>
      </c>
    </row>
    <row r="15" spans="1:9">
      <c r="B15" s="33">
        <v>11</v>
      </c>
      <c r="C15" s="26" t="s">
        <v>25</v>
      </c>
      <c r="D15" s="27" t="s">
        <v>26</v>
      </c>
      <c r="E15" s="28">
        <v>10626.98</v>
      </c>
      <c r="F15" s="28">
        <v>1528.9</v>
      </c>
      <c r="G15" s="28">
        <v>572.79</v>
      </c>
      <c r="H15" s="35">
        <v>12728.67</v>
      </c>
    </row>
    <row r="16" spans="1:9">
      <c r="B16" s="33">
        <v>12</v>
      </c>
      <c r="C16" s="26" t="s">
        <v>27</v>
      </c>
      <c r="D16" s="27" t="s">
        <v>28</v>
      </c>
      <c r="E16" s="28">
        <v>4824.88</v>
      </c>
      <c r="F16" s="28">
        <v>323.98</v>
      </c>
      <c r="G16" s="28">
        <v>242.61</v>
      </c>
      <c r="H16" s="35">
        <v>5391.47</v>
      </c>
    </row>
    <row r="17" spans="1:9">
      <c r="B17" s="36"/>
      <c r="C17" s="37"/>
      <c r="D17" s="38" t="s">
        <v>29</v>
      </c>
      <c r="E17" s="39" t="str">
        <f>SUM(E5:E16)</f>
        <v>0</v>
      </c>
      <c r="F17" s="39" t="str">
        <f>SUM(F5:F16)</f>
        <v>0</v>
      </c>
      <c r="G17" s="39" t="str">
        <f>SUM(G5:G16)</f>
        <v>0</v>
      </c>
      <c r="H17" s="40" t="str">
        <f>SUM(H5:H16)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234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235</v>
      </c>
      <c r="D5" s="3" t="s">
        <v>236</v>
      </c>
      <c r="E5" s="5">
        <v>1</v>
      </c>
      <c r="F5" s="2">
        <v>2300</v>
      </c>
      <c r="G5" s="6">
        <v>299000</v>
      </c>
      <c r="H5" s="2">
        <v>1677.1</v>
      </c>
      <c r="I5" s="6">
        <v>191038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113.91</v>
      </c>
    </row>
    <row r="6" spans="1:18">
      <c r="B6" s="47" t="s">
        <v>49</v>
      </c>
      <c r="C6" t="s">
        <v>171</v>
      </c>
      <c r="D6" s="3" t="s">
        <v>237</v>
      </c>
      <c r="E6" s="5">
        <v>1</v>
      </c>
      <c r="F6" s="2">
        <v>780</v>
      </c>
      <c r="G6" s="6">
        <v>101400</v>
      </c>
      <c r="H6" s="2">
        <v>550</v>
      </c>
      <c r="I6" s="6">
        <v>62651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113.91</v>
      </c>
    </row>
    <row r="7" spans="1:18">
      <c r="B7" s="47" t="s">
        <v>49</v>
      </c>
      <c r="C7" t="s">
        <v>171</v>
      </c>
      <c r="D7" s="3" t="s">
        <v>238</v>
      </c>
      <c r="E7" s="5">
        <v>1</v>
      </c>
      <c r="F7" s="2">
        <v>500</v>
      </c>
      <c r="G7" s="6">
        <v>65000</v>
      </c>
      <c r="H7" s="2">
        <v>175</v>
      </c>
      <c r="I7" s="6">
        <v>19934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113.91</v>
      </c>
    </row>
    <row r="8" spans="1:18">
      <c r="B8" s="47" t="s">
        <v>49</v>
      </c>
      <c r="C8" t="s">
        <v>178</v>
      </c>
      <c r="D8" s="3" t="s">
        <v>239</v>
      </c>
      <c r="E8" s="5">
        <v>1</v>
      </c>
      <c r="F8" s="2">
        <v>750</v>
      </c>
      <c r="G8" s="6">
        <v>97500</v>
      </c>
      <c r="H8" s="2">
        <v>400</v>
      </c>
      <c r="I8" s="6">
        <v>45564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113.91</v>
      </c>
    </row>
    <row r="9" spans="1:18">
      <c r="B9" s="47" t="s">
        <v>49</v>
      </c>
      <c r="C9" t="s">
        <v>134</v>
      </c>
      <c r="D9" s="3" t="s">
        <v>240</v>
      </c>
      <c r="E9" s="5">
        <v>1</v>
      </c>
      <c r="F9" s="2">
        <v>1620</v>
      </c>
      <c r="G9" s="6">
        <v>210600</v>
      </c>
      <c r="H9" s="2">
        <v>1169.57</v>
      </c>
      <c r="I9" s="6">
        <v>133226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113.91</v>
      </c>
    </row>
    <row r="10" spans="1:18">
      <c r="B10" s="47" t="s">
        <v>49</v>
      </c>
      <c r="C10" t="s">
        <v>138</v>
      </c>
      <c r="D10" s="3" t="s">
        <v>241</v>
      </c>
      <c r="E10" s="5">
        <v>1</v>
      </c>
      <c r="F10" s="2">
        <v>370</v>
      </c>
      <c r="G10" s="6">
        <v>48100</v>
      </c>
      <c r="H10" s="2">
        <v>272</v>
      </c>
      <c r="I10" s="6">
        <v>30984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113.91</v>
      </c>
    </row>
    <row r="11" spans="1:18">
      <c r="B11" s="47" t="s">
        <v>49</v>
      </c>
      <c r="C11" t="s">
        <v>138</v>
      </c>
      <c r="D11" s="3" t="s">
        <v>187</v>
      </c>
      <c r="E11" s="5">
        <v>1</v>
      </c>
      <c r="F11" s="2">
        <v>180</v>
      </c>
      <c r="G11" s="6">
        <v>23400</v>
      </c>
      <c r="H11" s="2">
        <v>50</v>
      </c>
      <c r="I11" s="6">
        <v>5696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113.91</v>
      </c>
    </row>
    <row r="12" spans="1:18">
      <c r="B12" s="47" t="s">
        <v>49</v>
      </c>
      <c r="C12" t="s">
        <v>69</v>
      </c>
      <c r="D12" s="3" t="s">
        <v>242</v>
      </c>
      <c r="E12" s="5">
        <v>4</v>
      </c>
      <c r="F12" s="2">
        <v>100</v>
      </c>
      <c r="G12" s="6">
        <v>13000</v>
      </c>
      <c r="H12" s="2">
        <v>48</v>
      </c>
      <c r="I12" s="6">
        <v>5468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113.91</v>
      </c>
    </row>
    <row r="13" spans="1:18">
      <c r="B13" s="47" t="s">
        <v>49</v>
      </c>
      <c r="C13" t="s">
        <v>243</v>
      </c>
      <c r="D13" s="3" t="s">
        <v>244</v>
      </c>
      <c r="E13" s="5">
        <v>1</v>
      </c>
      <c r="F13" s="2">
        <v>320</v>
      </c>
      <c r="G13" s="6">
        <v>41600</v>
      </c>
      <c r="H13" s="2">
        <v>260.42</v>
      </c>
      <c r="I13" s="6">
        <v>29664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7" t="s">
        <v>71</v>
      </c>
      <c r="C14" t="s">
        <v>243</v>
      </c>
      <c r="D14" s="3" t="s">
        <v>245</v>
      </c>
      <c r="E14" s="5">
        <v>8</v>
      </c>
      <c r="F14" s="2">
        <v>1120</v>
      </c>
      <c r="G14" s="6">
        <v>145600</v>
      </c>
      <c r="H14" s="2">
        <v>0</v>
      </c>
      <c r="I14" s="6">
        <v>0</v>
      </c>
      <c r="J14" s="6" t="str">
        <f>G14 - 172520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113.91</v>
      </c>
    </row>
    <row r="15" spans="1:18">
      <c r="B15" s="47" t="s">
        <v>71</v>
      </c>
      <c r="C15" t="s">
        <v>243</v>
      </c>
      <c r="D15" s="3" t="s">
        <v>246</v>
      </c>
      <c r="E15" s="5">
        <v>1</v>
      </c>
      <c r="F15" s="2">
        <v>30</v>
      </c>
      <c r="G15" s="6">
        <v>3900</v>
      </c>
      <c r="H15" s="2">
        <v>0</v>
      </c>
      <c r="I15" s="6">
        <v>0</v>
      </c>
      <c r="J15" s="6" t="str">
        <f>G15 - 2107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113.91</v>
      </c>
    </row>
    <row r="16" spans="1:18">
      <c r="B16" s="47" t="s">
        <v>71</v>
      </c>
      <c r="C16" t="s">
        <v>243</v>
      </c>
      <c r="D16" s="3" t="s">
        <v>247</v>
      </c>
      <c r="E16" s="5">
        <v>1</v>
      </c>
      <c r="F16" s="2">
        <v>350</v>
      </c>
      <c r="G16" s="6">
        <v>45500</v>
      </c>
      <c r="H16" s="2">
        <v>0</v>
      </c>
      <c r="I16" s="6">
        <v>0</v>
      </c>
      <c r="J16" s="6" t="str">
        <f>G16 - 38729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113.91</v>
      </c>
    </row>
    <row r="17" spans="1:18">
      <c r="B17" s="47" t="s">
        <v>49</v>
      </c>
      <c r="C17" t="s">
        <v>149</v>
      </c>
      <c r="D17" s="3" t="s">
        <v>196</v>
      </c>
      <c r="E17" s="5">
        <v>1</v>
      </c>
      <c r="F17" s="2">
        <v>300</v>
      </c>
      <c r="G17" s="6">
        <v>39000</v>
      </c>
      <c r="H17" s="2">
        <v>150</v>
      </c>
      <c r="I17" s="6">
        <v>17087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113.91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74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75</v>
      </c>
      <c r="E20" s="9">
        <v>0.04167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76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74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248</v>
      </c>
      <c r="E23" s="7">
        <v>0.05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</row>
    <row r="24" spans="1:18">
      <c r="D24" s="8" t="s">
        <v>78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  <c r="Q24" s="2" t="s">
        <v>79</v>
      </c>
      <c r="R24" s="2">
        <v>100</v>
      </c>
    </row>
    <row r="25" spans="1:18">
      <c r="D25" s="8" t="s">
        <v>80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81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249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250</v>
      </c>
      <c r="D5" s="3" t="s">
        <v>251</v>
      </c>
      <c r="E5" s="5">
        <v>1</v>
      </c>
      <c r="F5" s="2">
        <v>1050</v>
      </c>
      <c r="G5" s="6">
        <v>136500</v>
      </c>
      <c r="H5" s="2">
        <v>847.86</v>
      </c>
      <c r="I5" s="6">
        <v>96580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252</v>
      </c>
      <c r="D6" s="3" t="s">
        <v>253</v>
      </c>
      <c r="E6" s="5">
        <v>1</v>
      </c>
      <c r="F6" s="2">
        <v>400</v>
      </c>
      <c r="G6" s="6">
        <v>52000</v>
      </c>
      <c r="H6" s="2">
        <v>200</v>
      </c>
      <c r="I6" s="6">
        <v>22782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58</v>
      </c>
      <c r="D7" s="3" t="s">
        <v>254</v>
      </c>
      <c r="E7" s="5">
        <v>1</v>
      </c>
      <c r="F7" s="2">
        <v>550</v>
      </c>
      <c r="G7" s="6">
        <v>71500</v>
      </c>
      <c r="H7" s="2">
        <v>321.6</v>
      </c>
      <c r="I7" s="6">
        <v>36633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58</v>
      </c>
      <c r="D8" s="3" t="s">
        <v>255</v>
      </c>
      <c r="E8" s="5">
        <v>1</v>
      </c>
      <c r="F8" s="2">
        <v>300</v>
      </c>
      <c r="G8" s="6">
        <v>39000</v>
      </c>
      <c r="H8" s="2">
        <v>150.75</v>
      </c>
      <c r="I8" s="6">
        <v>17172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63</v>
      </c>
      <c r="D9" s="3" t="s">
        <v>256</v>
      </c>
      <c r="E9" s="5">
        <v>1</v>
      </c>
      <c r="F9" s="2">
        <v>350</v>
      </c>
      <c r="G9" s="6">
        <v>45500</v>
      </c>
      <c r="H9" s="2">
        <v>240</v>
      </c>
      <c r="I9" s="6">
        <v>27338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65</v>
      </c>
      <c r="D10" s="3" t="s">
        <v>257</v>
      </c>
      <c r="E10" s="5">
        <v>1</v>
      </c>
      <c r="F10" s="2">
        <v>150</v>
      </c>
      <c r="G10" s="6">
        <v>19500</v>
      </c>
      <c r="H10" s="2">
        <v>83.77</v>
      </c>
      <c r="I10" s="6">
        <v>9542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69</v>
      </c>
      <c r="D11" s="3" t="s">
        <v>209</v>
      </c>
      <c r="E11" s="5">
        <v>1</v>
      </c>
      <c r="F11" s="2">
        <v>300</v>
      </c>
      <c r="G11" s="6">
        <v>39000</v>
      </c>
      <c r="H11" s="2">
        <v>260</v>
      </c>
      <c r="I11" s="6">
        <v>29617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69</v>
      </c>
      <c r="D12" s="3" t="s">
        <v>258</v>
      </c>
      <c r="E12" s="5">
        <v>1</v>
      </c>
      <c r="F12" s="2">
        <v>170</v>
      </c>
      <c r="G12" s="6">
        <v>22100</v>
      </c>
      <c r="H12" s="2">
        <v>90</v>
      </c>
      <c r="I12" s="6">
        <v>10252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9"/>
      <c r="C13" s="49"/>
      <c r="D13" s="50"/>
      <c r="E13" s="51"/>
      <c r="F13" s="52"/>
      <c r="G13" s="53"/>
      <c r="H13" s="52"/>
      <c r="I13" s="53"/>
      <c r="J13" s="53"/>
      <c r="K13" s="54"/>
      <c r="L13" s="53"/>
      <c r="M13" s="52"/>
      <c r="N13" s="53"/>
      <c r="O13" s="54"/>
      <c r="P13" s="54"/>
      <c r="Q13" s="52"/>
      <c r="R13" s="52"/>
    </row>
    <row r="14" spans="1:18">
      <c r="D14" s="8" t="s">
        <v>74</v>
      </c>
      <c r="F14" s="2" t="str">
        <f>SUM(F5:F13)</f>
        <v>0</v>
      </c>
      <c r="G14" s="6" t="str">
        <f>SUM(G5:G13)</f>
        <v>0</v>
      </c>
      <c r="H14" s="2" t="str">
        <f>SUM(H5:H13)</f>
        <v>0</v>
      </c>
      <c r="I14" s="6" t="str">
        <f>SUM(I5:I13)</f>
        <v>0</v>
      </c>
      <c r="J14" s="6" t="str">
        <f>SUM(J5:J13)</f>
        <v>0</v>
      </c>
      <c r="K14" s="4" t="str">
        <f>IF(G14=0,0,J14 / G14)</f>
        <v>0</v>
      </c>
      <c r="L14" s="6" t="str">
        <f>SUM(L5:L13)</f>
        <v>0</v>
      </c>
      <c r="M14" s="2" t="str">
        <f>SUM(M5:M13)</f>
        <v>0</v>
      </c>
      <c r="N14" s="6" t="str">
        <f>SUM(N5:N13)</f>
        <v>0</v>
      </c>
    </row>
    <row r="15" spans="1:18">
      <c r="D15" s="8" t="s">
        <v>75</v>
      </c>
      <c r="E15" s="9">
        <v>0.04712</v>
      </c>
      <c r="F15" s="2" t="str">
        <f>E15 * (F14 - 0)</f>
        <v>0</v>
      </c>
      <c r="G15" s="6" t="str">
        <f>E15 * (G14 - 0)</f>
        <v>0</v>
      </c>
    </row>
    <row r="16" spans="1:18">
      <c r="D16" s="8" t="s">
        <v>76</v>
      </c>
      <c r="E16" s="7">
        <v>0.1</v>
      </c>
      <c r="F16" s="2" t="str">
        <f>F14*E16</f>
        <v>0</v>
      </c>
      <c r="G16" s="6" t="str">
        <f>G14*E16</f>
        <v>0</v>
      </c>
      <c r="N16" s="6" t="str">
        <f>G16</f>
        <v>0</v>
      </c>
    </row>
    <row r="17" spans="1:18">
      <c r="D17" s="8" t="s">
        <v>74</v>
      </c>
      <c r="F17" s="2" t="str">
        <f>F14 + F15 + F16</f>
        <v>0</v>
      </c>
      <c r="G17" s="6" t="str">
        <f>G14 + G15 +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</f>
        <v>0</v>
      </c>
      <c r="M17" s="2" t="str">
        <f>M14</f>
        <v>0</v>
      </c>
      <c r="N17" s="6" t="str">
        <f>N14 + N16</f>
        <v>0</v>
      </c>
    </row>
    <row r="18" spans="1:18">
      <c r="D18" s="8" t="s">
        <v>248</v>
      </c>
      <c r="E18" s="7">
        <v>0.05</v>
      </c>
      <c r="F18" s="2" t="str">
        <f>F17*E18</f>
        <v>0</v>
      </c>
      <c r="G18" s="6" t="str">
        <f>G17*E18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</row>
    <row r="19" spans="1:18">
      <c r="D19" s="8" t="s">
        <v>78</v>
      </c>
      <c r="E19" s="5">
        <v>0</v>
      </c>
      <c r="F19" s="2" t="str">
        <f>IF(R19=0,0,G19/R19)</f>
        <v>0</v>
      </c>
      <c r="G19" s="6" t="str">
        <f>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  <c r="Q19" s="2" t="s">
        <v>79</v>
      </c>
      <c r="R19" s="2">
        <v>100</v>
      </c>
    </row>
    <row r="20" spans="1:18">
      <c r="D20" s="8" t="s">
        <v>80</v>
      </c>
      <c r="F20" s="2" t="str">
        <f>F17 - F18 - F19</f>
        <v>0</v>
      </c>
      <c r="G20" s="6" t="str">
        <f>G17 - G18 -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L17 - L18 - L19</f>
        <v>0</v>
      </c>
      <c r="M20" s="2" t="str">
        <f>M17 - M18 - M19</f>
        <v>0</v>
      </c>
      <c r="N20" s="6" t="str">
        <f>N17 - N18 - N19</f>
        <v>0</v>
      </c>
    </row>
    <row r="21" spans="1:18">
      <c r="D21" s="8"/>
    </row>
    <row r="22" spans="1:18">
      <c r="D2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2" s="2" t="str">
        <f>M20</f>
        <v>0</v>
      </c>
    </row>
    <row r="23" spans="1:18">
      <c r="D23" s="8" t="s">
        <v>7</v>
      </c>
      <c r="F23" s="2" t="str">
        <f>(F22 + F24) * E15</f>
        <v>0</v>
      </c>
    </row>
    <row r="24" spans="1:18">
      <c r="D24" s="8" t="s">
        <v>81</v>
      </c>
      <c r="F24" s="2" t="str">
        <f>H20</f>
        <v>0</v>
      </c>
    </row>
    <row r="25" spans="1:18">
      <c r="D2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5" s="2" t="str">
        <f>SUM(F22:F24)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259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71</v>
      </c>
      <c r="C5" t="s">
        <v>260</v>
      </c>
      <c r="D5" s="3" t="s">
        <v>261</v>
      </c>
      <c r="E5" s="5">
        <v>1</v>
      </c>
      <c r="F5" s="2">
        <v>4600</v>
      </c>
      <c r="G5" s="6">
        <v>598000</v>
      </c>
      <c r="H5" s="2">
        <v>0</v>
      </c>
      <c r="I5" s="6">
        <v>0</v>
      </c>
      <c r="J5" s="6" t="str">
        <f>G5 - 434671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71</v>
      </c>
      <c r="C6" t="s">
        <v>262</v>
      </c>
      <c r="D6" s="3" t="s">
        <v>263</v>
      </c>
      <c r="E6" s="5">
        <v>6</v>
      </c>
      <c r="F6" s="2">
        <v>24</v>
      </c>
      <c r="G6" s="6">
        <v>3120</v>
      </c>
      <c r="H6" s="2">
        <v>0</v>
      </c>
      <c r="I6" s="6">
        <v>0</v>
      </c>
      <c r="J6" s="6" t="str">
        <f>G6 - 12096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264</v>
      </c>
      <c r="D7" s="3" t="s">
        <v>265</v>
      </c>
      <c r="E7" s="5">
        <v>1</v>
      </c>
      <c r="F7" s="2">
        <v>600</v>
      </c>
      <c r="G7" s="6">
        <v>78000</v>
      </c>
      <c r="H7" s="2">
        <v>400</v>
      </c>
      <c r="I7" s="6">
        <v>45564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264</v>
      </c>
      <c r="D8" s="3" t="s">
        <v>57</v>
      </c>
      <c r="E8" s="5">
        <v>1</v>
      </c>
      <c r="F8" s="2">
        <v>80</v>
      </c>
      <c r="G8" s="6">
        <v>10400</v>
      </c>
      <c r="H8" s="2">
        <v>50</v>
      </c>
      <c r="I8" s="6">
        <v>5696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266</v>
      </c>
      <c r="D9" s="3" t="s">
        <v>267</v>
      </c>
      <c r="E9" s="5">
        <v>1</v>
      </c>
      <c r="F9" s="2">
        <v>1300</v>
      </c>
      <c r="G9" s="6">
        <v>169000</v>
      </c>
      <c r="H9" s="2">
        <v>970</v>
      </c>
      <c r="I9" s="6">
        <v>110493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63</v>
      </c>
      <c r="D10" s="3" t="s">
        <v>268</v>
      </c>
      <c r="E10" s="5">
        <v>1</v>
      </c>
      <c r="F10" s="2">
        <v>450</v>
      </c>
      <c r="G10" s="6">
        <v>58500</v>
      </c>
      <c r="H10" s="2">
        <v>380</v>
      </c>
      <c r="I10" s="6">
        <v>43286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65</v>
      </c>
      <c r="D11" s="3" t="s">
        <v>66</v>
      </c>
      <c r="E11" s="5">
        <v>1</v>
      </c>
      <c r="F11" s="2">
        <v>150</v>
      </c>
      <c r="G11" s="6">
        <v>19500</v>
      </c>
      <c r="H11" s="2">
        <v>83.77</v>
      </c>
      <c r="I11" s="6">
        <v>9542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69</v>
      </c>
      <c r="D12" s="3" t="s">
        <v>269</v>
      </c>
      <c r="E12" s="5">
        <v>1</v>
      </c>
      <c r="F12" s="2">
        <v>0</v>
      </c>
      <c r="G12" s="6">
        <v>0</v>
      </c>
      <c r="H12" s="2">
        <v>250</v>
      </c>
      <c r="I12" s="6">
        <v>28478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7" t="s">
        <v>49</v>
      </c>
      <c r="C13" t="s">
        <v>69</v>
      </c>
      <c r="D13" s="3" t="s">
        <v>270</v>
      </c>
      <c r="E13" s="5">
        <v>1</v>
      </c>
      <c r="F13" s="2">
        <v>0</v>
      </c>
      <c r="G13" s="6">
        <v>0</v>
      </c>
      <c r="H13" s="2">
        <v>80</v>
      </c>
      <c r="I13" s="6">
        <v>9113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113.91</v>
      </c>
    </row>
    <row r="14" spans="1:18">
      <c r="B14" s="47" t="s">
        <v>71</v>
      </c>
      <c r="C14" t="s">
        <v>271</v>
      </c>
      <c r="D14" s="3" t="s">
        <v>272</v>
      </c>
      <c r="E14" s="5">
        <v>20</v>
      </c>
      <c r="F14" s="2">
        <v>3700</v>
      </c>
      <c r="G14" s="6">
        <v>481000</v>
      </c>
      <c r="H14" s="2">
        <v>0</v>
      </c>
      <c r="I14" s="6">
        <v>0</v>
      </c>
      <c r="J14" s="6" t="str">
        <f>G14 - 350840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113.91</v>
      </c>
    </row>
    <row r="15" spans="1:18">
      <c r="B15" s="49"/>
      <c r="C15" s="49"/>
      <c r="D15" s="50"/>
      <c r="E15" s="51"/>
      <c r="F15" s="52"/>
      <c r="G15" s="53"/>
      <c r="H15" s="52"/>
      <c r="I15" s="53"/>
      <c r="J15" s="53"/>
      <c r="K15" s="54"/>
      <c r="L15" s="53"/>
      <c r="M15" s="52"/>
      <c r="N15" s="53"/>
      <c r="O15" s="54"/>
      <c r="P15" s="54"/>
      <c r="Q15" s="52"/>
      <c r="R15" s="52"/>
    </row>
    <row r="16" spans="1:18">
      <c r="D16" s="8" t="s">
        <v>74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75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76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74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130</v>
      </c>
      <c r="E20" s="7">
        <v>0.05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78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79</v>
      </c>
      <c r="R21" s="2">
        <v>100</v>
      </c>
    </row>
    <row r="22" spans="1:18">
      <c r="D22" s="8" t="s">
        <v>80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81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3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273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274</v>
      </c>
      <c r="D5" s="3" t="s">
        <v>275</v>
      </c>
      <c r="E5" s="5">
        <v>1</v>
      </c>
      <c r="F5" s="2">
        <v>720</v>
      </c>
      <c r="G5" s="6">
        <v>93600</v>
      </c>
      <c r="H5" s="2">
        <v>471.2</v>
      </c>
      <c r="I5" s="6">
        <v>53674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54</v>
      </c>
      <c r="D6" s="3" t="s">
        <v>276</v>
      </c>
      <c r="E6" s="5">
        <v>1</v>
      </c>
      <c r="F6" s="2">
        <v>400</v>
      </c>
      <c r="G6" s="6">
        <v>52000</v>
      </c>
      <c r="H6" s="2">
        <v>300</v>
      </c>
      <c r="I6" s="6">
        <v>34173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63</v>
      </c>
      <c r="D7" s="3" t="s">
        <v>277</v>
      </c>
      <c r="E7" s="5">
        <v>1</v>
      </c>
      <c r="F7" s="2">
        <v>150</v>
      </c>
      <c r="G7" s="6">
        <v>19500</v>
      </c>
      <c r="H7" s="2">
        <v>120</v>
      </c>
      <c r="I7" s="6">
        <v>13669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65</v>
      </c>
      <c r="D8" s="3" t="s">
        <v>66</v>
      </c>
      <c r="E8" s="5">
        <v>1</v>
      </c>
      <c r="F8" s="2">
        <v>150</v>
      </c>
      <c r="G8" s="6">
        <v>19500</v>
      </c>
      <c r="H8" s="2">
        <v>83.77</v>
      </c>
      <c r="I8" s="6">
        <v>9542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69</v>
      </c>
      <c r="D9" s="3" t="s">
        <v>278</v>
      </c>
      <c r="E9" s="5">
        <v>1</v>
      </c>
      <c r="F9" s="2">
        <v>0</v>
      </c>
      <c r="G9" s="6">
        <v>0</v>
      </c>
      <c r="H9" s="2">
        <v>280</v>
      </c>
      <c r="I9" s="6">
        <v>31895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69</v>
      </c>
      <c r="D10" s="3" t="s">
        <v>279</v>
      </c>
      <c r="E10" s="5">
        <v>1</v>
      </c>
      <c r="F10" s="2">
        <v>71</v>
      </c>
      <c r="G10" s="6">
        <v>9230</v>
      </c>
      <c r="H10" s="2">
        <v>50</v>
      </c>
      <c r="I10" s="6">
        <v>5696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9"/>
      <c r="C11" s="49"/>
      <c r="D11" s="50"/>
      <c r="E11" s="51"/>
      <c r="F11" s="52"/>
      <c r="G11" s="53"/>
      <c r="H11" s="52"/>
      <c r="I11" s="53"/>
      <c r="J11" s="53"/>
      <c r="K11" s="54"/>
      <c r="L11" s="53"/>
      <c r="M11" s="52"/>
      <c r="N11" s="53"/>
      <c r="O11" s="54"/>
      <c r="P11" s="54"/>
      <c r="Q11" s="52"/>
      <c r="R11" s="52"/>
    </row>
    <row r="12" spans="1:18">
      <c r="D12" s="8" t="s">
        <v>74</v>
      </c>
      <c r="F12" s="2" t="str">
        <f>SUM(F5:F11)</f>
        <v>0</v>
      </c>
      <c r="G12" s="6" t="str">
        <f>SUM(G5:G11)</f>
        <v>0</v>
      </c>
      <c r="H12" s="2" t="str">
        <f>SUM(H5:H11)</f>
        <v>0</v>
      </c>
      <c r="I12" s="6" t="str">
        <f>SUM(I5:I11)</f>
        <v>0</v>
      </c>
      <c r="J12" s="6" t="str">
        <f>SUM(J5:J11)</f>
        <v>0</v>
      </c>
      <c r="K12" s="4" t="str">
        <f>IF(G12=0,0,J12 / G12)</f>
        <v>0</v>
      </c>
      <c r="L12" s="6" t="str">
        <f>SUM(L5:L11)</f>
        <v>0</v>
      </c>
      <c r="M12" s="2" t="str">
        <f>SUM(M5:M11)</f>
        <v>0</v>
      </c>
      <c r="N12" s="6" t="str">
        <f>SUM(N5:N11)</f>
        <v>0</v>
      </c>
    </row>
    <row r="13" spans="1:18">
      <c r="D13" s="8" t="s">
        <v>75</v>
      </c>
      <c r="E13" s="9">
        <v>0.04712</v>
      </c>
      <c r="F13" s="2" t="str">
        <f>E13 * (F12 - 0)</f>
        <v>0</v>
      </c>
      <c r="G13" s="6" t="str">
        <f>E13 * (G12 - 0)</f>
        <v>0</v>
      </c>
    </row>
    <row r="14" spans="1:18">
      <c r="D14" s="8" t="s">
        <v>76</v>
      </c>
      <c r="E14" s="7">
        <v>0.1</v>
      </c>
      <c r="F14" s="2" t="str">
        <f>F12*E14</f>
        <v>0</v>
      </c>
      <c r="G14" s="6" t="str">
        <f>G12*E14</f>
        <v>0</v>
      </c>
      <c r="N14" s="6" t="str">
        <f>G14</f>
        <v>0</v>
      </c>
    </row>
    <row r="15" spans="1:18">
      <c r="D15" s="8" t="s">
        <v>74</v>
      </c>
      <c r="F15" s="2" t="str">
        <f>F12 + F13 + F14</f>
        <v>0</v>
      </c>
      <c r="G15" s="6" t="str">
        <f>G12 + G13 + G14</f>
        <v>0</v>
      </c>
      <c r="H15" s="2" t="str">
        <f>H12</f>
        <v>0</v>
      </c>
      <c r="I15" s="6" t="str">
        <f>I12</f>
        <v>0</v>
      </c>
      <c r="J15" s="6" t="str">
        <f>G15 - I15</f>
        <v>0</v>
      </c>
      <c r="K15" s="4" t="str">
        <f>IF(G15=0,0,J15 / G15)</f>
        <v>0</v>
      </c>
      <c r="L15" s="6" t="str">
        <f>L12</f>
        <v>0</v>
      </c>
      <c r="M15" s="2" t="str">
        <f>M12</f>
        <v>0</v>
      </c>
      <c r="N15" s="6" t="str">
        <f>N12 + N14</f>
        <v>0</v>
      </c>
    </row>
    <row r="16" spans="1:18">
      <c r="D16" s="8" t="s">
        <v>130</v>
      </c>
      <c r="E16" s="7">
        <v>0.05</v>
      </c>
      <c r="F16" s="2" t="str">
        <f>F15*E16</f>
        <v>0</v>
      </c>
      <c r="G16" s="6" t="str">
        <f>G15*E16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</row>
    <row r="17" spans="1:18">
      <c r="D17" s="8" t="s">
        <v>78</v>
      </c>
      <c r="E17" s="5">
        <v>0</v>
      </c>
      <c r="F17" s="2" t="str">
        <f>IF(R17=0,0,G17/R17)</f>
        <v>0</v>
      </c>
      <c r="G17" s="6" t="str">
        <f>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  <c r="Q17" s="2" t="s">
        <v>79</v>
      </c>
      <c r="R17" s="2">
        <v>100</v>
      </c>
    </row>
    <row r="18" spans="1:18">
      <c r="D18" s="8" t="s">
        <v>80</v>
      </c>
      <c r="F18" s="2" t="str">
        <f>F15 - F16 - F17</f>
        <v>0</v>
      </c>
      <c r="G18" s="6" t="str">
        <f>G15 - G16 -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L15 - L16 - L17</f>
        <v>0</v>
      </c>
      <c r="M18" s="2" t="str">
        <f>M15 - M16 - M17</f>
        <v>0</v>
      </c>
      <c r="N18" s="6" t="str">
        <f>N15 - N16 - N17</f>
        <v>0</v>
      </c>
    </row>
    <row r="19" spans="1:18">
      <c r="D19" s="8"/>
    </row>
    <row r="20" spans="1:18">
      <c r="D2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0" s="2" t="str">
        <f>M18</f>
        <v>0</v>
      </c>
    </row>
    <row r="21" spans="1:18">
      <c r="D21" s="8" t="s">
        <v>7</v>
      </c>
      <c r="F21" s="2" t="str">
        <f>(F20 + F22) * E13</f>
        <v>0</v>
      </c>
    </row>
    <row r="22" spans="1:18">
      <c r="D22" s="8" t="s">
        <v>81</v>
      </c>
      <c r="F22" s="2" t="str">
        <f>H18</f>
        <v>0</v>
      </c>
    </row>
    <row r="23" spans="1:18">
      <c r="D2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3" s="2" t="str">
        <f>SUM(F20:F22)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30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50</v>
      </c>
      <c r="D5" s="3" t="s">
        <v>51</v>
      </c>
      <c r="E5" s="5">
        <v>1</v>
      </c>
      <c r="F5" s="2">
        <v>1450</v>
      </c>
      <c r="G5" s="6">
        <v>188500</v>
      </c>
      <c r="H5" s="2">
        <v>1225.63</v>
      </c>
      <c r="I5" s="6">
        <v>139612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50</v>
      </c>
      <c r="D6" s="3" t="s">
        <v>52</v>
      </c>
      <c r="E6" s="5">
        <v>1</v>
      </c>
      <c r="F6" s="2">
        <v>0</v>
      </c>
      <c r="G6" s="6">
        <v>0</v>
      </c>
      <c r="H6" s="2">
        <v>30</v>
      </c>
      <c r="I6" s="6">
        <v>3417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50</v>
      </c>
      <c r="D7" s="3" t="s">
        <v>53</v>
      </c>
      <c r="E7" s="5">
        <v>6</v>
      </c>
      <c r="F7" s="2">
        <v>0</v>
      </c>
      <c r="G7" s="6">
        <v>0</v>
      </c>
      <c r="H7" s="2">
        <v>48</v>
      </c>
      <c r="I7" s="6">
        <v>5466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54</v>
      </c>
      <c r="D8" s="3" t="s">
        <v>55</v>
      </c>
      <c r="E8" s="5">
        <v>1</v>
      </c>
      <c r="F8" s="2">
        <v>900</v>
      </c>
      <c r="G8" s="6">
        <v>117000</v>
      </c>
      <c r="H8" s="2">
        <v>600</v>
      </c>
      <c r="I8" s="6">
        <v>68346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54</v>
      </c>
      <c r="D9" s="3" t="s">
        <v>56</v>
      </c>
      <c r="E9" s="5">
        <v>2</v>
      </c>
      <c r="F9" s="2">
        <v>300</v>
      </c>
      <c r="G9" s="6">
        <v>39000</v>
      </c>
      <c r="H9" s="2">
        <v>150</v>
      </c>
      <c r="I9" s="6">
        <v>17086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54</v>
      </c>
      <c r="D10" s="3" t="s">
        <v>57</v>
      </c>
      <c r="E10" s="5">
        <v>1</v>
      </c>
      <c r="F10" s="2">
        <v>80</v>
      </c>
      <c r="G10" s="6">
        <v>10400</v>
      </c>
      <c r="H10" s="2">
        <v>50</v>
      </c>
      <c r="I10" s="6">
        <v>5696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58</v>
      </c>
      <c r="D11" s="3" t="s">
        <v>59</v>
      </c>
      <c r="E11" s="5">
        <v>1</v>
      </c>
      <c r="F11" s="2">
        <v>1700</v>
      </c>
      <c r="G11" s="6">
        <v>221000</v>
      </c>
      <c r="H11" s="2">
        <v>874.35</v>
      </c>
      <c r="I11" s="6">
        <v>99597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58</v>
      </c>
      <c r="D12" s="3" t="s">
        <v>60</v>
      </c>
      <c r="E12" s="5">
        <v>1</v>
      </c>
      <c r="F12" s="2">
        <v>300</v>
      </c>
      <c r="G12" s="6">
        <v>39000</v>
      </c>
      <c r="H12" s="2">
        <v>150.75</v>
      </c>
      <c r="I12" s="6">
        <v>17172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7" t="s">
        <v>49</v>
      </c>
      <c r="C13" t="s">
        <v>61</v>
      </c>
      <c r="D13" s="3" t="s">
        <v>62</v>
      </c>
      <c r="E13" s="5">
        <v>1</v>
      </c>
      <c r="F13" s="2">
        <v>950</v>
      </c>
      <c r="G13" s="6">
        <v>123500</v>
      </c>
      <c r="H13" s="2">
        <v>725</v>
      </c>
      <c r="I13" s="6">
        <v>82585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113.91</v>
      </c>
    </row>
    <row r="14" spans="1:18">
      <c r="B14" s="47" t="s">
        <v>49</v>
      </c>
      <c r="C14" t="s">
        <v>63</v>
      </c>
      <c r="D14" s="3" t="s">
        <v>64</v>
      </c>
      <c r="E14" s="5">
        <v>1</v>
      </c>
      <c r="F14" s="2">
        <v>650</v>
      </c>
      <c r="G14" s="6">
        <v>84500</v>
      </c>
      <c r="H14" s="2">
        <v>440</v>
      </c>
      <c r="I14" s="6">
        <v>50120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113.91</v>
      </c>
    </row>
    <row r="15" spans="1:18">
      <c r="B15" s="47" t="s">
        <v>49</v>
      </c>
      <c r="C15" t="s">
        <v>65</v>
      </c>
      <c r="D15" s="3" t="s">
        <v>66</v>
      </c>
      <c r="E15" s="5">
        <v>3</v>
      </c>
      <c r="F15" s="2">
        <v>450</v>
      </c>
      <c r="G15" s="6">
        <v>58500</v>
      </c>
      <c r="H15" s="2">
        <v>235.59</v>
      </c>
      <c r="I15" s="6">
        <v>26835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113.91</v>
      </c>
    </row>
    <row r="16" spans="1:18">
      <c r="B16" s="47" t="s">
        <v>49</v>
      </c>
      <c r="C16" t="s">
        <v>67</v>
      </c>
      <c r="D16" s="3" t="s">
        <v>68</v>
      </c>
      <c r="E16" s="5">
        <v>1</v>
      </c>
      <c r="F16" s="2">
        <v>270</v>
      </c>
      <c r="G16" s="6">
        <v>35100</v>
      </c>
      <c r="H16" s="2">
        <v>167.54</v>
      </c>
      <c r="I16" s="6">
        <v>19084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113.91</v>
      </c>
    </row>
    <row r="17" spans="1:18">
      <c r="B17" s="47" t="s">
        <v>49</v>
      </c>
      <c r="C17" t="s">
        <v>69</v>
      </c>
      <c r="D17" s="3" t="s">
        <v>70</v>
      </c>
      <c r="E17" s="5">
        <v>1</v>
      </c>
      <c r="F17" s="2">
        <v>150</v>
      </c>
      <c r="G17" s="6">
        <v>19500</v>
      </c>
      <c r="H17" s="2">
        <v>60</v>
      </c>
      <c r="I17" s="6">
        <v>6835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113.91</v>
      </c>
    </row>
    <row r="18" spans="1:18">
      <c r="B18" s="47" t="s">
        <v>71</v>
      </c>
      <c r="C18" t="s">
        <v>72</v>
      </c>
      <c r="D18" s="3" t="s">
        <v>73</v>
      </c>
      <c r="E18" s="5">
        <v>8</v>
      </c>
      <c r="F18" s="2">
        <v>1712</v>
      </c>
      <c r="G18" s="6">
        <v>222560</v>
      </c>
      <c r="H18" s="2">
        <v>0</v>
      </c>
      <c r="I18" s="6">
        <v>0</v>
      </c>
      <c r="J18" s="6" t="str">
        <f>G18 - 162144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113.91</v>
      </c>
    </row>
    <row r="19" spans="1:18">
      <c r="B19" s="47" t="s">
        <v>49</v>
      </c>
      <c r="C19" t="s">
        <v>72</v>
      </c>
      <c r="D19" s="3" t="s">
        <v>73</v>
      </c>
      <c r="E19" s="5">
        <v>1</v>
      </c>
      <c r="F19" s="2">
        <v>214</v>
      </c>
      <c r="G19" s="6">
        <v>27820</v>
      </c>
      <c r="H19" s="2">
        <v>0</v>
      </c>
      <c r="I19" s="6">
        <v>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113.91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74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75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76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74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77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78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79</v>
      </c>
      <c r="R26" s="2">
        <v>100</v>
      </c>
    </row>
    <row r="27" spans="1:18">
      <c r="D27" s="8" t="s">
        <v>80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81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83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84</v>
      </c>
      <c r="D5" s="3" t="s">
        <v>85</v>
      </c>
      <c r="E5" s="5">
        <v>1</v>
      </c>
      <c r="F5" s="2">
        <v>3200</v>
      </c>
      <c r="G5" s="6">
        <v>416000</v>
      </c>
      <c r="H5" s="2">
        <v>2631.26</v>
      </c>
      <c r="I5" s="6">
        <v>299727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113.91</v>
      </c>
    </row>
    <row r="6" spans="1:18">
      <c r="B6" s="47" t="s">
        <v>49</v>
      </c>
      <c r="C6" t="s">
        <v>86</v>
      </c>
      <c r="D6" s="3" t="s">
        <v>87</v>
      </c>
      <c r="E6" s="5">
        <v>1</v>
      </c>
      <c r="F6" s="2">
        <v>850</v>
      </c>
      <c r="G6" s="6">
        <v>110500</v>
      </c>
      <c r="H6" s="2">
        <v>593.75</v>
      </c>
      <c r="I6" s="6">
        <v>67634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113.91</v>
      </c>
    </row>
    <row r="7" spans="1:18">
      <c r="B7" s="47" t="s">
        <v>49</v>
      </c>
      <c r="C7" t="s">
        <v>86</v>
      </c>
      <c r="D7" s="3" t="s">
        <v>57</v>
      </c>
      <c r="E7" s="5">
        <v>1</v>
      </c>
      <c r="F7" s="2">
        <v>80</v>
      </c>
      <c r="G7" s="6">
        <v>10400</v>
      </c>
      <c r="H7" s="2">
        <v>41.67</v>
      </c>
      <c r="I7" s="6">
        <v>4747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113.91</v>
      </c>
    </row>
    <row r="8" spans="1:18">
      <c r="B8" s="47" t="s">
        <v>49</v>
      </c>
      <c r="C8" t="s">
        <v>86</v>
      </c>
      <c r="D8" s="3" t="s">
        <v>88</v>
      </c>
      <c r="E8" s="5">
        <v>1</v>
      </c>
      <c r="F8" s="2">
        <v>130</v>
      </c>
      <c r="G8" s="6">
        <v>16900</v>
      </c>
      <c r="H8" s="2">
        <v>93.75</v>
      </c>
      <c r="I8" s="6">
        <v>10679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113.91</v>
      </c>
    </row>
    <row r="9" spans="1:18">
      <c r="B9" s="47" t="s">
        <v>49</v>
      </c>
      <c r="C9" t="s">
        <v>86</v>
      </c>
      <c r="D9" s="3" t="s">
        <v>89</v>
      </c>
      <c r="E9" s="5">
        <v>3</v>
      </c>
      <c r="F9" s="2">
        <v>300</v>
      </c>
      <c r="G9" s="6">
        <v>39000</v>
      </c>
      <c r="H9" s="2">
        <v>187.5</v>
      </c>
      <c r="I9" s="6">
        <v>21357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113.91</v>
      </c>
    </row>
    <row r="10" spans="1:18">
      <c r="B10" s="47" t="s">
        <v>49</v>
      </c>
      <c r="C10" t="s">
        <v>90</v>
      </c>
      <c r="D10" s="3" t="s">
        <v>91</v>
      </c>
      <c r="E10" s="5">
        <v>1</v>
      </c>
      <c r="F10" s="2">
        <v>1375</v>
      </c>
      <c r="G10" s="6">
        <v>178750</v>
      </c>
      <c r="H10" s="2">
        <v>1099.48</v>
      </c>
      <c r="I10" s="6">
        <v>125242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113.91</v>
      </c>
    </row>
    <row r="11" spans="1:18">
      <c r="B11" s="47" t="s">
        <v>49</v>
      </c>
      <c r="C11" t="s">
        <v>92</v>
      </c>
      <c r="D11" s="3" t="s">
        <v>93</v>
      </c>
      <c r="E11" s="5">
        <v>1</v>
      </c>
      <c r="F11" s="2">
        <v>1250</v>
      </c>
      <c r="G11" s="6">
        <v>162500</v>
      </c>
      <c r="H11" s="2">
        <v>995</v>
      </c>
      <c r="I11" s="6">
        <v>113340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113.91</v>
      </c>
    </row>
    <row r="12" spans="1:18">
      <c r="B12" s="47" t="s">
        <v>49</v>
      </c>
      <c r="C12" t="s">
        <v>94</v>
      </c>
      <c r="D12" s="3" t="s">
        <v>95</v>
      </c>
      <c r="E12" s="5">
        <v>1</v>
      </c>
      <c r="F12" s="2">
        <v>0</v>
      </c>
      <c r="G12" s="6">
        <v>0</v>
      </c>
      <c r="H12" s="2">
        <v>0</v>
      </c>
      <c r="I12" s="6">
        <v>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113.91</v>
      </c>
    </row>
    <row r="13" spans="1:18">
      <c r="B13" s="47" t="s">
        <v>49</v>
      </c>
      <c r="C13" t="s">
        <v>96</v>
      </c>
      <c r="D13" s="3" t="s">
        <v>97</v>
      </c>
      <c r="E13" s="5">
        <v>1</v>
      </c>
      <c r="F13" s="2">
        <v>0</v>
      </c>
      <c r="G13" s="6">
        <v>0</v>
      </c>
      <c r="H13" s="2">
        <v>280</v>
      </c>
      <c r="I13" s="6">
        <v>31895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7" t="s">
        <v>49</v>
      </c>
      <c r="C14" t="s">
        <v>96</v>
      </c>
      <c r="D14" s="3" t="s">
        <v>98</v>
      </c>
      <c r="E14" s="5">
        <v>1</v>
      </c>
      <c r="F14" s="2">
        <v>149</v>
      </c>
      <c r="G14" s="6">
        <v>19370</v>
      </c>
      <c r="H14" s="2">
        <v>145</v>
      </c>
      <c r="I14" s="6">
        <v>16517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113.91</v>
      </c>
    </row>
    <row r="15" spans="1:18">
      <c r="B15" s="47" t="s">
        <v>49</v>
      </c>
      <c r="C15" t="s">
        <v>96</v>
      </c>
      <c r="D15" s="3" t="s">
        <v>99</v>
      </c>
      <c r="E15" s="5">
        <v>1</v>
      </c>
      <c r="F15" s="2">
        <v>150</v>
      </c>
      <c r="G15" s="6">
        <v>19500</v>
      </c>
      <c r="H15" s="2">
        <v>75</v>
      </c>
      <c r="I15" s="6">
        <v>8543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113.91</v>
      </c>
    </row>
    <row r="16" spans="1:18">
      <c r="B16" s="47" t="s">
        <v>49</v>
      </c>
      <c r="C16" t="s">
        <v>96</v>
      </c>
      <c r="D16" s="3" t="s">
        <v>100</v>
      </c>
      <c r="E16" s="5">
        <v>6</v>
      </c>
      <c r="F16" s="2">
        <v>210</v>
      </c>
      <c r="G16" s="6">
        <v>27300</v>
      </c>
      <c r="H16" s="2">
        <v>168</v>
      </c>
      <c r="I16" s="6">
        <v>19134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113.91</v>
      </c>
    </row>
    <row r="17" spans="1:18">
      <c r="B17" s="47" t="s">
        <v>49</v>
      </c>
      <c r="C17" t="s">
        <v>101</v>
      </c>
      <c r="D17" s="3" t="s">
        <v>102</v>
      </c>
      <c r="E17" s="5">
        <v>8</v>
      </c>
      <c r="F17" s="2">
        <v>1160</v>
      </c>
      <c r="G17" s="6">
        <v>150800</v>
      </c>
      <c r="H17" s="2">
        <v>862.64</v>
      </c>
      <c r="I17" s="6">
        <v>98264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113.91</v>
      </c>
    </row>
    <row r="18" spans="1:18">
      <c r="B18" s="47" t="s">
        <v>49</v>
      </c>
      <c r="C18" t="s">
        <v>103</v>
      </c>
      <c r="D18" s="3" t="s">
        <v>104</v>
      </c>
      <c r="E18" s="5">
        <v>1</v>
      </c>
      <c r="F18" s="2">
        <v>199</v>
      </c>
      <c r="G18" s="6">
        <v>25870</v>
      </c>
      <c r="H18" s="2">
        <v>170</v>
      </c>
      <c r="I18" s="6">
        <v>19365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113.91</v>
      </c>
    </row>
    <row r="19" spans="1:18">
      <c r="B19" s="47" t="s">
        <v>49</v>
      </c>
      <c r="C19" t="s">
        <v>96</v>
      </c>
      <c r="D19" s="3" t="s">
        <v>105</v>
      </c>
      <c r="E19" s="5">
        <v>1</v>
      </c>
      <c r="F19" s="2">
        <v>57</v>
      </c>
      <c r="G19" s="6">
        <v>7410</v>
      </c>
      <c r="H19" s="2">
        <v>40</v>
      </c>
      <c r="I19" s="6">
        <v>4556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113.91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74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75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76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74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106</v>
      </c>
      <c r="E25" s="7">
        <v>0.05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</v>
      </c>
      <c r="P25" s="4">
        <v>1</v>
      </c>
    </row>
    <row r="26" spans="1:18">
      <c r="D26" s="8" t="s">
        <v>78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</v>
      </c>
      <c r="P26" s="4">
        <v>1</v>
      </c>
      <c r="Q26" s="2" t="s">
        <v>79</v>
      </c>
      <c r="R26" s="2">
        <v>100</v>
      </c>
    </row>
    <row r="27" spans="1:18">
      <c r="D27" s="8" t="s">
        <v>80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81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107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50</v>
      </c>
      <c r="D5" s="3" t="s">
        <v>51</v>
      </c>
      <c r="E5" s="5">
        <v>1</v>
      </c>
      <c r="F5" s="2">
        <v>1750</v>
      </c>
      <c r="G5" s="6">
        <v>227500</v>
      </c>
      <c r="H5" s="2">
        <v>1740.63</v>
      </c>
      <c r="I5" s="6">
        <v>198275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108</v>
      </c>
      <c r="D6" s="3" t="s">
        <v>109</v>
      </c>
      <c r="E6" s="5">
        <v>1</v>
      </c>
      <c r="F6" s="2">
        <v>400</v>
      </c>
      <c r="G6" s="6">
        <v>52000</v>
      </c>
      <c r="H6" s="2">
        <v>157.07</v>
      </c>
      <c r="I6" s="6">
        <v>17892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108</v>
      </c>
      <c r="D7" s="3" t="s">
        <v>110</v>
      </c>
      <c r="E7" s="5">
        <v>1</v>
      </c>
      <c r="F7" s="2">
        <v>85</v>
      </c>
      <c r="G7" s="6">
        <v>11050</v>
      </c>
      <c r="H7" s="2">
        <v>62.83</v>
      </c>
      <c r="I7" s="6">
        <v>7157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90</v>
      </c>
      <c r="D8" s="3" t="s">
        <v>111</v>
      </c>
      <c r="E8" s="5">
        <v>1</v>
      </c>
      <c r="F8" s="2">
        <v>1375</v>
      </c>
      <c r="G8" s="6">
        <v>178750</v>
      </c>
      <c r="H8" s="2">
        <v>1099.48</v>
      </c>
      <c r="I8" s="6">
        <v>125242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92</v>
      </c>
      <c r="D9" s="3" t="s">
        <v>112</v>
      </c>
      <c r="E9" s="5">
        <v>1</v>
      </c>
      <c r="F9" s="2">
        <v>150</v>
      </c>
      <c r="G9" s="6">
        <v>19500</v>
      </c>
      <c r="H9" s="2">
        <v>105</v>
      </c>
      <c r="I9" s="6">
        <v>11961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61</v>
      </c>
      <c r="D10" s="3" t="s">
        <v>113</v>
      </c>
      <c r="E10" s="5">
        <v>1</v>
      </c>
      <c r="F10" s="2">
        <v>950</v>
      </c>
      <c r="G10" s="6">
        <v>123500</v>
      </c>
      <c r="H10" s="2">
        <v>725</v>
      </c>
      <c r="I10" s="6">
        <v>82585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63</v>
      </c>
      <c r="D11" s="3" t="s">
        <v>114</v>
      </c>
      <c r="E11" s="5">
        <v>1</v>
      </c>
      <c r="F11" s="2">
        <v>450</v>
      </c>
      <c r="G11" s="6">
        <v>58500</v>
      </c>
      <c r="H11" s="2">
        <v>420</v>
      </c>
      <c r="I11" s="6">
        <v>47842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63</v>
      </c>
      <c r="D12" s="3" t="s">
        <v>115</v>
      </c>
      <c r="E12" s="5">
        <v>1</v>
      </c>
      <c r="F12" s="2">
        <v>330</v>
      </c>
      <c r="G12" s="6">
        <v>42900</v>
      </c>
      <c r="H12" s="2">
        <v>280</v>
      </c>
      <c r="I12" s="6">
        <v>31895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7" t="s">
        <v>49</v>
      </c>
      <c r="C13" t="s">
        <v>65</v>
      </c>
      <c r="D13" s="3" t="s">
        <v>116</v>
      </c>
      <c r="E13" s="5">
        <v>1</v>
      </c>
      <c r="F13" s="2">
        <v>250</v>
      </c>
      <c r="G13" s="6">
        <v>32500</v>
      </c>
      <c r="H13" s="2">
        <v>167.54</v>
      </c>
      <c r="I13" s="6">
        <v>19084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113.91</v>
      </c>
    </row>
    <row r="14" spans="1:18">
      <c r="B14" s="47" t="s">
        <v>49</v>
      </c>
      <c r="C14" t="s">
        <v>117</v>
      </c>
      <c r="D14" s="3" t="s">
        <v>68</v>
      </c>
      <c r="E14" s="5">
        <v>1</v>
      </c>
      <c r="F14" s="2">
        <v>700</v>
      </c>
      <c r="G14" s="6">
        <v>91000</v>
      </c>
      <c r="H14" s="2">
        <v>669.64</v>
      </c>
      <c r="I14" s="6">
        <v>76279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113.91</v>
      </c>
    </row>
    <row r="15" spans="1:18">
      <c r="B15" s="47" t="s">
        <v>49</v>
      </c>
      <c r="C15" t="s">
        <v>69</v>
      </c>
      <c r="D15" s="3" t="s">
        <v>118</v>
      </c>
      <c r="E15" s="5">
        <v>1</v>
      </c>
      <c r="F15" s="2">
        <v>0</v>
      </c>
      <c r="G15" s="6">
        <v>0</v>
      </c>
      <c r="H15" s="2">
        <v>230</v>
      </c>
      <c r="I15" s="6">
        <v>26199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113.91</v>
      </c>
    </row>
    <row r="16" spans="1:18">
      <c r="B16" s="47" t="s">
        <v>49</v>
      </c>
      <c r="C16" t="s">
        <v>69</v>
      </c>
      <c r="D16" s="3" t="s">
        <v>119</v>
      </c>
      <c r="E16" s="5">
        <v>3</v>
      </c>
      <c r="F16" s="2">
        <v>60</v>
      </c>
      <c r="G16" s="6">
        <v>7800</v>
      </c>
      <c r="H16" s="2">
        <v>275.01</v>
      </c>
      <c r="I16" s="6">
        <v>31326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113.91</v>
      </c>
    </row>
    <row r="17" spans="1:18">
      <c r="B17" s="47" t="s">
        <v>71</v>
      </c>
      <c r="C17" t="s">
        <v>120</v>
      </c>
      <c r="D17" s="3" t="s">
        <v>121</v>
      </c>
      <c r="E17" s="5">
        <v>1</v>
      </c>
      <c r="F17" s="2">
        <v>200</v>
      </c>
      <c r="G17" s="6">
        <v>26000</v>
      </c>
      <c r="H17" s="2">
        <v>0</v>
      </c>
      <c r="I17" s="6">
        <v>0</v>
      </c>
      <c r="J17" s="6" t="str">
        <f>G17 - 17892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113.91</v>
      </c>
    </row>
    <row r="18" spans="1:18">
      <c r="B18" s="47" t="s">
        <v>71</v>
      </c>
      <c r="C18" t="s">
        <v>122</v>
      </c>
      <c r="D18" s="3" t="s">
        <v>123</v>
      </c>
      <c r="E18" s="5">
        <v>28</v>
      </c>
      <c r="F18" s="2">
        <v>3220</v>
      </c>
      <c r="G18" s="6">
        <v>418600</v>
      </c>
      <c r="H18" s="2">
        <v>0</v>
      </c>
      <c r="I18" s="6">
        <v>0</v>
      </c>
      <c r="J18" s="6" t="str">
        <f>G18 - 302988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113.91</v>
      </c>
    </row>
    <row r="19" spans="1:18">
      <c r="B19" s="47" t="s">
        <v>71</v>
      </c>
      <c r="C19" t="s">
        <v>122</v>
      </c>
      <c r="D19" s="3" t="s">
        <v>124</v>
      </c>
      <c r="E19" s="5">
        <v>5</v>
      </c>
      <c r="F19" s="2">
        <v>200</v>
      </c>
      <c r="G19" s="6">
        <v>26000</v>
      </c>
      <c r="H19" s="2">
        <v>0</v>
      </c>
      <c r="I19" s="6">
        <v>0</v>
      </c>
      <c r="J19" s="6" t="str">
        <f>G19 - 18225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113.91</v>
      </c>
    </row>
    <row r="20" spans="1:18">
      <c r="B20" s="47" t="s">
        <v>71</v>
      </c>
      <c r="C20" t="s">
        <v>122</v>
      </c>
      <c r="D20" s="3" t="s">
        <v>125</v>
      </c>
      <c r="E20" s="5">
        <v>1</v>
      </c>
      <c r="F20" s="2">
        <v>223</v>
      </c>
      <c r="G20" s="6">
        <v>28990</v>
      </c>
      <c r="H20" s="2">
        <v>0</v>
      </c>
      <c r="I20" s="6">
        <v>0</v>
      </c>
      <c r="J20" s="6" t="str">
        <f>G20 - 21643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113.91</v>
      </c>
    </row>
    <row r="21" spans="1:18">
      <c r="B21" s="47" t="s">
        <v>71</v>
      </c>
      <c r="C21" t="s">
        <v>122</v>
      </c>
      <c r="D21" s="3" t="s">
        <v>126</v>
      </c>
      <c r="E21" s="5">
        <v>2</v>
      </c>
      <c r="F21" s="2">
        <v>32</v>
      </c>
      <c r="G21" s="6">
        <v>4160</v>
      </c>
      <c r="H21" s="2">
        <v>0</v>
      </c>
      <c r="I21" s="6">
        <v>0</v>
      </c>
      <c r="J21" s="6" t="str">
        <f>G21 - 2962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113.91</v>
      </c>
    </row>
    <row r="22" spans="1:18">
      <c r="B22" s="55" t="s">
        <v>127</v>
      </c>
      <c r="C22" s="41" t="s">
        <v>128</v>
      </c>
      <c r="D22" s="42" t="s">
        <v>129</v>
      </c>
      <c r="E22" s="43">
        <v>1</v>
      </c>
      <c r="F22" s="44">
        <v>0</v>
      </c>
      <c r="G22" s="45">
        <v>0</v>
      </c>
      <c r="H22" s="44">
        <v>0</v>
      </c>
      <c r="I22" s="45">
        <v>86400</v>
      </c>
      <c r="J22" s="45" t="str">
        <f>G22 - I22</f>
        <v>0</v>
      </c>
      <c r="K22" s="46" t="str">
        <f>IF(G22=0,0,J22 / G22)</f>
        <v>0</v>
      </c>
      <c r="L22" s="45">
        <v>0</v>
      </c>
      <c r="M22" s="44">
        <v>0</v>
      </c>
      <c r="N22" s="45" t="str">
        <f>J22 * P22</f>
        <v>0</v>
      </c>
      <c r="O22" s="46">
        <v>0.2</v>
      </c>
      <c r="P22" s="46">
        <v>0.8</v>
      </c>
      <c r="Q22" s="44">
        <v>130</v>
      </c>
      <c r="R22" s="56">
        <v>113.91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74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75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76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74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130</v>
      </c>
      <c r="E28" s="7">
        <v>0.05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78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79</v>
      </c>
      <c r="R29" s="2">
        <v>100</v>
      </c>
    </row>
    <row r="30" spans="1:18">
      <c r="D30" s="8" t="s">
        <v>80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81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131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132</v>
      </c>
      <c r="D5" s="3" t="s">
        <v>133</v>
      </c>
      <c r="E5" s="5">
        <v>1</v>
      </c>
      <c r="F5" s="2">
        <v>10900</v>
      </c>
      <c r="G5" s="6">
        <v>1417000</v>
      </c>
      <c r="H5" s="2">
        <v>8645.190000000001</v>
      </c>
      <c r="I5" s="6">
        <v>984774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113.91</v>
      </c>
    </row>
    <row r="6" spans="1:18">
      <c r="B6" s="47" t="s">
        <v>49</v>
      </c>
      <c r="C6" t="s">
        <v>134</v>
      </c>
      <c r="D6" s="3" t="s">
        <v>135</v>
      </c>
      <c r="E6" s="5">
        <v>2</v>
      </c>
      <c r="F6" s="2">
        <v>1280</v>
      </c>
      <c r="G6" s="6">
        <v>166400</v>
      </c>
      <c r="H6" s="2">
        <v>987.84</v>
      </c>
      <c r="I6" s="6">
        <v>112524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113.91</v>
      </c>
    </row>
    <row r="7" spans="1:18">
      <c r="B7" s="47" t="s">
        <v>49</v>
      </c>
      <c r="C7" t="s">
        <v>136</v>
      </c>
      <c r="D7" s="3" t="s">
        <v>137</v>
      </c>
      <c r="E7" s="5">
        <v>1</v>
      </c>
      <c r="F7" s="2">
        <v>1300</v>
      </c>
      <c r="G7" s="6">
        <v>169000</v>
      </c>
      <c r="H7" s="2">
        <v>989.58</v>
      </c>
      <c r="I7" s="6">
        <v>112723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113.91</v>
      </c>
    </row>
    <row r="8" spans="1:18">
      <c r="B8" s="47" t="s">
        <v>49</v>
      </c>
      <c r="C8" t="s">
        <v>138</v>
      </c>
      <c r="D8" s="3" t="s">
        <v>139</v>
      </c>
      <c r="E8" s="5">
        <v>1</v>
      </c>
      <c r="F8" s="2">
        <v>120</v>
      </c>
      <c r="G8" s="6">
        <v>15600</v>
      </c>
      <c r="H8" s="2">
        <v>104</v>
      </c>
      <c r="I8" s="6">
        <v>11847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113.91</v>
      </c>
    </row>
    <row r="9" spans="1:18">
      <c r="B9" s="47" t="s">
        <v>49</v>
      </c>
      <c r="C9" t="s">
        <v>138</v>
      </c>
      <c r="D9" s="3" t="s">
        <v>140</v>
      </c>
      <c r="E9" s="5">
        <v>1</v>
      </c>
      <c r="F9" s="2">
        <v>290</v>
      </c>
      <c r="G9" s="6">
        <v>37700</v>
      </c>
      <c r="H9" s="2">
        <v>150</v>
      </c>
      <c r="I9" s="6">
        <v>17087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113.91</v>
      </c>
    </row>
    <row r="10" spans="1:18">
      <c r="B10" s="47" t="s">
        <v>49</v>
      </c>
      <c r="C10" t="s">
        <v>138</v>
      </c>
      <c r="D10" s="3" t="s">
        <v>141</v>
      </c>
      <c r="E10" s="5">
        <v>17</v>
      </c>
      <c r="F10" s="2">
        <v>255</v>
      </c>
      <c r="G10" s="6">
        <v>33150</v>
      </c>
      <c r="H10" s="2">
        <v>195.5</v>
      </c>
      <c r="I10" s="6">
        <v>22270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113.91</v>
      </c>
    </row>
    <row r="11" spans="1:18">
      <c r="B11" s="47" t="s">
        <v>49</v>
      </c>
      <c r="C11" t="s">
        <v>138</v>
      </c>
      <c r="D11" s="3" t="s">
        <v>142</v>
      </c>
      <c r="E11" s="5">
        <v>3</v>
      </c>
      <c r="F11" s="2">
        <v>135</v>
      </c>
      <c r="G11" s="6">
        <v>17550</v>
      </c>
      <c r="H11" s="2">
        <v>90</v>
      </c>
      <c r="I11" s="6">
        <v>10251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113.91</v>
      </c>
    </row>
    <row r="12" spans="1:18">
      <c r="B12" s="47" t="s">
        <v>71</v>
      </c>
      <c r="C12" t="s">
        <v>143</v>
      </c>
      <c r="D12" s="3" t="s">
        <v>144</v>
      </c>
      <c r="E12" s="5">
        <v>1</v>
      </c>
      <c r="F12" s="2">
        <v>725</v>
      </c>
      <c r="G12" s="6">
        <v>94250</v>
      </c>
      <c r="H12" s="2">
        <v>0</v>
      </c>
      <c r="I12" s="6">
        <v>0</v>
      </c>
      <c r="J12" s="6" t="str">
        <f>G12 - 68822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113.91</v>
      </c>
    </row>
    <row r="13" spans="1:18">
      <c r="B13" s="47" t="s">
        <v>71</v>
      </c>
      <c r="C13" t="s">
        <v>143</v>
      </c>
      <c r="D13" s="3" t="s">
        <v>145</v>
      </c>
      <c r="E13" s="5">
        <v>16</v>
      </c>
      <c r="F13" s="2">
        <v>2960</v>
      </c>
      <c r="G13" s="6">
        <v>384800</v>
      </c>
      <c r="H13" s="2">
        <v>0</v>
      </c>
      <c r="I13" s="6">
        <v>0</v>
      </c>
      <c r="J13" s="6" t="str">
        <f>G13 - 277936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7" t="s">
        <v>71</v>
      </c>
      <c r="C14" t="s">
        <v>143</v>
      </c>
      <c r="D14" s="3" t="s">
        <v>146</v>
      </c>
      <c r="E14" s="5">
        <v>1</v>
      </c>
      <c r="F14" s="2">
        <v>60</v>
      </c>
      <c r="G14" s="6">
        <v>7800</v>
      </c>
      <c r="H14" s="2">
        <v>0</v>
      </c>
      <c r="I14" s="6">
        <v>0</v>
      </c>
      <c r="J14" s="6" t="str">
        <f>G14 - 5184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113.91</v>
      </c>
    </row>
    <row r="15" spans="1:18">
      <c r="B15" s="47" t="s">
        <v>71</v>
      </c>
      <c r="C15" t="s">
        <v>143</v>
      </c>
      <c r="D15" s="3" t="s">
        <v>147</v>
      </c>
      <c r="E15" s="5">
        <v>2</v>
      </c>
      <c r="F15" s="2">
        <v>146</v>
      </c>
      <c r="G15" s="6">
        <v>18980</v>
      </c>
      <c r="H15" s="2">
        <v>0</v>
      </c>
      <c r="I15" s="6">
        <v>0</v>
      </c>
      <c r="J15" s="6" t="str">
        <f>G15 - 12610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113.91</v>
      </c>
    </row>
    <row r="16" spans="1:18">
      <c r="B16" s="47" t="s">
        <v>71</v>
      </c>
      <c r="C16" t="s">
        <v>143</v>
      </c>
      <c r="D16" s="3" t="s">
        <v>148</v>
      </c>
      <c r="E16" s="5">
        <v>1</v>
      </c>
      <c r="F16" s="2">
        <v>500</v>
      </c>
      <c r="G16" s="6">
        <v>65000</v>
      </c>
      <c r="H16" s="2">
        <v>0</v>
      </c>
      <c r="I16" s="6">
        <v>0</v>
      </c>
      <c r="J16" s="6" t="str">
        <f>G16 - 33603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113.91</v>
      </c>
    </row>
    <row r="17" spans="1:18">
      <c r="B17" s="47" t="s">
        <v>49</v>
      </c>
      <c r="C17" t="s">
        <v>149</v>
      </c>
      <c r="D17" s="3" t="s">
        <v>150</v>
      </c>
      <c r="E17" s="5">
        <v>1</v>
      </c>
      <c r="F17" s="2">
        <v>240</v>
      </c>
      <c r="G17" s="6">
        <v>31200</v>
      </c>
      <c r="H17" s="2">
        <v>160</v>
      </c>
      <c r="I17" s="6">
        <v>18226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113.91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74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75</v>
      </c>
      <c r="E20" s="9">
        <v>0.04167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76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74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151</v>
      </c>
      <c r="E23" s="7">
        <v>0.05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</row>
    <row r="24" spans="1:18">
      <c r="D24" s="8" t="s">
        <v>78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  <c r="Q24" s="2" t="s">
        <v>79</v>
      </c>
      <c r="R24" s="2">
        <v>100</v>
      </c>
    </row>
    <row r="25" spans="1:18">
      <c r="D25" s="8" t="s">
        <v>80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81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152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153</v>
      </c>
      <c r="D5" s="3" t="s">
        <v>154</v>
      </c>
      <c r="E5" s="5">
        <v>1</v>
      </c>
      <c r="F5" s="2">
        <v>5200</v>
      </c>
      <c r="G5" s="6">
        <v>676000</v>
      </c>
      <c r="H5" s="2">
        <v>4322.91</v>
      </c>
      <c r="I5" s="6">
        <v>492423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113.91</v>
      </c>
    </row>
    <row r="6" spans="1:18">
      <c r="B6" s="47" t="s">
        <v>49</v>
      </c>
      <c r="C6" t="s">
        <v>128</v>
      </c>
      <c r="D6" s="3" t="s">
        <v>155</v>
      </c>
      <c r="E6" s="5">
        <v>1</v>
      </c>
      <c r="F6" s="2">
        <v>600</v>
      </c>
      <c r="G6" s="6">
        <v>78000</v>
      </c>
      <c r="H6" s="2">
        <v>450</v>
      </c>
      <c r="I6" s="6">
        <v>51260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113.91</v>
      </c>
    </row>
    <row r="7" spans="1:18">
      <c r="B7" s="47" t="s">
        <v>49</v>
      </c>
      <c r="C7" t="s">
        <v>96</v>
      </c>
      <c r="D7" s="3" t="s">
        <v>156</v>
      </c>
      <c r="E7" s="5">
        <v>1</v>
      </c>
      <c r="F7" s="2">
        <v>430</v>
      </c>
      <c r="G7" s="6">
        <v>55900</v>
      </c>
      <c r="H7" s="2">
        <v>310</v>
      </c>
      <c r="I7" s="6">
        <v>35312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113.91</v>
      </c>
    </row>
    <row r="8" spans="1:18">
      <c r="B8" s="47" t="s">
        <v>49</v>
      </c>
      <c r="C8" t="s">
        <v>69</v>
      </c>
      <c r="D8" s="3" t="s">
        <v>157</v>
      </c>
      <c r="E8" s="5">
        <v>1</v>
      </c>
      <c r="F8" s="2">
        <v>250</v>
      </c>
      <c r="G8" s="6">
        <v>32500</v>
      </c>
      <c r="H8" s="2">
        <v>100</v>
      </c>
      <c r="I8" s="6">
        <v>11391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113.91</v>
      </c>
    </row>
    <row r="9" spans="1:18">
      <c r="B9" s="47" t="s">
        <v>49</v>
      </c>
      <c r="C9" t="s">
        <v>86</v>
      </c>
      <c r="D9" s="3" t="s">
        <v>57</v>
      </c>
      <c r="E9" s="5">
        <v>1</v>
      </c>
      <c r="F9" s="2">
        <v>80</v>
      </c>
      <c r="G9" s="6">
        <v>10400</v>
      </c>
      <c r="H9" s="2">
        <v>41.67</v>
      </c>
      <c r="I9" s="6">
        <v>4747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113.91</v>
      </c>
    </row>
    <row r="10" spans="1:18">
      <c r="B10" s="47" t="s">
        <v>49</v>
      </c>
      <c r="C10" t="s">
        <v>86</v>
      </c>
      <c r="D10" s="3" t="s">
        <v>158</v>
      </c>
      <c r="E10" s="5">
        <v>1</v>
      </c>
      <c r="F10" s="2">
        <v>1050</v>
      </c>
      <c r="G10" s="6">
        <v>136500</v>
      </c>
      <c r="H10" s="2">
        <v>689.85</v>
      </c>
      <c r="I10" s="6">
        <v>78581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113.91</v>
      </c>
    </row>
    <row r="11" spans="1:18">
      <c r="B11" s="47" t="s">
        <v>49</v>
      </c>
      <c r="C11" t="s">
        <v>159</v>
      </c>
      <c r="D11" s="3" t="s">
        <v>160</v>
      </c>
      <c r="E11" s="5">
        <v>1</v>
      </c>
      <c r="F11" s="2">
        <v>1500</v>
      </c>
      <c r="G11" s="6">
        <v>195000</v>
      </c>
      <c r="H11" s="2">
        <v>1099.48</v>
      </c>
      <c r="I11" s="6">
        <v>125242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113.91</v>
      </c>
    </row>
    <row r="12" spans="1:18">
      <c r="B12" s="47" t="s">
        <v>49</v>
      </c>
      <c r="C12" t="s">
        <v>92</v>
      </c>
      <c r="D12" s="3" t="s">
        <v>161</v>
      </c>
      <c r="E12" s="5">
        <v>1</v>
      </c>
      <c r="F12" s="2">
        <v>750</v>
      </c>
      <c r="G12" s="6">
        <v>97500</v>
      </c>
      <c r="H12" s="2">
        <v>995</v>
      </c>
      <c r="I12" s="6">
        <v>113340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113.91</v>
      </c>
    </row>
    <row r="13" spans="1:18">
      <c r="B13" s="47" t="s">
        <v>49</v>
      </c>
      <c r="C13" t="s">
        <v>162</v>
      </c>
      <c r="D13" s="3" t="s">
        <v>163</v>
      </c>
      <c r="E13" s="5">
        <v>1</v>
      </c>
      <c r="F13" s="2">
        <v>750</v>
      </c>
      <c r="G13" s="6">
        <v>97500</v>
      </c>
      <c r="H13" s="2">
        <v>520.84</v>
      </c>
      <c r="I13" s="6">
        <v>59329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7" t="s">
        <v>49</v>
      </c>
      <c r="C14" t="s">
        <v>164</v>
      </c>
      <c r="D14" s="3" t="s">
        <v>165</v>
      </c>
      <c r="E14" s="5">
        <v>1</v>
      </c>
      <c r="F14" s="2">
        <v>300</v>
      </c>
      <c r="G14" s="6">
        <v>39000</v>
      </c>
      <c r="H14" s="2">
        <v>229.73</v>
      </c>
      <c r="I14" s="6">
        <v>26169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113.91</v>
      </c>
    </row>
    <row r="15" spans="1:18">
      <c r="B15" s="47" t="s">
        <v>49</v>
      </c>
      <c r="C15" t="s">
        <v>96</v>
      </c>
      <c r="D15" s="3" t="s">
        <v>166</v>
      </c>
      <c r="E15" s="5">
        <v>1</v>
      </c>
      <c r="F15" s="2">
        <v>0</v>
      </c>
      <c r="G15" s="6">
        <v>0</v>
      </c>
      <c r="H15" s="2">
        <v>600</v>
      </c>
      <c r="I15" s="6">
        <v>68346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113.91</v>
      </c>
    </row>
    <row r="16" spans="1:18">
      <c r="B16" s="47" t="s">
        <v>49</v>
      </c>
      <c r="C16" t="s">
        <v>96</v>
      </c>
      <c r="D16" s="3" t="s">
        <v>167</v>
      </c>
      <c r="E16" s="5">
        <v>1</v>
      </c>
      <c r="F16" s="2">
        <v>150</v>
      </c>
      <c r="G16" s="6">
        <v>19500</v>
      </c>
      <c r="H16" s="2">
        <v>100</v>
      </c>
      <c r="I16" s="6">
        <v>11391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113.91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74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75</v>
      </c>
      <c r="E19" s="9">
        <v>0.04167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76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74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77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</v>
      </c>
      <c r="P22" s="4">
        <v>1</v>
      </c>
    </row>
    <row r="23" spans="1:18">
      <c r="D23" s="8" t="s">
        <v>78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  <c r="Q23" s="2" t="s">
        <v>79</v>
      </c>
      <c r="R23" s="2">
        <v>100</v>
      </c>
    </row>
    <row r="24" spans="1:18">
      <c r="D24" s="8" t="s">
        <v>80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81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168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169</v>
      </c>
      <c r="D5" s="3" t="s">
        <v>170</v>
      </c>
      <c r="E5" s="5">
        <v>1</v>
      </c>
      <c r="F5" s="2">
        <v>2600</v>
      </c>
      <c r="G5" s="6">
        <v>338000</v>
      </c>
      <c r="H5" s="2">
        <v>2250.02</v>
      </c>
      <c r="I5" s="6">
        <v>256300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113.91</v>
      </c>
    </row>
    <row r="6" spans="1:18">
      <c r="B6" s="47" t="s">
        <v>49</v>
      </c>
      <c r="C6" t="s">
        <v>171</v>
      </c>
      <c r="D6" s="3" t="s">
        <v>172</v>
      </c>
      <c r="E6" s="5">
        <v>1</v>
      </c>
      <c r="F6" s="2">
        <v>950</v>
      </c>
      <c r="G6" s="6">
        <v>123500</v>
      </c>
      <c r="H6" s="2">
        <v>843.7</v>
      </c>
      <c r="I6" s="6">
        <v>96106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113.91</v>
      </c>
    </row>
    <row r="7" spans="1:18">
      <c r="B7" s="47" t="s">
        <v>49</v>
      </c>
      <c r="C7" t="s">
        <v>173</v>
      </c>
      <c r="D7" s="3" t="s">
        <v>174</v>
      </c>
      <c r="E7" s="5">
        <v>24</v>
      </c>
      <c r="F7" s="2">
        <v>432</v>
      </c>
      <c r="G7" s="6">
        <v>56160</v>
      </c>
      <c r="H7" s="2">
        <v>120</v>
      </c>
      <c r="I7" s="6">
        <v>13680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113.91</v>
      </c>
    </row>
    <row r="8" spans="1:18">
      <c r="B8" s="47" t="s">
        <v>49</v>
      </c>
      <c r="C8" t="s">
        <v>173</v>
      </c>
      <c r="D8" s="3" t="s">
        <v>175</v>
      </c>
      <c r="E8" s="5">
        <v>24</v>
      </c>
      <c r="F8" s="2">
        <v>216</v>
      </c>
      <c r="G8" s="6">
        <v>28080</v>
      </c>
      <c r="H8" s="2">
        <v>96</v>
      </c>
      <c r="I8" s="6">
        <v>10944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113.91</v>
      </c>
    </row>
    <row r="9" spans="1:18">
      <c r="B9" s="47" t="s">
        <v>49</v>
      </c>
      <c r="C9" t="s">
        <v>176</v>
      </c>
      <c r="D9" s="3" t="s">
        <v>177</v>
      </c>
      <c r="E9" s="5">
        <v>1</v>
      </c>
      <c r="F9" s="2">
        <v>0</v>
      </c>
      <c r="G9" s="6">
        <v>0</v>
      </c>
      <c r="H9" s="2">
        <v>350</v>
      </c>
      <c r="I9" s="6">
        <v>39869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113.91</v>
      </c>
    </row>
    <row r="10" spans="1:18">
      <c r="B10" s="47" t="s">
        <v>49</v>
      </c>
      <c r="C10" t="s">
        <v>178</v>
      </c>
      <c r="D10" s="3" t="s">
        <v>179</v>
      </c>
      <c r="E10" s="5">
        <v>1</v>
      </c>
      <c r="F10" s="2">
        <v>900</v>
      </c>
      <c r="G10" s="6">
        <v>117000</v>
      </c>
      <c r="H10" s="2">
        <v>550</v>
      </c>
      <c r="I10" s="6">
        <v>62651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113.91</v>
      </c>
    </row>
    <row r="11" spans="1:18">
      <c r="B11" s="47" t="s">
        <v>49</v>
      </c>
      <c r="C11" t="s">
        <v>178</v>
      </c>
      <c r="D11" s="3" t="s">
        <v>180</v>
      </c>
      <c r="E11" s="5">
        <v>4</v>
      </c>
      <c r="F11" s="2">
        <v>400</v>
      </c>
      <c r="G11" s="6">
        <v>52000</v>
      </c>
      <c r="H11" s="2">
        <v>240</v>
      </c>
      <c r="I11" s="6">
        <v>27340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113.91</v>
      </c>
    </row>
    <row r="12" spans="1:18">
      <c r="B12" s="47" t="s">
        <v>49</v>
      </c>
      <c r="C12" t="s">
        <v>134</v>
      </c>
      <c r="D12" s="3" t="s">
        <v>181</v>
      </c>
      <c r="E12" s="5">
        <v>1</v>
      </c>
      <c r="F12" s="2">
        <v>1720</v>
      </c>
      <c r="G12" s="6">
        <v>223600</v>
      </c>
      <c r="H12" s="2">
        <v>1370.57</v>
      </c>
      <c r="I12" s="6">
        <v>156122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113.91</v>
      </c>
    </row>
    <row r="13" spans="1:18">
      <c r="B13" s="47" t="s">
        <v>49</v>
      </c>
      <c r="C13" t="s">
        <v>136</v>
      </c>
      <c r="D13" s="3" t="s">
        <v>182</v>
      </c>
      <c r="E13" s="5">
        <v>1</v>
      </c>
      <c r="F13" s="2">
        <v>900</v>
      </c>
      <c r="G13" s="6">
        <v>117000</v>
      </c>
      <c r="H13" s="2">
        <v>677.08</v>
      </c>
      <c r="I13" s="6">
        <v>77126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7" t="s">
        <v>49</v>
      </c>
      <c r="C14" t="s">
        <v>136</v>
      </c>
      <c r="D14" s="3" t="s">
        <v>183</v>
      </c>
      <c r="E14" s="5">
        <v>1</v>
      </c>
      <c r="F14" s="2">
        <v>1100</v>
      </c>
      <c r="G14" s="6">
        <v>143000</v>
      </c>
      <c r="H14" s="2">
        <v>937.51</v>
      </c>
      <c r="I14" s="6">
        <v>106792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113.91</v>
      </c>
    </row>
    <row r="15" spans="1:18">
      <c r="B15" s="47" t="s">
        <v>49</v>
      </c>
      <c r="C15" t="s">
        <v>149</v>
      </c>
      <c r="D15" s="3" t="s">
        <v>184</v>
      </c>
      <c r="E15" s="5">
        <v>1</v>
      </c>
      <c r="F15" s="2">
        <v>100</v>
      </c>
      <c r="G15" s="6">
        <v>13000</v>
      </c>
      <c r="H15" s="2">
        <v>50</v>
      </c>
      <c r="I15" s="6">
        <v>5696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113.91</v>
      </c>
    </row>
    <row r="16" spans="1:18">
      <c r="B16" s="47" t="s">
        <v>49</v>
      </c>
      <c r="C16" t="s">
        <v>138</v>
      </c>
      <c r="D16" s="3" t="s">
        <v>185</v>
      </c>
      <c r="E16" s="5">
        <v>1</v>
      </c>
      <c r="F16" s="2">
        <v>300</v>
      </c>
      <c r="G16" s="6">
        <v>39000</v>
      </c>
      <c r="H16" s="2">
        <v>193.5</v>
      </c>
      <c r="I16" s="6">
        <v>22042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113.91</v>
      </c>
    </row>
    <row r="17" spans="1:18">
      <c r="B17" s="47" t="s">
        <v>49</v>
      </c>
      <c r="C17" t="s">
        <v>138</v>
      </c>
      <c r="D17" s="3" t="s">
        <v>186</v>
      </c>
      <c r="E17" s="5">
        <v>1</v>
      </c>
      <c r="F17" s="2">
        <v>80</v>
      </c>
      <c r="G17" s="6">
        <v>10400</v>
      </c>
      <c r="H17" s="2">
        <v>23.5</v>
      </c>
      <c r="I17" s="6">
        <v>2677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113.91</v>
      </c>
    </row>
    <row r="18" spans="1:18">
      <c r="B18" s="47" t="s">
        <v>49</v>
      </c>
      <c r="C18" t="s">
        <v>138</v>
      </c>
      <c r="D18" s="3" t="s">
        <v>187</v>
      </c>
      <c r="E18" s="5">
        <v>2</v>
      </c>
      <c r="F18" s="2">
        <v>360</v>
      </c>
      <c r="G18" s="6">
        <v>46800</v>
      </c>
      <c r="H18" s="2">
        <v>150</v>
      </c>
      <c r="I18" s="6">
        <v>17086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113.91</v>
      </c>
    </row>
    <row r="19" spans="1:18">
      <c r="B19" s="47" t="s">
        <v>71</v>
      </c>
      <c r="C19" t="s">
        <v>188</v>
      </c>
      <c r="D19" s="3" t="s">
        <v>189</v>
      </c>
      <c r="E19" s="5">
        <v>1</v>
      </c>
      <c r="F19" s="2">
        <v>380</v>
      </c>
      <c r="G19" s="6">
        <v>49400</v>
      </c>
      <c r="H19" s="2">
        <v>0</v>
      </c>
      <c r="I19" s="6">
        <v>0</v>
      </c>
      <c r="J19" s="6" t="str">
        <f>G19 - 35597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113.91</v>
      </c>
    </row>
    <row r="20" spans="1:18">
      <c r="B20" s="47" t="s">
        <v>71</v>
      </c>
      <c r="C20" t="s">
        <v>188</v>
      </c>
      <c r="D20" s="3" t="s">
        <v>190</v>
      </c>
      <c r="E20" s="5">
        <v>1</v>
      </c>
      <c r="F20" s="2">
        <v>320</v>
      </c>
      <c r="G20" s="6">
        <v>41600</v>
      </c>
      <c r="H20" s="2">
        <v>0</v>
      </c>
      <c r="I20" s="6">
        <v>0</v>
      </c>
      <c r="J20" s="6" t="str">
        <f>G20 - 28478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8">
        <v>113.91</v>
      </c>
    </row>
    <row r="21" spans="1:18">
      <c r="B21" s="47" t="s">
        <v>71</v>
      </c>
      <c r="C21" t="s">
        <v>188</v>
      </c>
      <c r="D21" s="3" t="s">
        <v>191</v>
      </c>
      <c r="E21" s="5">
        <v>25</v>
      </c>
      <c r="F21" s="2">
        <v>3375</v>
      </c>
      <c r="G21" s="6">
        <v>438750</v>
      </c>
      <c r="H21" s="2">
        <v>0</v>
      </c>
      <c r="I21" s="6">
        <v>0</v>
      </c>
      <c r="J21" s="6" t="str">
        <f>G21 - 307550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8">
        <v>113.91</v>
      </c>
    </row>
    <row r="22" spans="1:18">
      <c r="B22" s="47" t="s">
        <v>71</v>
      </c>
      <c r="C22" t="s">
        <v>188</v>
      </c>
      <c r="D22" s="3" t="s">
        <v>192</v>
      </c>
      <c r="E22" s="5">
        <v>1</v>
      </c>
      <c r="F22" s="2">
        <v>765</v>
      </c>
      <c r="G22" s="6">
        <v>99450</v>
      </c>
      <c r="H22" s="2">
        <v>0</v>
      </c>
      <c r="I22" s="6">
        <v>0</v>
      </c>
      <c r="J22" s="6" t="str">
        <f>G22 - 82926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8">
        <v>113.91</v>
      </c>
    </row>
    <row r="23" spans="1:18">
      <c r="B23" s="47" t="s">
        <v>71</v>
      </c>
      <c r="C23" t="s">
        <v>193</v>
      </c>
      <c r="D23" s="3" t="s">
        <v>194</v>
      </c>
      <c r="E23" s="5">
        <v>5</v>
      </c>
      <c r="F23" s="2">
        <v>650</v>
      </c>
      <c r="G23" s="6">
        <v>84500</v>
      </c>
      <c r="H23" s="2">
        <v>0</v>
      </c>
      <c r="I23" s="6">
        <v>0</v>
      </c>
      <c r="J23" s="6" t="str">
        <f>G23 - 48410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8">
        <v>113.91</v>
      </c>
    </row>
    <row r="24" spans="1:18">
      <c r="B24" s="47" t="s">
        <v>71</v>
      </c>
      <c r="C24" t="s">
        <v>193</v>
      </c>
      <c r="D24" s="3" t="s">
        <v>195</v>
      </c>
      <c r="E24" s="5">
        <v>1</v>
      </c>
      <c r="F24" s="2">
        <v>200</v>
      </c>
      <c r="G24" s="6">
        <v>26000</v>
      </c>
      <c r="H24" s="2">
        <v>0</v>
      </c>
      <c r="I24" s="6">
        <v>0</v>
      </c>
      <c r="J24" s="6" t="str">
        <f>G24 - 14239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</v>
      </c>
      <c r="P24" s="4">
        <v>1</v>
      </c>
      <c r="Q24" s="2">
        <v>130</v>
      </c>
      <c r="R24" s="48">
        <v>113.91</v>
      </c>
    </row>
    <row r="25" spans="1:18">
      <c r="B25" s="47" t="s">
        <v>49</v>
      </c>
      <c r="C25" t="s">
        <v>149</v>
      </c>
      <c r="D25" s="3" t="s">
        <v>196</v>
      </c>
      <c r="E25" s="5">
        <v>1</v>
      </c>
      <c r="F25" s="2">
        <v>300</v>
      </c>
      <c r="G25" s="6">
        <v>39000</v>
      </c>
      <c r="H25" s="2">
        <v>150</v>
      </c>
      <c r="I25" s="6">
        <v>17087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</v>
      </c>
      <c r="P25" s="4">
        <v>1</v>
      </c>
      <c r="Q25" s="2">
        <v>130</v>
      </c>
      <c r="R25" s="48">
        <v>113.91</v>
      </c>
    </row>
    <row r="26" spans="1:18">
      <c r="B26" s="47" t="s">
        <v>49</v>
      </c>
      <c r="C26" t="s">
        <v>149</v>
      </c>
      <c r="D26" s="3" t="s">
        <v>197</v>
      </c>
      <c r="E26" s="5">
        <v>1</v>
      </c>
      <c r="F26" s="2">
        <v>380</v>
      </c>
      <c r="G26" s="6">
        <v>49400</v>
      </c>
      <c r="H26" s="2">
        <v>250</v>
      </c>
      <c r="I26" s="6">
        <v>28478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</v>
      </c>
      <c r="P26" s="4">
        <v>1</v>
      </c>
      <c r="Q26" s="2">
        <v>130</v>
      </c>
      <c r="R26" s="48">
        <v>113.91</v>
      </c>
    </row>
    <row r="27" spans="1:18">
      <c r="B27" s="49"/>
      <c r="C27" s="49"/>
      <c r="D27" s="50"/>
      <c r="E27" s="51"/>
      <c r="F27" s="52"/>
      <c r="G27" s="53"/>
      <c r="H27" s="52"/>
      <c r="I27" s="53"/>
      <c r="J27" s="53"/>
      <c r="K27" s="54"/>
      <c r="L27" s="53"/>
      <c r="M27" s="52"/>
      <c r="N27" s="53"/>
      <c r="O27" s="54"/>
      <c r="P27" s="54"/>
      <c r="Q27" s="52"/>
      <c r="R27" s="52"/>
    </row>
    <row r="28" spans="1:18">
      <c r="D28" s="8" t="s">
        <v>74</v>
      </c>
      <c r="F28" s="2" t="str">
        <f>SUM(F5:F27)</f>
        <v>0</v>
      </c>
      <c r="G28" s="6" t="str">
        <f>SUM(G5:G27)</f>
        <v>0</v>
      </c>
      <c r="H28" s="2" t="str">
        <f>SUM(H5:H27)</f>
        <v>0</v>
      </c>
      <c r="I28" s="6" t="str">
        <f>SUM(I5:I27)</f>
        <v>0</v>
      </c>
      <c r="J28" s="6" t="str">
        <f>SUM(J5:J27)</f>
        <v>0</v>
      </c>
      <c r="K28" s="4" t="str">
        <f>IF(G28=0,0,J28 / G28)</f>
        <v>0</v>
      </c>
      <c r="L28" s="6" t="str">
        <f>SUM(L5:L27)</f>
        <v>0</v>
      </c>
      <c r="M28" s="2" t="str">
        <f>SUM(M5:M27)</f>
        <v>0</v>
      </c>
      <c r="N28" s="6" t="str">
        <f>SUM(N5:N27)</f>
        <v>0</v>
      </c>
    </row>
    <row r="29" spans="1:18">
      <c r="D29" s="8" t="s">
        <v>75</v>
      </c>
      <c r="E29" s="9">
        <v>0.04167</v>
      </c>
      <c r="F29" s="2" t="str">
        <f>E29 * (F28 - 0)</f>
        <v>0</v>
      </c>
      <c r="G29" s="6" t="str">
        <f>E29 * (G28 - 0)</f>
        <v>0</v>
      </c>
    </row>
    <row r="30" spans="1:18">
      <c r="D30" s="8" t="s">
        <v>76</v>
      </c>
      <c r="E30" s="7">
        <v>0.1</v>
      </c>
      <c r="F30" s="2" t="str">
        <f>F28*E30</f>
        <v>0</v>
      </c>
      <c r="G30" s="6" t="str">
        <f>G28*E30</f>
        <v>0</v>
      </c>
      <c r="N30" s="6" t="str">
        <f>G30</f>
        <v>0</v>
      </c>
    </row>
    <row r="31" spans="1:18">
      <c r="D31" s="8" t="s">
        <v>74</v>
      </c>
      <c r="F31" s="2" t="str">
        <f>F28 + F29 + F30</f>
        <v>0</v>
      </c>
      <c r="G31" s="6" t="str">
        <f>G28 + G29 +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</f>
        <v>0</v>
      </c>
      <c r="M31" s="2" t="str">
        <f>M28</f>
        <v>0</v>
      </c>
      <c r="N31" s="6" t="str">
        <f>N28 + N30</f>
        <v>0</v>
      </c>
    </row>
    <row r="32" spans="1:18">
      <c r="D32" s="8" t="s">
        <v>77</v>
      </c>
      <c r="E32" s="7">
        <v>0</v>
      </c>
      <c r="F32" s="2" t="str">
        <f>F31*E32</f>
        <v>0</v>
      </c>
      <c r="G32" s="6" t="str">
        <f>G31*E32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</v>
      </c>
      <c r="P32" s="4">
        <v>1</v>
      </c>
    </row>
    <row r="33" spans="1:18">
      <c r="D33" s="8" t="s">
        <v>198</v>
      </c>
      <c r="E33" s="5">
        <v>50000</v>
      </c>
      <c r="F33" s="2" t="str">
        <f>IF(R33=0,0,G33/R33)</f>
        <v>0</v>
      </c>
      <c r="G33" s="6" t="str">
        <f>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</v>
      </c>
      <c r="P33" s="4">
        <v>1</v>
      </c>
      <c r="Q33" s="2" t="s">
        <v>79</v>
      </c>
      <c r="R33" s="2">
        <v>100</v>
      </c>
    </row>
    <row r="34" spans="1:18">
      <c r="D34" s="8" t="s">
        <v>80</v>
      </c>
      <c r="F34" s="2" t="str">
        <f>F31 - F32 - F33</f>
        <v>0</v>
      </c>
      <c r="G34" s="6" t="str">
        <f>G31 - G32 - G33</f>
        <v>0</v>
      </c>
      <c r="H34" s="2" t="str">
        <f>H31</f>
        <v>0</v>
      </c>
      <c r="I34" s="6" t="str">
        <f>I31</f>
        <v>0</v>
      </c>
      <c r="J34" s="6" t="str">
        <f>G34 - I34</f>
        <v>0</v>
      </c>
      <c r="K34" s="4" t="str">
        <f>IF(G34=0,0,J34 / G34)</f>
        <v>0</v>
      </c>
      <c r="L34" s="6" t="str">
        <f>L31 - L32 - L33</f>
        <v>0</v>
      </c>
      <c r="M34" s="2" t="str">
        <f>M31 - M32 - M33</f>
        <v>0</v>
      </c>
      <c r="N34" s="6" t="str">
        <f>N31 - N32 - N33</f>
        <v>0</v>
      </c>
    </row>
    <row r="35" spans="1:18">
      <c r="D35" s="8"/>
    </row>
    <row r="36" spans="1:18">
      <c r="D3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6" s="2" t="str">
        <f>M34</f>
        <v>0</v>
      </c>
    </row>
    <row r="37" spans="1:18">
      <c r="D37" s="8" t="s">
        <v>7</v>
      </c>
      <c r="F37" s="2" t="str">
        <f>(F36 + F38) * E29</f>
        <v>0</v>
      </c>
    </row>
    <row r="38" spans="1:18">
      <c r="D38" s="8" t="s">
        <v>81</v>
      </c>
      <c r="F38" s="2" t="str">
        <f>H34</f>
        <v>0</v>
      </c>
    </row>
    <row r="39" spans="1:18">
      <c r="D3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9" s="2" t="str">
        <f>SUM(F36:F38)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199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50</v>
      </c>
      <c r="D5" s="3" t="s">
        <v>200</v>
      </c>
      <c r="E5" s="5">
        <v>1</v>
      </c>
      <c r="F5" s="2">
        <v>3360</v>
      </c>
      <c r="G5" s="6">
        <v>436800</v>
      </c>
      <c r="H5" s="2">
        <v>1849.16</v>
      </c>
      <c r="I5" s="6">
        <v>210638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61</v>
      </c>
      <c r="D6" s="3" t="s">
        <v>201</v>
      </c>
      <c r="E6" s="5">
        <v>1</v>
      </c>
      <c r="F6" s="2">
        <v>1100</v>
      </c>
      <c r="G6" s="6">
        <v>143000</v>
      </c>
      <c r="H6" s="2">
        <v>825</v>
      </c>
      <c r="I6" s="6">
        <v>93976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63</v>
      </c>
      <c r="D7" s="3" t="s">
        <v>202</v>
      </c>
      <c r="E7" s="5">
        <v>1</v>
      </c>
      <c r="F7" s="2">
        <v>660</v>
      </c>
      <c r="G7" s="6">
        <v>85800</v>
      </c>
      <c r="H7" s="2">
        <v>440</v>
      </c>
      <c r="I7" s="6">
        <v>50120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63</v>
      </c>
      <c r="D8" s="3" t="s">
        <v>203</v>
      </c>
      <c r="E8" s="5">
        <v>1</v>
      </c>
      <c r="F8" s="2">
        <v>450</v>
      </c>
      <c r="G8" s="6">
        <v>58500</v>
      </c>
      <c r="H8" s="2">
        <v>300</v>
      </c>
      <c r="I8" s="6">
        <v>34173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204</v>
      </c>
      <c r="D9" s="3" t="s">
        <v>205</v>
      </c>
      <c r="E9" s="5">
        <v>1</v>
      </c>
      <c r="F9" s="2">
        <v>350</v>
      </c>
      <c r="G9" s="6">
        <v>45500</v>
      </c>
      <c r="H9" s="2">
        <v>220</v>
      </c>
      <c r="I9" s="6">
        <v>25060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63</v>
      </c>
      <c r="D10" s="3" t="s">
        <v>205</v>
      </c>
      <c r="E10" s="5">
        <v>1</v>
      </c>
      <c r="F10" s="2">
        <v>350</v>
      </c>
      <c r="G10" s="6">
        <v>45500</v>
      </c>
      <c r="H10" s="2">
        <v>220</v>
      </c>
      <c r="I10" s="6">
        <v>25060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206</v>
      </c>
      <c r="D11" s="3" t="s">
        <v>68</v>
      </c>
      <c r="E11" s="5">
        <v>2</v>
      </c>
      <c r="F11" s="2">
        <v>1000</v>
      </c>
      <c r="G11" s="6">
        <v>130000</v>
      </c>
      <c r="H11" s="2">
        <v>628.28</v>
      </c>
      <c r="I11" s="6">
        <v>71568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206</v>
      </c>
      <c r="D12" s="3" t="s">
        <v>207</v>
      </c>
      <c r="E12" s="5">
        <v>2</v>
      </c>
      <c r="F12" s="2">
        <v>560</v>
      </c>
      <c r="G12" s="6">
        <v>72800</v>
      </c>
      <c r="H12" s="2">
        <v>400</v>
      </c>
      <c r="I12" s="6">
        <v>45564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7" t="s">
        <v>49</v>
      </c>
      <c r="C13" t="s">
        <v>67</v>
      </c>
      <c r="D13" s="3" t="s">
        <v>68</v>
      </c>
      <c r="E13" s="5">
        <v>1</v>
      </c>
      <c r="F13" s="2">
        <v>270</v>
      </c>
      <c r="G13" s="6">
        <v>35100</v>
      </c>
      <c r="H13" s="2">
        <v>167.54</v>
      </c>
      <c r="I13" s="6">
        <v>19084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113.91</v>
      </c>
    </row>
    <row r="14" spans="1:18">
      <c r="B14" s="47" t="s">
        <v>49</v>
      </c>
      <c r="C14" t="s">
        <v>67</v>
      </c>
      <c r="D14" s="3" t="s">
        <v>207</v>
      </c>
      <c r="E14" s="5">
        <v>1</v>
      </c>
      <c r="F14" s="2">
        <v>180</v>
      </c>
      <c r="G14" s="6">
        <v>23400</v>
      </c>
      <c r="H14" s="2">
        <v>120</v>
      </c>
      <c r="I14" s="6">
        <v>13669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113.91</v>
      </c>
    </row>
    <row r="15" spans="1:18">
      <c r="B15" s="47" t="s">
        <v>49</v>
      </c>
      <c r="C15" t="s">
        <v>69</v>
      </c>
      <c r="D15" s="3" t="s">
        <v>208</v>
      </c>
      <c r="E15" s="5">
        <v>1</v>
      </c>
      <c r="F15" s="2">
        <v>380</v>
      </c>
      <c r="G15" s="6">
        <v>49400</v>
      </c>
      <c r="H15" s="2">
        <v>300</v>
      </c>
      <c r="I15" s="6">
        <v>34173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113.91</v>
      </c>
    </row>
    <row r="16" spans="1:18">
      <c r="B16" s="47" t="s">
        <v>49</v>
      </c>
      <c r="C16" t="s">
        <v>69</v>
      </c>
      <c r="D16" s="3" t="s">
        <v>209</v>
      </c>
      <c r="E16" s="5">
        <v>1</v>
      </c>
      <c r="F16" s="2">
        <v>370</v>
      </c>
      <c r="G16" s="6">
        <v>48100</v>
      </c>
      <c r="H16" s="2">
        <v>530</v>
      </c>
      <c r="I16" s="6">
        <v>60372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113.91</v>
      </c>
    </row>
    <row r="17" spans="1:18">
      <c r="B17" s="47" t="s">
        <v>49</v>
      </c>
      <c r="C17" t="s">
        <v>69</v>
      </c>
      <c r="D17" s="3" t="s">
        <v>210</v>
      </c>
      <c r="E17" s="5">
        <v>1</v>
      </c>
      <c r="F17" s="2">
        <v>550</v>
      </c>
      <c r="G17" s="6">
        <v>71500</v>
      </c>
      <c r="H17" s="2">
        <v>300</v>
      </c>
      <c r="I17" s="6">
        <v>34173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113.91</v>
      </c>
    </row>
    <row r="18" spans="1:18">
      <c r="B18" s="47" t="s">
        <v>49</v>
      </c>
      <c r="C18" t="s">
        <v>69</v>
      </c>
      <c r="D18" s="3" t="s">
        <v>211</v>
      </c>
      <c r="E18" s="5">
        <v>4</v>
      </c>
      <c r="F18" s="2">
        <v>108</v>
      </c>
      <c r="G18" s="6">
        <v>14040</v>
      </c>
      <c r="H18" s="2">
        <v>80</v>
      </c>
      <c r="I18" s="6">
        <v>9112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113.91</v>
      </c>
    </row>
    <row r="19" spans="1:18">
      <c r="B19" s="47" t="s">
        <v>71</v>
      </c>
      <c r="C19" t="s">
        <v>212</v>
      </c>
      <c r="D19" s="3" t="s">
        <v>213</v>
      </c>
      <c r="E19" s="5">
        <v>45</v>
      </c>
      <c r="F19" s="2">
        <v>7650</v>
      </c>
      <c r="G19" s="6">
        <v>994500</v>
      </c>
      <c r="H19" s="2">
        <v>0</v>
      </c>
      <c r="I19" s="6">
        <v>0</v>
      </c>
      <c r="J19" s="6" t="str">
        <f>G19 - 717615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113.91</v>
      </c>
    </row>
    <row r="20" spans="1:18">
      <c r="B20" s="47" t="s">
        <v>71</v>
      </c>
      <c r="C20" t="s">
        <v>212</v>
      </c>
      <c r="D20" s="3" t="s">
        <v>214</v>
      </c>
      <c r="E20" s="5">
        <v>10</v>
      </c>
      <c r="F20" s="2">
        <v>900</v>
      </c>
      <c r="G20" s="6">
        <v>117000</v>
      </c>
      <c r="H20" s="2">
        <v>0</v>
      </c>
      <c r="I20" s="6">
        <v>0</v>
      </c>
      <c r="J20" s="6" t="str">
        <f>G20 - 82020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113.91</v>
      </c>
    </row>
    <row r="21" spans="1:18">
      <c r="B21" s="47" t="s">
        <v>71</v>
      </c>
      <c r="C21" t="s">
        <v>212</v>
      </c>
      <c r="D21" s="3" t="s">
        <v>215</v>
      </c>
      <c r="E21" s="5">
        <v>1</v>
      </c>
      <c r="F21" s="2">
        <v>1100</v>
      </c>
      <c r="G21" s="6">
        <v>143000</v>
      </c>
      <c r="H21" s="2">
        <v>0</v>
      </c>
      <c r="I21" s="6">
        <v>0</v>
      </c>
      <c r="J21" s="6" t="str">
        <f>G21 - 102519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113.91</v>
      </c>
    </row>
    <row r="22" spans="1:18">
      <c r="B22" s="47" t="s">
        <v>71</v>
      </c>
      <c r="C22" t="s">
        <v>212</v>
      </c>
      <c r="D22" s="3" t="s">
        <v>216</v>
      </c>
      <c r="E22" s="5">
        <v>3</v>
      </c>
      <c r="F22" s="2">
        <v>43.5</v>
      </c>
      <c r="G22" s="6">
        <v>5655</v>
      </c>
      <c r="H22" s="2">
        <v>0</v>
      </c>
      <c r="I22" s="6">
        <v>0</v>
      </c>
      <c r="J22" s="6" t="str">
        <f>G22 - 4272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113.91</v>
      </c>
    </row>
    <row r="23" spans="1:18">
      <c r="B23" s="47" t="s">
        <v>71</v>
      </c>
      <c r="C23" t="s">
        <v>212</v>
      </c>
      <c r="D23" s="3" t="s">
        <v>217</v>
      </c>
      <c r="E23" s="5">
        <v>1</v>
      </c>
      <c r="F23" s="2">
        <v>38</v>
      </c>
      <c r="G23" s="6">
        <v>4940</v>
      </c>
      <c r="H23" s="2">
        <v>0</v>
      </c>
      <c r="I23" s="6">
        <v>0</v>
      </c>
      <c r="J23" s="6" t="str">
        <f>G23 - 3827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113.91</v>
      </c>
    </row>
    <row r="24" spans="1:18">
      <c r="B24" s="47" t="s">
        <v>49</v>
      </c>
      <c r="C24" t="s">
        <v>69</v>
      </c>
      <c r="D24" s="3" t="s">
        <v>218</v>
      </c>
      <c r="E24" s="5">
        <v>1</v>
      </c>
      <c r="F24" s="2">
        <v>3500</v>
      </c>
      <c r="G24" s="6">
        <v>455000</v>
      </c>
      <c r="H24" s="2">
        <v>2200</v>
      </c>
      <c r="I24" s="6">
        <v>250602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113.91</v>
      </c>
    </row>
    <row r="25" spans="1:18">
      <c r="B25" s="47" t="s">
        <v>49</v>
      </c>
      <c r="C25" t="s">
        <v>219</v>
      </c>
      <c r="D25" s="3" t="s">
        <v>220</v>
      </c>
      <c r="E25" s="5">
        <v>1</v>
      </c>
      <c r="F25" s="2">
        <v>650</v>
      </c>
      <c r="G25" s="6">
        <v>84500</v>
      </c>
      <c r="H25" s="2">
        <v>500</v>
      </c>
      <c r="I25" s="6">
        <v>56955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113.91</v>
      </c>
    </row>
    <row r="26" spans="1:18">
      <c r="B26" s="47" t="s">
        <v>49</v>
      </c>
      <c r="C26" t="s">
        <v>219</v>
      </c>
      <c r="D26" s="3" t="s">
        <v>221</v>
      </c>
      <c r="E26" s="5">
        <v>45</v>
      </c>
      <c r="F26" s="2">
        <v>585</v>
      </c>
      <c r="G26" s="6">
        <v>76050</v>
      </c>
      <c r="H26" s="2">
        <v>405</v>
      </c>
      <c r="I26" s="6">
        <v>46125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113.91</v>
      </c>
    </row>
    <row r="27" spans="1:18">
      <c r="B27" s="47" t="s">
        <v>49</v>
      </c>
      <c r="C27" t="s">
        <v>222</v>
      </c>
      <c r="D27" s="3" t="s">
        <v>222</v>
      </c>
      <c r="E27" s="5">
        <v>52</v>
      </c>
      <c r="F27" s="2">
        <v>1040</v>
      </c>
      <c r="G27" s="6">
        <v>135200</v>
      </c>
      <c r="H27" s="2">
        <v>780</v>
      </c>
      <c r="I27" s="6">
        <v>88868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113.91</v>
      </c>
    </row>
    <row r="28" spans="1:18">
      <c r="B28" s="47" t="s">
        <v>49</v>
      </c>
      <c r="C28" t="s">
        <v>219</v>
      </c>
      <c r="D28" s="3" t="s">
        <v>223</v>
      </c>
      <c r="E28" s="5">
        <v>1</v>
      </c>
      <c r="F28" s="2">
        <v>100</v>
      </c>
      <c r="G28" s="6">
        <v>13000</v>
      </c>
      <c r="H28" s="2">
        <v>221</v>
      </c>
      <c r="I28" s="6">
        <v>25174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113.91</v>
      </c>
    </row>
    <row r="29" spans="1:18">
      <c r="B29" s="47" t="s">
        <v>49</v>
      </c>
      <c r="C29" t="s">
        <v>219</v>
      </c>
      <c r="D29" s="3" t="s">
        <v>224</v>
      </c>
      <c r="E29" s="5">
        <v>1</v>
      </c>
      <c r="F29" s="2">
        <v>141</v>
      </c>
      <c r="G29" s="6">
        <v>15933</v>
      </c>
      <c r="H29" s="2">
        <v>141</v>
      </c>
      <c r="I29" s="6">
        <v>16061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113</v>
      </c>
      <c r="R29" s="48">
        <v>113.91</v>
      </c>
    </row>
    <row r="30" spans="1:18">
      <c r="B30" s="49"/>
      <c r="C30" s="49"/>
      <c r="D30" s="50"/>
      <c r="E30" s="51"/>
      <c r="F30" s="52"/>
      <c r="G30" s="53"/>
      <c r="H30" s="52"/>
      <c r="I30" s="53"/>
      <c r="J30" s="53"/>
      <c r="K30" s="54"/>
      <c r="L30" s="53"/>
      <c r="M30" s="52"/>
      <c r="N30" s="53"/>
      <c r="O30" s="54"/>
      <c r="P30" s="54"/>
      <c r="Q30" s="52"/>
      <c r="R30" s="52"/>
    </row>
    <row r="31" spans="1:18">
      <c r="D31" s="8" t="s">
        <v>74</v>
      </c>
      <c r="F31" s="2" t="str">
        <f>SUM(F5:F30)</f>
        <v>0</v>
      </c>
      <c r="G31" s="6" t="str">
        <f>SUM(G5:G30)</f>
        <v>0</v>
      </c>
      <c r="H31" s="2" t="str">
        <f>SUM(H5:H30)</f>
        <v>0</v>
      </c>
      <c r="I31" s="6" t="str">
        <f>SUM(I5:I30)</f>
        <v>0</v>
      </c>
      <c r="J31" s="6" t="str">
        <f>SUM(J5:J30)</f>
        <v>0</v>
      </c>
      <c r="K31" s="4" t="str">
        <f>IF(G31=0,0,J31 / G31)</f>
        <v>0</v>
      </c>
      <c r="L31" s="6" t="str">
        <f>SUM(L5:L30)</f>
        <v>0</v>
      </c>
      <c r="M31" s="2" t="str">
        <f>SUM(M5:M30)</f>
        <v>0</v>
      </c>
      <c r="N31" s="6" t="str">
        <f>SUM(N5:N30)</f>
        <v>0</v>
      </c>
    </row>
    <row r="32" spans="1:18">
      <c r="D32" s="8" t="s">
        <v>75</v>
      </c>
      <c r="E32" s="9">
        <v>0.04712</v>
      </c>
      <c r="F32" s="2" t="str">
        <f>E32 * (F31 - 0)</f>
        <v>0</v>
      </c>
      <c r="G32" s="6" t="str">
        <f>E32 * (G31 - 0)</f>
        <v>0</v>
      </c>
    </row>
    <row r="33" spans="1:18">
      <c r="D33" s="8" t="s">
        <v>76</v>
      </c>
      <c r="E33" s="7">
        <v>0.1</v>
      </c>
      <c r="F33" s="2" t="str">
        <f>F31*E33</f>
        <v>0</v>
      </c>
      <c r="G33" s="6" t="str">
        <f>G31*E33</f>
        <v>0</v>
      </c>
      <c r="N33" s="6" t="str">
        <f>G33</f>
        <v>0</v>
      </c>
    </row>
    <row r="34" spans="1:18">
      <c r="D34" s="8" t="s">
        <v>74</v>
      </c>
      <c r="F34" s="2" t="str">
        <f>F31 + F32 + F33</f>
        <v>0</v>
      </c>
      <c r="G34" s="6" t="str">
        <f>G31 + G32 + G33</f>
        <v>0</v>
      </c>
      <c r="H34" s="2" t="str">
        <f>H31</f>
        <v>0</v>
      </c>
      <c r="I34" s="6" t="str">
        <f>I31</f>
        <v>0</v>
      </c>
      <c r="J34" s="6" t="str">
        <f>G34 - I34</f>
        <v>0</v>
      </c>
      <c r="K34" s="4" t="str">
        <f>IF(G34=0,0,J34 / G34)</f>
        <v>0</v>
      </c>
      <c r="L34" s="6" t="str">
        <f>L31</f>
        <v>0</v>
      </c>
      <c r="M34" s="2" t="str">
        <f>M31</f>
        <v>0</v>
      </c>
      <c r="N34" s="6" t="str">
        <f>N31 + N33</f>
        <v>0</v>
      </c>
    </row>
    <row r="35" spans="1:18">
      <c r="D35" s="8" t="s">
        <v>225</v>
      </c>
      <c r="E35" s="7">
        <v>0.05</v>
      </c>
      <c r="F35" s="2" t="str">
        <f>F34*E35</f>
        <v>0</v>
      </c>
      <c r="G35" s="6" t="str">
        <f>G34*E35</f>
        <v>0</v>
      </c>
      <c r="L35" s="6" t="str">
        <f>G35*O35</f>
        <v>0</v>
      </c>
      <c r="M35" s="2" t="str">
        <f>F35*O35</f>
        <v>0</v>
      </c>
      <c r="N35" s="6" t="str">
        <f>G35*P35</f>
        <v>0</v>
      </c>
      <c r="O35" s="4">
        <v>0.2</v>
      </c>
      <c r="P35" s="4">
        <v>0.8</v>
      </c>
    </row>
    <row r="36" spans="1:18">
      <c r="D36" s="8" t="s">
        <v>78</v>
      </c>
      <c r="E36" s="5">
        <v>0</v>
      </c>
      <c r="F36" s="2" t="str">
        <f>IF(R36=0,0,G36/R36)</f>
        <v>0</v>
      </c>
      <c r="G36" s="6" t="str">
        <f>E36</f>
        <v>0</v>
      </c>
      <c r="L36" s="6" t="str">
        <f>G36*O36</f>
        <v>0</v>
      </c>
      <c r="M36" s="2" t="str">
        <f>F36*O36</f>
        <v>0</v>
      </c>
      <c r="N36" s="6" t="str">
        <f>G36*P36</f>
        <v>0</v>
      </c>
      <c r="O36" s="4">
        <v>0.2</v>
      </c>
      <c r="P36" s="4">
        <v>0.8</v>
      </c>
      <c r="Q36" s="2" t="s">
        <v>79</v>
      </c>
      <c r="R36" s="2">
        <v>100</v>
      </c>
    </row>
    <row r="37" spans="1:18">
      <c r="D37" s="8" t="s">
        <v>80</v>
      </c>
      <c r="F37" s="2" t="str">
        <f>F34 - F35 - F36</f>
        <v>0</v>
      </c>
      <c r="G37" s="6" t="str">
        <f>G34 - G35 - G36</f>
        <v>0</v>
      </c>
      <c r="H37" s="2" t="str">
        <f>H34</f>
        <v>0</v>
      </c>
      <c r="I37" s="6" t="str">
        <f>I34</f>
        <v>0</v>
      </c>
      <c r="J37" s="6" t="str">
        <f>G37 - I37</f>
        <v>0</v>
      </c>
      <c r="K37" s="4" t="str">
        <f>IF(G37=0,0,J37 / G37)</f>
        <v>0</v>
      </c>
      <c r="L37" s="6" t="str">
        <f>L34 - L35 - L36</f>
        <v>0</v>
      </c>
      <c r="M37" s="2" t="str">
        <f>M34 - M35 - M36</f>
        <v>0</v>
      </c>
      <c r="N37" s="6" t="str">
        <f>N34 - N35 - N36</f>
        <v>0</v>
      </c>
    </row>
    <row r="38" spans="1:18">
      <c r="D38" s="8"/>
    </row>
    <row r="39" spans="1:18">
      <c r="D3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9" s="2" t="str">
        <f>M37</f>
        <v>0</v>
      </c>
    </row>
    <row r="40" spans="1:18">
      <c r="D40" s="8" t="s">
        <v>7</v>
      </c>
      <c r="F40" s="2" t="str">
        <f>(F39 + F41) * E32</f>
        <v>0</v>
      </c>
    </row>
    <row r="41" spans="1:18">
      <c r="D41" s="8" t="s">
        <v>81</v>
      </c>
      <c r="F41" s="2" t="str">
        <f>H37</f>
        <v>0</v>
      </c>
    </row>
    <row r="42" spans="1:18">
      <c r="D4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2" s="2" t="str">
        <f>SUM(F39:F41)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226</v>
      </c>
      <c r="Q2" s="2" t="s">
        <v>31</v>
      </c>
      <c r="R2" s="2">
        <v>130</v>
      </c>
    </row>
    <row r="4" spans="1:18" s="1" customFormat="1">
      <c r="B4" s="15" t="s">
        <v>32</v>
      </c>
      <c r="C4" s="16" t="s">
        <v>33</v>
      </c>
      <c r="D4" s="17" t="s">
        <v>34</v>
      </c>
      <c r="E4" s="18" t="s">
        <v>35</v>
      </c>
      <c r="F4" s="19" t="s">
        <v>36</v>
      </c>
      <c r="G4" s="18" t="s">
        <v>37</v>
      </c>
      <c r="H4" s="19" t="s">
        <v>38</v>
      </c>
      <c r="I4" s="18" t="s">
        <v>39</v>
      </c>
      <c r="J4" s="18" t="s">
        <v>40</v>
      </c>
      <c r="K4" s="20" t="s">
        <v>41</v>
      </c>
      <c r="L4" s="21" t="s">
        <v>42</v>
      </c>
      <c r="M4" s="22" t="s">
        <v>43</v>
      </c>
      <c r="N4" s="21" t="s">
        <v>44</v>
      </c>
      <c r="O4" s="23" t="s">
        <v>45</v>
      </c>
      <c r="P4" s="23" t="s">
        <v>46</v>
      </c>
      <c r="Q4" s="19" t="s">
        <v>47</v>
      </c>
      <c r="R4" s="24" t="s">
        <v>48</v>
      </c>
    </row>
    <row r="5" spans="1:18">
      <c r="B5" s="47" t="s">
        <v>49</v>
      </c>
      <c r="C5" t="s">
        <v>50</v>
      </c>
      <c r="D5" s="3" t="s">
        <v>51</v>
      </c>
      <c r="E5" s="5">
        <v>1</v>
      </c>
      <c r="F5" s="2">
        <v>1750</v>
      </c>
      <c r="G5" s="6">
        <v>227500</v>
      </c>
      <c r="H5" s="2">
        <v>1740.63</v>
      </c>
      <c r="I5" s="6">
        <v>198275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113.91</v>
      </c>
    </row>
    <row r="6" spans="1:18">
      <c r="B6" s="47" t="s">
        <v>49</v>
      </c>
      <c r="C6" t="s">
        <v>227</v>
      </c>
      <c r="D6" s="3" t="s">
        <v>228</v>
      </c>
      <c r="E6" s="5">
        <v>1</v>
      </c>
      <c r="F6" s="2">
        <v>900</v>
      </c>
      <c r="G6" s="6">
        <v>117000</v>
      </c>
      <c r="H6" s="2">
        <v>500</v>
      </c>
      <c r="I6" s="6">
        <v>56955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113.91</v>
      </c>
    </row>
    <row r="7" spans="1:18">
      <c r="B7" s="47" t="s">
        <v>49</v>
      </c>
      <c r="C7" t="s">
        <v>159</v>
      </c>
      <c r="D7" s="3" t="s">
        <v>229</v>
      </c>
      <c r="E7" s="5">
        <v>1</v>
      </c>
      <c r="F7" s="2">
        <v>1375</v>
      </c>
      <c r="G7" s="6">
        <v>178750</v>
      </c>
      <c r="H7" s="2">
        <v>1099.48</v>
      </c>
      <c r="I7" s="6">
        <v>125242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113.91</v>
      </c>
    </row>
    <row r="8" spans="1:18">
      <c r="B8" s="47" t="s">
        <v>49</v>
      </c>
      <c r="C8" t="s">
        <v>63</v>
      </c>
      <c r="D8" s="3" t="s">
        <v>230</v>
      </c>
      <c r="E8" s="5">
        <v>1</v>
      </c>
      <c r="F8" s="2">
        <v>400</v>
      </c>
      <c r="G8" s="6">
        <v>52000</v>
      </c>
      <c r="H8" s="2">
        <v>280</v>
      </c>
      <c r="I8" s="6">
        <v>31895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113.91</v>
      </c>
    </row>
    <row r="9" spans="1:18">
      <c r="B9" s="47" t="s">
        <v>49</v>
      </c>
      <c r="C9" t="s">
        <v>65</v>
      </c>
      <c r="D9" s="3" t="s">
        <v>66</v>
      </c>
      <c r="E9" s="5">
        <v>1</v>
      </c>
      <c r="F9" s="2">
        <v>150</v>
      </c>
      <c r="G9" s="6">
        <v>19500</v>
      </c>
      <c r="H9" s="2">
        <v>83.77</v>
      </c>
      <c r="I9" s="6">
        <v>9542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113.91</v>
      </c>
    </row>
    <row r="10" spans="1:18">
      <c r="B10" s="47" t="s">
        <v>49</v>
      </c>
      <c r="C10" t="s">
        <v>231</v>
      </c>
      <c r="D10" s="3" t="s">
        <v>68</v>
      </c>
      <c r="E10" s="5">
        <v>1</v>
      </c>
      <c r="F10" s="2">
        <v>350</v>
      </c>
      <c r="G10" s="6">
        <v>45500</v>
      </c>
      <c r="H10" s="2">
        <v>222.51</v>
      </c>
      <c r="I10" s="6">
        <v>25346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113.91</v>
      </c>
    </row>
    <row r="11" spans="1:18">
      <c r="B11" s="47" t="s">
        <v>49</v>
      </c>
      <c r="C11" t="s">
        <v>69</v>
      </c>
      <c r="D11" s="3" t="s">
        <v>70</v>
      </c>
      <c r="E11" s="5">
        <v>1</v>
      </c>
      <c r="F11" s="2">
        <v>150</v>
      </c>
      <c r="G11" s="6">
        <v>19500</v>
      </c>
      <c r="H11" s="2">
        <v>60</v>
      </c>
      <c r="I11" s="6">
        <v>6835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113.91</v>
      </c>
    </row>
    <row r="12" spans="1:18">
      <c r="B12" s="47" t="s">
        <v>49</v>
      </c>
      <c r="C12" t="s">
        <v>69</v>
      </c>
      <c r="D12" s="3" t="s">
        <v>232</v>
      </c>
      <c r="E12" s="5">
        <v>4</v>
      </c>
      <c r="F12" s="2">
        <v>108</v>
      </c>
      <c r="G12" s="6">
        <v>14040</v>
      </c>
      <c r="H12" s="2">
        <v>80</v>
      </c>
      <c r="I12" s="6">
        <v>9112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113.91</v>
      </c>
    </row>
    <row r="13" spans="1:18">
      <c r="B13" s="47" t="s">
        <v>49</v>
      </c>
      <c r="C13" t="s">
        <v>128</v>
      </c>
      <c r="D13" s="3" t="s">
        <v>233</v>
      </c>
      <c r="E13" s="5">
        <v>1</v>
      </c>
      <c r="F13" s="2">
        <v>0</v>
      </c>
      <c r="G13" s="6">
        <v>0</v>
      </c>
      <c r="H13" s="2">
        <v>758.49</v>
      </c>
      <c r="I13" s="6">
        <v>86400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113.91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74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75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76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74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77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78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79</v>
      </c>
      <c r="R20" s="2">
        <v>100</v>
      </c>
    </row>
    <row r="21" spans="1:18">
      <c r="D21" s="8" t="s">
        <v>80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81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送金全体像</vt:lpstr>
      <vt:lpstr>後関様</vt:lpstr>
      <vt:lpstr>太田様</vt:lpstr>
      <vt:lpstr>栃久保様</vt:lpstr>
      <vt:lpstr>西條様</vt:lpstr>
      <vt:lpstr>石川様</vt:lpstr>
      <vt:lpstr>宮本様</vt:lpstr>
      <vt:lpstr>丹山様</vt:lpstr>
      <vt:lpstr>鈴木様</vt:lpstr>
      <vt:lpstr>日下部様</vt:lpstr>
      <vt:lpstr>上原様</vt:lpstr>
      <vt:lpstr>古川様</vt:lpstr>
      <vt:lpstr>今城様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