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送金全体像" sheetId="1" r:id="rId4"/>
    <sheet name="石井様" sheetId="2" r:id="rId5"/>
    <sheet name="小松様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<sst xmlns="http://schemas.openxmlformats.org/spreadsheetml/2006/main" uniqueCount="84">
  <si>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2019-04挙式分</t>
  </si>
  <si>
    <t>出力日：2019/04/27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</si>
  <si>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</si>
  <si>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</si>
  <si>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</si>
  <si>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</si>
  <si>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</si>
  <si>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</si>
  <si>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</si>
  <si>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2019/04/07</t>
  </si>
  <si>
    <t>小松 恵司</t>
  </si>
  <si>
    <t>2019/04/12</t>
  </si>
  <si>
    <t>石井 宏明</t>
  </si>
  <si>
    <t>合計</t>
  </si>
  <si>
    <t>石井様     挙式日：2019-04-12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</si>
  <si>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</si>
  <si>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</si>
  <si>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</si>
  <si>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</si>
  <si>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</si>
  <si>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</si>
  <si>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</si>
  <si>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</si>
  <si>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</si>
  <si>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</si>
  <si>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</si>
  <si>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</si>
  <si>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</si>
  <si>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</si>
  <si>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</si>
  <si>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</si>
  <si>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</si>
  <si>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</si>
  <si>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</si>
  <si>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</si>
  <si>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</si>
  <si>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フォトグラファー：Jayson Tanega</t>
  </si>
  <si>
    <t>挙式のみ/撮影データ</t>
  </si>
  <si>
    <t>フォトツアー1カ所追加（ワイキキ周辺）</t>
  </si>
  <si>
    <t>Tree House Production</t>
  </si>
  <si>
    <t xml:space="preserve">A Short Film（到着→挙式→ガーデン→出発）/曲選択可/オンライン納品 </t>
  </si>
  <si>
    <t>追加：1時間以内（フォトツアー/ワイキキ周辺）</t>
  </si>
  <si>
    <t xml:space="preserve">追加：ドローン(ビーチ) </t>
  </si>
  <si>
    <t>マジックアイランドドローン申請手数料 ☆プレゼント☆</t>
  </si>
  <si>
    <t>つきっきりコーディネーター</t>
  </si>
  <si>
    <t>ホテル出発→挙式→フォトツアー1カ所→ホテル</t>
  </si>
  <si>
    <t>カップル用リムジン</t>
  </si>
  <si>
    <t>フォトツアー1ヶ所（ワイキキ周辺）☆プレゼント☆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</si>
  <si>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</si>
  <si>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</si>
  <si>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</si>
  <si>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</si>
  <si>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</si>
  <si>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</si>
  <si>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</si>
  <si>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</si>
  <si>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</si>
  <si>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小松様     挙式日：2019-04-07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</si>
  <si>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</si>
  <si>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</si>
  <si>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ケーキカット用ケーキ（6inch)</t>
  </si>
  <si>
    <t>新郎新婦様用ノンアルコールシャンパン</t>
  </si>
  <si>
    <t>ご列席者様用ノンアルコールシャンパン</t>
  </si>
  <si>
    <t>ヘアメイクアーティスト：Miho Seguchi</t>
  </si>
  <si>
    <t>ヘアメイク＆着付け(120分)</t>
  </si>
  <si>
    <t>ホテル内撮影同行(30分)</t>
  </si>
  <si>
    <t>挙式同行</t>
  </si>
  <si>
    <t>フォトツアー同行(45分)</t>
  </si>
  <si>
    <t>ヘアチェンジ・クイックチェンジ(15分)</t>
  </si>
  <si>
    <t>ヘアチェンジ・へアチェンジ(30分)</t>
  </si>
  <si>
    <t>新郎ヘアセット(15分）</t>
  </si>
  <si>
    <t>フォトグラファー：VISIONARI/Takako,Megumi,Cliff,Ryan,Jason,Yumiko</t>
  </si>
  <si>
    <t xml:space="preserve">Plan（アルバムなし）：フォトグラファーJason/メイク、ホテル内、(リムジン)、セレモニー、フォトツアー2ヶ所又は フォトツアー1ヶ所+レセプション冒頭/350cut～/データ・インターネットスライドショー	</t>
  </si>
  <si>
    <t>A Short Film（到着→挙式→ガーデン→出発）/曲選択可/オンライン納品</t>
  </si>
  <si>
    <t>ホテル出発→挙式→フォトツアー2カ所(ワイキキ周辺）</t>
  </si>
  <si>
    <t>フォトツアー1ヶ所（ワイキキ周辺）</t>
  </si>
  <si>
    <t>Real Weddings オリジナル</t>
  </si>
  <si>
    <t>ブーケ＆ブートニア　☆プレゼント☆</t>
  </si>
  <si>
    <t>ヘッドピース　※ブーケとお揃い</t>
  </si>
  <si>
    <t>チューベローズシングルレイ</t>
  </si>
  <si>
    <t>振込(国内)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</si>
  <si>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</si>
  <si>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</si>
  <si>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ご紹介特別割引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</si>
</sst>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"/>
  <sheetViews>
    <sheetView tabSelected="0" workbookViewId="0" zoomScale="75" showGridLines="true" showRowColHeaders="1">
      <selection activeCell="H7" sqref="H7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5517.93</v>
      </c>
      <c r="F5" s="28">
        <v>397.36</v>
      </c>
      <c r="G5" s="28">
        <v>278.73</v>
      </c>
      <c r="H5" s="35">
        <v>6194.02</v>
      </c>
    </row>
    <row r="6" spans="1:9">
      <c r="B6" s="33">
        <v>2</v>
      </c>
      <c r="C6" s="26" t="s">
        <v>11</v>
      </c>
      <c r="D6" s="27" t="s">
        <v>12</v>
      </c>
      <c r="E6" s="28">
        <v>3176.84</v>
      </c>
      <c r="F6" s="28">
        <v>278.45</v>
      </c>
      <c r="G6" s="28">
        <v>162.81</v>
      </c>
      <c r="H6" s="35">
        <v>3618.1</v>
      </c>
    </row>
    <row r="7" spans="1:9">
      <c r="B7" s="36"/>
      <c r="C7" s="37"/>
      <c r="D7" s="38" t="s">
        <v>13</v>
      </c>
      <c r="E7" s="39" t="str">
        <f>SUM(E5:E6)</f>
        <v>0</v>
      </c>
      <c r="F7" s="39" t="str">
        <f>SUM(F5:F6)</f>
        <v>0</v>
      </c>
      <c r="G7" s="39" t="str">
        <f>SUM(G5:G6)</f>
        <v>0</v>
      </c>
      <c r="H7" s="40" t="str">
        <f>SUM(H5:H6)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14</v>
      </c>
      <c r="Q2" s="2" t="s">
        <v>15</v>
      </c>
      <c r="R2" s="2">
        <v>130</v>
      </c>
    </row>
    <row r="4" spans="1:18" s="1" customFormat="1">
      <c r="B4" s="15" t="s">
        <v>16</v>
      </c>
      <c r="C4" s="16" t="s">
        <v>17</v>
      </c>
      <c r="D4" s="17" t="s">
        <v>18</v>
      </c>
      <c r="E4" s="18" t="s">
        <v>19</v>
      </c>
      <c r="F4" s="19" t="s">
        <v>20</v>
      </c>
      <c r="G4" s="18" t="s">
        <v>21</v>
      </c>
      <c r="H4" s="19" t="s">
        <v>22</v>
      </c>
      <c r="I4" s="18" t="s">
        <v>23</v>
      </c>
      <c r="J4" s="18" t="s">
        <v>24</v>
      </c>
      <c r="K4" s="20" t="s">
        <v>25</v>
      </c>
      <c r="L4" s="21" t="s">
        <v>26</v>
      </c>
      <c r="M4" s="22" t="s">
        <v>27</v>
      </c>
      <c r="N4" s="21" t="s">
        <v>28</v>
      </c>
      <c r="O4" s="23" t="s">
        <v>29</v>
      </c>
      <c r="P4" s="23" t="s">
        <v>30</v>
      </c>
      <c r="Q4" s="19" t="s">
        <v>31</v>
      </c>
      <c r="R4" s="24" t="s">
        <v>32</v>
      </c>
    </row>
    <row r="5" spans="1:18">
      <c r="B5" s="41" t="s">
        <v>33</v>
      </c>
      <c r="C5" t="s">
        <v>34</v>
      </c>
      <c r="D5" s="3" t="s">
        <v>35</v>
      </c>
      <c r="E5" s="5">
        <v>1</v>
      </c>
      <c r="F5" s="2">
        <v>900</v>
      </c>
      <c r="G5" s="6">
        <v>117000</v>
      </c>
      <c r="H5" s="2">
        <v>805.63</v>
      </c>
      <c r="I5" s="6">
        <v>90915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112.85</v>
      </c>
    </row>
    <row r="6" spans="1:18">
      <c r="B6" s="41" t="s">
        <v>33</v>
      </c>
      <c r="C6" t="s">
        <v>36</v>
      </c>
      <c r="D6" s="3" t="s">
        <v>37</v>
      </c>
      <c r="E6" s="5">
        <v>1</v>
      </c>
      <c r="F6" s="2">
        <v>550</v>
      </c>
      <c r="G6" s="6">
        <v>71500</v>
      </c>
      <c r="H6" s="2">
        <v>321.6</v>
      </c>
      <c r="I6" s="6">
        <v>36293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112.85</v>
      </c>
    </row>
    <row r="7" spans="1:18">
      <c r="B7" s="41" t="s">
        <v>33</v>
      </c>
      <c r="C7" t="s">
        <v>36</v>
      </c>
      <c r="D7" s="3" t="s">
        <v>38</v>
      </c>
      <c r="E7" s="5">
        <v>1</v>
      </c>
      <c r="F7" s="2">
        <v>300</v>
      </c>
      <c r="G7" s="6">
        <v>39000</v>
      </c>
      <c r="H7" s="2">
        <v>150.75</v>
      </c>
      <c r="I7" s="6">
        <v>17012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112.85</v>
      </c>
    </row>
    <row r="8" spans="1:18">
      <c r="B8" s="41" t="s">
        <v>33</v>
      </c>
      <c r="C8" t="s">
        <v>39</v>
      </c>
      <c r="D8" s="3" t="s">
        <v>40</v>
      </c>
      <c r="E8" s="5">
        <v>1</v>
      </c>
      <c r="F8" s="2">
        <v>1400</v>
      </c>
      <c r="G8" s="6">
        <v>182000</v>
      </c>
      <c r="H8" s="2">
        <v>706.8099999999999</v>
      </c>
      <c r="I8" s="6">
        <v>79764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112.85</v>
      </c>
    </row>
    <row r="9" spans="1:18">
      <c r="B9" s="41" t="s">
        <v>33</v>
      </c>
      <c r="C9" t="s">
        <v>39</v>
      </c>
      <c r="D9" s="3" t="s">
        <v>41</v>
      </c>
      <c r="E9" s="5">
        <v>1</v>
      </c>
      <c r="F9" s="2">
        <v>0</v>
      </c>
      <c r="G9" s="6">
        <v>0</v>
      </c>
      <c r="H9" s="2">
        <v>314.14</v>
      </c>
      <c r="I9" s="6">
        <v>35451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112.85</v>
      </c>
    </row>
    <row r="10" spans="1:18">
      <c r="B10" s="41" t="s">
        <v>33</v>
      </c>
      <c r="C10" t="s">
        <v>39</v>
      </c>
      <c r="D10" s="3" t="s">
        <v>42</v>
      </c>
      <c r="E10" s="5">
        <v>1</v>
      </c>
      <c r="F10" s="2">
        <v>500</v>
      </c>
      <c r="G10" s="6">
        <v>65000</v>
      </c>
      <c r="H10" s="2">
        <v>314.14</v>
      </c>
      <c r="I10" s="6">
        <v>35451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112.85</v>
      </c>
    </row>
    <row r="11" spans="1:18">
      <c r="B11" s="41" t="s">
        <v>33</v>
      </c>
      <c r="C11" t="s">
        <v>39</v>
      </c>
      <c r="D11" s="3" t="s">
        <v>43</v>
      </c>
      <c r="E11" s="5">
        <v>1</v>
      </c>
      <c r="F11" s="2">
        <v>0</v>
      </c>
      <c r="G11" s="6">
        <v>0</v>
      </c>
      <c r="H11" s="2">
        <v>300</v>
      </c>
      <c r="I11" s="6">
        <v>33855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112.85</v>
      </c>
    </row>
    <row r="12" spans="1:18">
      <c r="B12" s="41" t="s">
        <v>33</v>
      </c>
      <c r="C12" t="s">
        <v>44</v>
      </c>
      <c r="D12" s="3" t="s">
        <v>45</v>
      </c>
      <c r="E12" s="5">
        <v>1</v>
      </c>
      <c r="F12" s="2">
        <v>500</v>
      </c>
      <c r="G12" s="6">
        <v>65000</v>
      </c>
      <c r="H12" s="2">
        <v>180</v>
      </c>
      <c r="I12" s="6">
        <v>20313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112.85</v>
      </c>
    </row>
    <row r="13" spans="1:18">
      <c r="B13" s="41" t="s">
        <v>33</v>
      </c>
      <c r="C13" t="s">
        <v>46</v>
      </c>
      <c r="D13" s="3" t="s">
        <v>47</v>
      </c>
      <c r="E13" s="5">
        <v>1</v>
      </c>
      <c r="F13" s="2">
        <v>0</v>
      </c>
      <c r="G13" s="6">
        <v>0</v>
      </c>
      <c r="H13" s="2">
        <v>83.77</v>
      </c>
      <c r="I13" s="6">
        <v>9453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112.85</v>
      </c>
    </row>
    <row r="14" spans="1:18">
      <c r="B14" s="43"/>
      <c r="C14" s="43"/>
      <c r="D14" s="44"/>
      <c r="E14" s="45"/>
      <c r="F14" s="46"/>
      <c r="G14" s="47"/>
      <c r="H14" s="46"/>
      <c r="I14" s="47"/>
      <c r="J14" s="47"/>
      <c r="K14" s="48"/>
      <c r="L14" s="47"/>
      <c r="M14" s="46"/>
      <c r="N14" s="47"/>
      <c r="O14" s="48"/>
      <c r="P14" s="48"/>
      <c r="Q14" s="46"/>
      <c r="R14" s="46"/>
    </row>
    <row r="15" spans="1:18">
      <c r="D15" s="8" t="s">
        <v>48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49</v>
      </c>
      <c r="E16" s="9">
        <v>0.04712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50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48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51</v>
      </c>
      <c r="E19" s="7">
        <v>0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52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53</v>
      </c>
      <c r="R20" s="2">
        <v>100</v>
      </c>
    </row>
    <row r="21" spans="1:18">
      <c r="D21" s="8" t="s">
        <v>54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55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6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57</v>
      </c>
      <c r="Q2" s="2" t="s">
        <v>15</v>
      </c>
      <c r="R2" s="2">
        <v>130</v>
      </c>
    </row>
    <row r="4" spans="1:18" s="1" customFormat="1">
      <c r="B4" s="15" t="s">
        <v>16</v>
      </c>
      <c r="C4" s="16" t="s">
        <v>17</v>
      </c>
      <c r="D4" s="17" t="s">
        <v>18</v>
      </c>
      <c r="E4" s="18" t="s">
        <v>19</v>
      </c>
      <c r="F4" s="19" t="s">
        <v>20</v>
      </c>
      <c r="G4" s="18" t="s">
        <v>21</v>
      </c>
      <c r="H4" s="19" t="s">
        <v>22</v>
      </c>
      <c r="I4" s="18" t="s">
        <v>23</v>
      </c>
      <c r="J4" s="18" t="s">
        <v>24</v>
      </c>
      <c r="K4" s="20" t="s">
        <v>25</v>
      </c>
      <c r="L4" s="21" t="s">
        <v>26</v>
      </c>
      <c r="M4" s="22" t="s">
        <v>27</v>
      </c>
      <c r="N4" s="21" t="s">
        <v>28</v>
      </c>
      <c r="O4" s="23" t="s">
        <v>29</v>
      </c>
      <c r="P4" s="23" t="s">
        <v>30</v>
      </c>
      <c r="Q4" s="19" t="s">
        <v>31</v>
      </c>
      <c r="R4" s="24" t="s">
        <v>32</v>
      </c>
    </row>
    <row r="5" spans="1:18">
      <c r="B5" s="41" t="s">
        <v>33</v>
      </c>
      <c r="C5" t="s">
        <v>58</v>
      </c>
      <c r="D5" s="3" t="s">
        <v>59</v>
      </c>
      <c r="E5" s="5">
        <v>1</v>
      </c>
      <c r="F5" s="2">
        <v>1750</v>
      </c>
      <c r="G5" s="6">
        <v>227500</v>
      </c>
      <c r="H5" s="2">
        <v>1559.1</v>
      </c>
      <c r="I5" s="6">
        <v>175944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112.85</v>
      </c>
    </row>
    <row r="6" spans="1:18">
      <c r="B6" s="41" t="s">
        <v>33</v>
      </c>
      <c r="C6" t="s">
        <v>58</v>
      </c>
      <c r="D6" s="3" t="s">
        <v>60</v>
      </c>
      <c r="E6" s="5">
        <v>1</v>
      </c>
      <c r="F6" s="2">
        <v>200</v>
      </c>
      <c r="G6" s="6">
        <v>26000</v>
      </c>
      <c r="H6" s="2">
        <v>159</v>
      </c>
      <c r="I6" s="6">
        <v>17943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112.85</v>
      </c>
    </row>
    <row r="7" spans="1:18">
      <c r="B7" s="41" t="s">
        <v>33</v>
      </c>
      <c r="C7" t="s">
        <v>58</v>
      </c>
      <c r="D7" s="3" t="s">
        <v>61</v>
      </c>
      <c r="E7" s="5">
        <v>1</v>
      </c>
      <c r="F7" s="2">
        <v>40</v>
      </c>
      <c r="G7" s="6">
        <v>5200</v>
      </c>
      <c r="H7" s="2">
        <v>30</v>
      </c>
      <c r="I7" s="6">
        <v>3386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112.85</v>
      </c>
    </row>
    <row r="8" spans="1:18">
      <c r="B8" s="41" t="s">
        <v>33</v>
      </c>
      <c r="C8" t="s">
        <v>58</v>
      </c>
      <c r="D8" s="3" t="s">
        <v>62</v>
      </c>
      <c r="E8" s="5">
        <v>2</v>
      </c>
      <c r="F8" s="2">
        <v>20</v>
      </c>
      <c r="G8" s="6">
        <v>2600</v>
      </c>
      <c r="H8" s="2">
        <v>16</v>
      </c>
      <c r="I8" s="6">
        <v>1806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112.85</v>
      </c>
    </row>
    <row r="9" spans="1:18">
      <c r="B9" s="41" t="s">
        <v>33</v>
      </c>
      <c r="C9" t="s">
        <v>63</v>
      </c>
      <c r="D9" s="3" t="s">
        <v>64</v>
      </c>
      <c r="E9" s="5">
        <v>1</v>
      </c>
      <c r="F9" s="2">
        <v>530</v>
      </c>
      <c r="G9" s="6">
        <v>68900</v>
      </c>
      <c r="H9" s="2">
        <v>366.49</v>
      </c>
      <c r="I9" s="6">
        <v>41358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112.85</v>
      </c>
    </row>
    <row r="10" spans="1:18">
      <c r="B10" s="41" t="s">
        <v>33</v>
      </c>
      <c r="C10" t="s">
        <v>63</v>
      </c>
      <c r="D10" s="3" t="s">
        <v>65</v>
      </c>
      <c r="E10" s="5">
        <v>1</v>
      </c>
      <c r="F10" s="2">
        <v>130</v>
      </c>
      <c r="G10" s="6">
        <v>16900</v>
      </c>
      <c r="H10" s="2">
        <v>83.77</v>
      </c>
      <c r="I10" s="6">
        <v>9453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112.85</v>
      </c>
    </row>
    <row r="11" spans="1:18">
      <c r="B11" s="41" t="s">
        <v>33</v>
      </c>
      <c r="C11" t="s">
        <v>63</v>
      </c>
      <c r="D11" s="3" t="s">
        <v>66</v>
      </c>
      <c r="E11" s="5">
        <v>1</v>
      </c>
      <c r="F11" s="2">
        <v>300</v>
      </c>
      <c r="G11" s="6">
        <v>39000</v>
      </c>
      <c r="H11" s="2">
        <v>188.48</v>
      </c>
      <c r="I11" s="6">
        <v>21270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112.85</v>
      </c>
    </row>
    <row r="12" spans="1:18">
      <c r="B12" s="41" t="s">
        <v>33</v>
      </c>
      <c r="C12" t="s">
        <v>63</v>
      </c>
      <c r="D12" s="3" t="s">
        <v>67</v>
      </c>
      <c r="E12" s="5">
        <v>2</v>
      </c>
      <c r="F12" s="2">
        <v>320</v>
      </c>
      <c r="G12" s="6">
        <v>41600</v>
      </c>
      <c r="H12" s="2">
        <v>209.42</v>
      </c>
      <c r="I12" s="6">
        <v>23634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112.85</v>
      </c>
    </row>
    <row r="13" spans="1:18">
      <c r="B13" s="41" t="s">
        <v>33</v>
      </c>
      <c r="C13" t="s">
        <v>63</v>
      </c>
      <c r="D13" s="3" t="s">
        <v>68</v>
      </c>
      <c r="E13" s="5">
        <v>1</v>
      </c>
      <c r="F13" s="2">
        <v>130</v>
      </c>
      <c r="G13" s="6">
        <v>16900</v>
      </c>
      <c r="H13" s="2">
        <v>89.01000000000001</v>
      </c>
      <c r="I13" s="6">
        <v>10045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112.85</v>
      </c>
    </row>
    <row r="14" spans="1:18">
      <c r="B14" s="41" t="s">
        <v>33</v>
      </c>
      <c r="C14" t="s">
        <v>63</v>
      </c>
      <c r="D14" s="3" t="s">
        <v>69</v>
      </c>
      <c r="E14" s="5">
        <v>1</v>
      </c>
      <c r="F14" s="2">
        <v>150</v>
      </c>
      <c r="G14" s="6">
        <v>19500</v>
      </c>
      <c r="H14" s="2">
        <v>104.71</v>
      </c>
      <c r="I14" s="6">
        <v>11817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112.85</v>
      </c>
    </row>
    <row r="15" spans="1:18">
      <c r="B15" s="41" t="s">
        <v>33</v>
      </c>
      <c r="C15" t="s">
        <v>63</v>
      </c>
      <c r="D15" s="3" t="s">
        <v>70</v>
      </c>
      <c r="E15" s="5">
        <v>1</v>
      </c>
      <c r="F15" s="2">
        <v>90</v>
      </c>
      <c r="G15" s="6">
        <v>11700</v>
      </c>
      <c r="H15" s="2">
        <v>47.12</v>
      </c>
      <c r="I15" s="6">
        <v>5317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112.85</v>
      </c>
    </row>
    <row r="16" spans="1:18">
      <c r="B16" s="41" t="s">
        <v>33</v>
      </c>
      <c r="C16" t="s">
        <v>71</v>
      </c>
      <c r="D16" s="3" t="s">
        <v>72</v>
      </c>
      <c r="E16" s="5">
        <v>1</v>
      </c>
      <c r="F16" s="2">
        <v>1500</v>
      </c>
      <c r="G16" s="6">
        <v>195000</v>
      </c>
      <c r="H16" s="2">
        <v>1099.48</v>
      </c>
      <c r="I16" s="6">
        <v>124076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112.85</v>
      </c>
    </row>
    <row r="17" spans="1:18">
      <c r="B17" s="41" t="s">
        <v>33</v>
      </c>
      <c r="C17" t="s">
        <v>39</v>
      </c>
      <c r="D17" s="3" t="s">
        <v>73</v>
      </c>
      <c r="E17" s="5">
        <v>1</v>
      </c>
      <c r="F17" s="2">
        <v>950</v>
      </c>
      <c r="G17" s="6">
        <v>123500</v>
      </c>
      <c r="H17" s="2">
        <v>706.8099999999999</v>
      </c>
      <c r="I17" s="6">
        <v>79764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112.85</v>
      </c>
    </row>
    <row r="18" spans="1:18">
      <c r="B18" s="41" t="s">
        <v>33</v>
      </c>
      <c r="C18" t="s">
        <v>44</v>
      </c>
      <c r="D18" s="3" t="s">
        <v>74</v>
      </c>
      <c r="E18" s="5">
        <v>1</v>
      </c>
      <c r="F18" s="2">
        <v>450</v>
      </c>
      <c r="G18" s="6">
        <v>58500</v>
      </c>
      <c r="H18" s="2">
        <v>280</v>
      </c>
      <c r="I18" s="6">
        <v>31598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112.85</v>
      </c>
    </row>
    <row r="19" spans="1:18">
      <c r="B19" s="41" t="s">
        <v>33</v>
      </c>
      <c r="C19" t="s">
        <v>46</v>
      </c>
      <c r="D19" s="3" t="s">
        <v>75</v>
      </c>
      <c r="E19" s="5">
        <v>2</v>
      </c>
      <c r="F19" s="2">
        <v>300</v>
      </c>
      <c r="G19" s="6">
        <v>39000</v>
      </c>
      <c r="H19" s="2">
        <v>167.54</v>
      </c>
      <c r="I19" s="6">
        <v>18906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112.85</v>
      </c>
    </row>
    <row r="20" spans="1:18">
      <c r="B20" s="41" t="s">
        <v>33</v>
      </c>
      <c r="C20" t="s">
        <v>76</v>
      </c>
      <c r="D20" s="3" t="s">
        <v>77</v>
      </c>
      <c r="E20" s="5">
        <v>1</v>
      </c>
      <c r="F20" s="2">
        <v>0</v>
      </c>
      <c r="G20" s="6">
        <v>0</v>
      </c>
      <c r="H20" s="2">
        <v>325</v>
      </c>
      <c r="I20" s="6">
        <v>36676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112.85</v>
      </c>
    </row>
    <row r="21" spans="1:18">
      <c r="B21" s="41" t="s">
        <v>33</v>
      </c>
      <c r="C21" t="s">
        <v>76</v>
      </c>
      <c r="D21" s="3" t="s">
        <v>78</v>
      </c>
      <c r="E21" s="5">
        <v>1</v>
      </c>
      <c r="F21" s="2">
        <v>86</v>
      </c>
      <c r="G21" s="6">
        <v>11180</v>
      </c>
      <c r="H21" s="2">
        <v>60</v>
      </c>
      <c r="I21" s="6">
        <v>6771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112.85</v>
      </c>
    </row>
    <row r="22" spans="1:18">
      <c r="B22" s="41" t="s">
        <v>33</v>
      </c>
      <c r="C22" t="s">
        <v>76</v>
      </c>
      <c r="D22" s="3" t="s">
        <v>79</v>
      </c>
      <c r="E22" s="5">
        <v>2</v>
      </c>
      <c r="F22" s="2">
        <v>40</v>
      </c>
      <c r="G22" s="6">
        <v>5200</v>
      </c>
      <c r="H22" s="2">
        <v>26</v>
      </c>
      <c r="I22" s="6">
        <v>2934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112.85</v>
      </c>
    </row>
    <row r="23" spans="1:18">
      <c r="B23" s="55" t="s">
        <v>80</v>
      </c>
      <c r="C23" s="49" t="s">
        <v>81</v>
      </c>
      <c r="D23" s="50" t="s">
        <v>82</v>
      </c>
      <c r="E23" s="51">
        <v>1</v>
      </c>
      <c r="F23" s="52">
        <v>769.23</v>
      </c>
      <c r="G23" s="53">
        <v>100000</v>
      </c>
      <c r="H23" s="52">
        <v>0</v>
      </c>
      <c r="I23" s="53">
        <v>86400</v>
      </c>
      <c r="J23" s="53" t="str">
        <f>G23 - I23</f>
        <v>0</v>
      </c>
      <c r="K23" s="54" t="str">
        <f>IF(G23=0,0,J23 / G23)</f>
        <v>0</v>
      </c>
      <c r="L23" s="53">
        <v>0</v>
      </c>
      <c r="M23" s="52">
        <v>0</v>
      </c>
      <c r="N23" s="53" t="str">
        <f>J23 * P23</f>
        <v>0</v>
      </c>
      <c r="O23" s="54">
        <v>0.2</v>
      </c>
      <c r="P23" s="54">
        <v>0.8</v>
      </c>
      <c r="Q23" s="52">
        <v>130</v>
      </c>
      <c r="R23" s="56">
        <v>112.85</v>
      </c>
    </row>
    <row r="24" spans="1:18">
      <c r="B24" s="43"/>
      <c r="C24" s="43"/>
      <c r="D24" s="44"/>
      <c r="E24" s="45"/>
      <c r="F24" s="46"/>
      <c r="G24" s="47"/>
      <c r="H24" s="46"/>
      <c r="I24" s="47"/>
      <c r="J24" s="47"/>
      <c r="K24" s="48"/>
      <c r="L24" s="47"/>
      <c r="M24" s="46"/>
      <c r="N24" s="47"/>
      <c r="O24" s="48"/>
      <c r="P24" s="48"/>
      <c r="Q24" s="46"/>
      <c r="R24" s="46"/>
    </row>
    <row r="25" spans="1:18">
      <c r="D25" s="8" t="s">
        <v>48</v>
      </c>
      <c r="F25" s="2" t="str">
        <f>SUM(F5:F24)</f>
        <v>0</v>
      </c>
      <c r="G25" s="6" t="str">
        <f>SUM(G5:G24)</f>
        <v>0</v>
      </c>
      <c r="H25" s="2" t="str">
        <f>SUM(H5:H24)</f>
        <v>0</v>
      </c>
      <c r="I25" s="6" t="str">
        <f>SUM(I5:I24)</f>
        <v>0</v>
      </c>
      <c r="J25" s="6" t="str">
        <f>SUM(J5:J24)</f>
        <v>0</v>
      </c>
      <c r="K25" s="4" t="str">
        <f>IF(G25=0,0,J25 / G25)</f>
        <v>0</v>
      </c>
      <c r="L25" s="6" t="str">
        <f>SUM(L5:L24)</f>
        <v>0</v>
      </c>
      <c r="M25" s="2" t="str">
        <f>SUM(M5:M24)</f>
        <v>0</v>
      </c>
      <c r="N25" s="6" t="str">
        <f>SUM(N5:N24)</f>
        <v>0</v>
      </c>
    </row>
    <row r="26" spans="1:18">
      <c r="D26" s="8" t="s">
        <v>49</v>
      </c>
      <c r="E26" s="9">
        <v>0.04712</v>
      </c>
      <c r="F26" s="2" t="str">
        <f>E26 * (F25 - 769)</f>
        <v>0</v>
      </c>
      <c r="G26" s="6" t="str">
        <f>E26 * (G25 - 100000)</f>
        <v>0</v>
      </c>
    </row>
    <row r="27" spans="1:18">
      <c r="D27" s="8" t="s">
        <v>50</v>
      </c>
      <c r="E27" s="7">
        <v>0.1</v>
      </c>
      <c r="F27" s="2" t="str">
        <f>F25*E27</f>
        <v>0</v>
      </c>
      <c r="G27" s="6" t="str">
        <f>G25*E27</f>
        <v>0</v>
      </c>
      <c r="N27" s="6" t="str">
        <f>G27</f>
        <v>0</v>
      </c>
    </row>
    <row r="28" spans="1:18">
      <c r="D28" s="8" t="s">
        <v>48</v>
      </c>
      <c r="F28" s="2" t="str">
        <f>F25 + F26 + F27</f>
        <v>0</v>
      </c>
      <c r="G28" s="6" t="str">
        <f>G25 + G26 +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</f>
        <v>0</v>
      </c>
      <c r="M28" s="2" t="str">
        <f>M25</f>
        <v>0</v>
      </c>
      <c r="N28" s="6" t="str">
        <f>N25 + N27</f>
        <v>0</v>
      </c>
    </row>
    <row r="29" spans="1:18">
      <c r="D29" s="8" t="s">
        <v>83</v>
      </c>
      <c r="E29" s="7">
        <v>0.05</v>
      </c>
      <c r="F29" s="2" t="str">
        <f>F28*E29</f>
        <v>0</v>
      </c>
      <c r="G29" s="6" t="str">
        <f>G28*E29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</row>
    <row r="30" spans="1:18">
      <c r="D30" s="8" t="s">
        <v>52</v>
      </c>
      <c r="E30" s="5">
        <v>0</v>
      </c>
      <c r="F30" s="2" t="str">
        <f>IF(R30=0,0,G30/R30)</f>
        <v>0</v>
      </c>
      <c r="G30" s="6" t="str">
        <f>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0.2</v>
      </c>
      <c r="P30" s="4">
        <v>0.8</v>
      </c>
      <c r="Q30" s="2" t="s">
        <v>53</v>
      </c>
      <c r="R30" s="2">
        <v>100</v>
      </c>
    </row>
    <row r="31" spans="1:18">
      <c r="D31" s="8" t="s">
        <v>54</v>
      </c>
      <c r="F31" s="2" t="str">
        <f>F28 - F29 - F30</f>
        <v>0</v>
      </c>
      <c r="G31" s="6" t="str">
        <f>G28 - G29 - G30</f>
        <v>0</v>
      </c>
      <c r="H31" s="2" t="str">
        <f>H28</f>
        <v>0</v>
      </c>
      <c r="I31" s="6" t="str">
        <f>I28</f>
        <v>0</v>
      </c>
      <c r="J31" s="6" t="str">
        <f>G31 - I31</f>
        <v>0</v>
      </c>
      <c r="K31" s="4" t="str">
        <f>IF(G31=0,0,J31 / G31)</f>
        <v>0</v>
      </c>
      <c r="L31" s="6" t="str">
        <f>L28 - L29 - L30</f>
        <v>0</v>
      </c>
      <c r="M31" s="2" t="str">
        <f>M28 - M29 - M30</f>
        <v>0</v>
      </c>
      <c r="N31" s="6" t="str">
        <f>N28 - N29 - N30</f>
        <v>0</v>
      </c>
    </row>
    <row r="32" spans="1:18">
      <c r="D32" s="8"/>
    </row>
    <row r="33" spans="1:18">
      <c r="D3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3" s="2" t="str">
        <f>M31</f>
        <v>0</v>
      </c>
    </row>
    <row r="34" spans="1:18">
      <c r="D34" s="8" t="s">
        <v>7</v>
      </c>
      <c r="F34" s="2" t="str">
        <f>(F33 + F35) * E26</f>
        <v>0</v>
      </c>
    </row>
    <row r="35" spans="1:18">
      <c r="D35" s="8" t="s">
        <v>55</v>
      </c>
      <c r="F35" s="2" t="str">
        <f>H31</f>
        <v>0</v>
      </c>
    </row>
    <row r="36" spans="1:18">
      <c r="D3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6" s="2" t="str">
        <f>SUM(F33:F35)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送金全体像</vt:lpstr>
      <vt:lpstr>石井様</vt:lpstr>
      <vt:lpstr>小松様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