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送金全体像" sheetId="1" r:id="rId4"/>
    <sheet name="石川様" sheetId="2" r:id="rId5"/>
    <sheet name="栗原様" sheetId="3" r:id="rId6"/>
    <sheet name="中村様" sheetId="4" r:id="rId7"/>
    <sheet name="法月様" sheetId="5" r:id="rId8"/>
    <sheet name="新井様" sheetId="6" r:id="rId9"/>
    <sheet name="駒込様" sheetId="7" r:id="rId10"/>
    <sheet name="青木様" sheetId="8" r:id="rId11"/>
    <sheet name="新村 様" sheetId="9" r:id="rId12"/>
    <sheet name="野中様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<sst xmlns="http://schemas.openxmlformats.org/spreadsheetml/2006/main" uniqueCount="251">
  <si>
    <t>2019-05挙式分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</si>
  <si>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</si>
  <si>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</si>
  <si>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</si>
  <si>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</si>
  <si>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</si>
  <si>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</si>
  <si>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</si>
  <si>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</si>
  <si>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2019/05/02</t>
  </si>
  <si>
    <t>駒込 亮一</t>
  </si>
  <si>
    <t>2019/05/13</t>
  </si>
  <si>
    <t>法月 伶太</t>
  </si>
  <si>
    <t>青木 優介</t>
  </si>
  <si>
    <t>2019/05/17</t>
  </si>
  <si>
    <t>栗原 健太</t>
  </si>
  <si>
    <t>2019/05/19</t>
  </si>
  <si>
    <t>中村 知之</t>
  </si>
  <si>
    <t>2019/05/20</t>
  </si>
  <si>
    <t>新井 理智</t>
  </si>
  <si>
    <t>2019/05/22</t>
  </si>
  <si>
    <t>新村  竜馬</t>
  </si>
  <si>
    <t>2019/05/25</t>
  </si>
  <si>
    <t>石川 慶祐</t>
  </si>
  <si>
    <t>2019/05/31</t>
  </si>
  <si>
    <t>野中 勇馬</t>
  </si>
  <si>
    <t>合計</t>
  </si>
  <si>
    <t>石川様     挙式日：2019-05-25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</si>
  <si>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</si>
  <si>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</si>
  <si>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</si>
  <si>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</si>
  <si>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</si>
  <si>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</si>
  <si>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</si>
  <si>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</si>
  <si>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</si>
  <si>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</si>
  <si>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</si>
  <si>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</si>
  <si>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</si>
  <si>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</si>
  <si>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</si>
  <si>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</si>
  <si>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</si>
  <si>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</si>
  <si>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</si>
  <si>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</si>
  <si>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</si>
  <si>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ヘアメイクアーティスト：Bilino</t>
  </si>
  <si>
    <t>ヘアメイク＆着付け（120分）</t>
  </si>
  <si>
    <t>フォトグラファー：Jayson Tanega</t>
  </si>
  <si>
    <t>挙式のみ/撮影データ☆</t>
  </si>
  <si>
    <t>フォトツアー1カ所追加（ワイアラエビーチ）
☆プレゼント☆</t>
  </si>
  <si>
    <t>カップル用リムジン</t>
  </si>
  <si>
    <t>フォトツアー1ヶ所（ワイアラエビーチ）</t>
  </si>
  <si>
    <t>7名様用リムジン</t>
  </si>
  <si>
    <t>ホテル⇔会場間（ワイキキ周辺）/往復</t>
  </si>
  <si>
    <t>つきっきりコーディネーター</t>
  </si>
  <si>
    <t>ホテル出発→教会→フォトツアー1カ所(ワイアラエビーチ）→教会</t>
  </si>
  <si>
    <t>Real Weddings オリジナル</t>
  </si>
  <si>
    <t>ブーケ＆ブートニア　</t>
  </si>
  <si>
    <t>フラワーシャワー(10名様分)</t>
  </si>
  <si>
    <t>レイ
男性ゲスト様：ホワイト＆グリーン</t>
  </si>
  <si>
    <t>レイ　
女性ゲスト様：ホワイト＆ピンク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</si>
  <si>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</si>
  <si>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</si>
  <si>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</si>
  <si>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</si>
  <si>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</si>
  <si>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</si>
  <si>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</si>
  <si>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</si>
  <si>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</si>
  <si>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栗原様     挙式日：2019-05-17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</si>
  <si>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</si>
  <si>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</si>
  <si>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</si>
  <si>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つきっきりヘアメイク(7時間）*クイックヘアチェンジ2回付き</t>
  </si>
  <si>
    <t>延長1時間</t>
  </si>
  <si>
    <t>お支度→ホテル館内→リムジン→挙式→フォトツアー2ヶ所(ダウンタウン・マジックアイランド）/撮影データ☆</t>
  </si>
  <si>
    <t>待機料☆</t>
  </si>
  <si>
    <t>レセプション前半1時間追加（ワイキキ周辺）☆</t>
  </si>
  <si>
    <t>ホテル出発→挙式→フォトツアー2カ所(ダウンタウン・マジックアイランド）→レセプション前半</t>
  </si>
  <si>
    <t>フォトツアー1ヶ所（ワイキキ周辺）</t>
  </si>
  <si>
    <t>レイ（ホワイト）</t>
  </si>
  <si>
    <t>クレジット払い(海外)</t>
  </si>
  <si>
    <t>ミッシェルズ</t>
  </si>
  <si>
    <t>Orchid Menu
※ドリンクは当日お支払お願いいたします</t>
  </si>
  <si>
    <t>プロペラUSA</t>
  </si>
  <si>
    <t>梅(挙式のみ) DVD納品</t>
  </si>
  <si>
    <t>中村様     挙式日：2019-05-19</t>
  </si>
  <si>
    <t>ヘアメイク</t>
  </si>
  <si>
    <t>ゲストヘアメイク（60分）</t>
  </si>
  <si>
    <t>フォトグラファー：VISIONARI/Takako,Megumi,Cliff,Ryan,Jason,Yumiko</t>
  </si>
  <si>
    <t xml:space="preserve">Plan（アルバムなし）：フォトグラファーTakako /メイク、ホテル内、(リムジン)、セレモニー、 フォトツアー1ヶ所+レセプション冒頭/350cut～/データ・インターネットスライドショー	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</si>
  <si>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</si>
  <si>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</si>
  <si>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</si>
  <si>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オプション：レセプション1時間(ワイキキ周辺)</t>
  </si>
  <si>
    <t>ホテル出発→挙式→フォトツアー2カ所(ワイキキ周辺）→レセプション前半
※現地お打合せ：5/16　15:30〜16:30</t>
  </si>
  <si>
    <t>14名様用ミニバン</t>
  </si>
  <si>
    <t>ブーケ＆ブートニア　
49,400円→52,000円</t>
  </si>
  <si>
    <t>レイ
お父様：ホワイト＆グリーン
お母様：ホワイト</t>
  </si>
  <si>
    <t>セントラルユニオン教会</t>
  </si>
  <si>
    <t>Paper Items</t>
  </si>
  <si>
    <t>席札&amp;メニュー表(セットタイプ)　※10枚以上のご注文が必要です</t>
  </si>
  <si>
    <t>配達料</t>
  </si>
  <si>
    <t>USB納品</t>
  </si>
  <si>
    <t>ご紹介特典</t>
  </si>
  <si>
    <t>法月様     挙式日：2019-05-13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</si>
  <si>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</si>
  <si>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</si>
  <si>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</si>
  <si>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ヘアメイク＆着付け(120分）</t>
  </si>
  <si>
    <t>リハーサルメイク(120分）</t>
  </si>
  <si>
    <t>フォトグラファー：Lester Miyashiro</t>
  </si>
  <si>
    <t>お支度→ホテル館内→リムジン→挙式→フォトツアー1ヶ所(ワイキキ周辺）/撮影データ</t>
  </si>
  <si>
    <t>レセプション前半(ワイキキ周辺)</t>
  </si>
  <si>
    <t>振込(国内)</t>
  </si>
  <si>
    <t>Real Wedddings オリジナル</t>
  </si>
  <si>
    <t>デジタル横長タイプ：Laule'a 40P/80C(表紙素材：麻布)</t>
  </si>
  <si>
    <t>ホテル出発→挙式→フォトツアー1カ所(ワイキキ周辺）→レセプション前半</t>
  </si>
  <si>
    <t>ホテル⇔会場間（ワイキキ周辺）/2時間</t>
  </si>
  <si>
    <t>ブーケ＆ブートニア　☆ご紹介特典☆</t>
  </si>
  <si>
    <t>フラワーシャワー(10名様分) ☆プレゼント☆</t>
  </si>
  <si>
    <t>ホワイトオーキッドのシングルレイ</t>
  </si>
  <si>
    <t>Orchid Menu</t>
  </si>
  <si>
    <t>Keiki menu</t>
  </si>
  <si>
    <t>新井様     挙式日：2019-05-20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</si>
  <si>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</si>
  <si>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ゲスト様との写真撮影にも使うことが可能です）/JUST MARRIEDのプレートのレンタル/MR&amp;MRSのサインプレートのレンタル/挙式用椅子の周りにおくランタンレンタル　※新郎新婦様を含むご列席者様が31名以上の場合、別途会場使用料が掛かります</t>
  </si>
  <si>
    <t>ヘアメイクアーティスト：Akiko Ito</t>
  </si>
  <si>
    <t>リハーサルメイク(120分)
☆プレゼント☆
※5/18(Sat)15:30〜＠Kahala</t>
  </si>
  <si>
    <t>新郎ヘアセット(20分）</t>
  </si>
  <si>
    <t>ホテル出発→フォトツアー→挙式→レセプション
※現地お打合せ：5/18(Sat)14:30〜＠Kahala</t>
  </si>
  <si>
    <t>フォトグラファー：VISIONARI/Natsumi</t>
  </si>
  <si>
    <t>Plan（アルバムなし）：フォトグラファーNatsumi/メイク、ホテル内、(リムジン)、セレモニー、 フォトツアー1ヶ所+レセプション冒頭/350cut～/データ・インターネットスライドショー</t>
  </si>
  <si>
    <t>JUCOLA Hawaii</t>
  </si>
  <si>
    <t>挙式撮影(ワイキキ周辺)→レセプション(1時間)/ダイジェスト編集(約5分)　※挙式からレセプション開始時間が1時間以上空く場合は待機料が別途掛かります</t>
  </si>
  <si>
    <t>DSLR一眼レフ撮影に変更</t>
  </si>
  <si>
    <t>ブライズルーム使用料</t>
  </si>
  <si>
    <t>フラワーシャワー(10名分)</t>
  </si>
  <si>
    <t>ご列席者用レイ(ホワイト）</t>
  </si>
  <si>
    <t>ご列席者様用14名乗りミニバ(会場⇔ワイキキもしくはカハラホテル・往復)</t>
  </si>
  <si>
    <t>フラワーデコレーション(10名様掛けテーブル)</t>
  </si>
  <si>
    <t>レセプションコーディネーター</t>
  </si>
  <si>
    <t>会場準備～パーティー前半(3時間)</t>
  </si>
  <si>
    <t>レンタル備品代　※席のあるお子様は同料金がかかります</t>
  </si>
  <si>
    <t>オーキッズビュッフェスタイル(1名様)　※10名様以上からとなります</t>
  </si>
  <si>
    <t>お飲み物代</t>
  </si>
  <si>
    <t>シェフデリバリーフィー</t>
  </si>
  <si>
    <t>サーバー　※10名様～20名様の場合</t>
  </si>
  <si>
    <t>バーテンダー1名</t>
  </si>
  <si>
    <t>ウエディングケーキ(4&amp;6inch：2段)</t>
  </si>
  <si>
    <t>セミネイキッドケーキへの変更</t>
  </si>
  <si>
    <t>木の下につける細かいライト＆シャンデリア２個　※テント使用なし場合</t>
  </si>
  <si>
    <t>チャージャー</t>
  </si>
  <si>
    <t>ディナープレート
CHATEAU DINNER PLATE
CHATEAU SALAD PLATE</t>
  </si>
  <si>
    <t>ナフキンリボン
※セッティング料込</t>
  </si>
  <si>
    <t>駒込様     挙式日：2019-05-02</t>
  </si>
  <si>
    <t>ラハイナメゾジスト教会</t>
  </si>
  <si>
    <t>教会使用料／牧師先生／結婚証明書（法的効力はありません）／弾き語りシンガー／SUV送迎（カアナパリ地区ホテル⇔会場間・往復）／日本人コーディネーター　※ゲスト25名様以上の場合、コーディネーター1名の追加が必要となります</t>
  </si>
  <si>
    <t>ヘアメイクアーティスト：マウイ島</t>
  </si>
  <si>
    <t>ヘアメイク＆着付け(120分)＋クイックヘアチェンジ１回付き＋アタッチメント付きアテンド</t>
  </si>
  <si>
    <t xml:space="preserve">Plan（アルバムなし）：フォトグラファーJason/メイク、ホテル内、(リムジン)、セレモニー、フォトツアー2ヶ所+レセプション冒頭/350cut～/データ・インターネットスライドショー	</t>
  </si>
  <si>
    <t>VISIONARI：オプション</t>
  </si>
  <si>
    <t>他島撮影出張料（宿泊料除く）※11:00以前の撮影開始、または撮影終了が19:30以降の場合は、宿泊込みの料金となります。</t>
  </si>
  <si>
    <t>つきっきりコーディネーター(マウイ島)</t>
  </si>
  <si>
    <t>フォトツアーアテンド</t>
  </si>
  <si>
    <t>Real Weddings オリジナル(マウイ島)</t>
  </si>
  <si>
    <t>ブーケ＆ブートニア　☆プレゼント☆</t>
  </si>
  <si>
    <t>ヘッドピース　※ブーケとお揃い</t>
  </si>
  <si>
    <t>マイリーレイ</t>
  </si>
  <si>
    <t>青木様     挙式日：2019-05-13</t>
  </si>
  <si>
    <t>モアナルアコミュニティ教会</t>
  </si>
  <si>
    <t>新郎新婦様用ノンアルコールシャンパン</t>
  </si>
  <si>
    <t>ケーキカット用ウエディングケーキ（6inch)</t>
  </si>
  <si>
    <t>ヘアメイクアーティスト：Miho Seguchi</t>
  </si>
  <si>
    <t>ヘアメイク＆着付け(120分)</t>
  </si>
  <si>
    <t>新郎ヘアセット(15分）</t>
  </si>
  <si>
    <t>ヘアチェンジ&amp;メイク直し(60分)</t>
  </si>
  <si>
    <t>サンセット同行(60分)</t>
  </si>
  <si>
    <t>フォトグラファー：Taka</t>
  </si>
  <si>
    <t>お支度→ホテル館内→挙式→フォトツアー1ヶ所(ワイキキ周辺)/撮影データ</t>
  </si>
  <si>
    <t>ホテル出発→挙式→フォトツアー1カ所(ワイキキ周辺）</t>
  </si>
  <si>
    <t>ブーケ＆ブートニア　☆プレゼント☆ ※赤、ボルドー系</t>
  </si>
  <si>
    <t>新村 様     挙式日：2019-05-22</t>
  </si>
  <si>
    <t>ハレクラニ（バンケットルーム）</t>
  </si>
  <si>
    <t>【ハウテラス挙式】
会場使用料／牧師謝礼／弾き語りシンガー／結婚証明書(法的効力なし)／ホワイトガゼボ or ブラウンアーチ／椅子50脚　</t>
  </si>
  <si>
    <t>チェア</t>
  </si>
  <si>
    <t>チェア※挙式用
☆プレゼント☆</t>
  </si>
  <si>
    <t>ガゼボ装飾&amp;ドレープ
→レセプションのお二人の高砂へ移動</t>
  </si>
  <si>
    <t>アイルグリーン
5列目までのグリーン装飾</t>
  </si>
  <si>
    <t>リハーサルメイク(120分）
※5/19(Sun）14:00〜</t>
  </si>
  <si>
    <t>つきっきりヘアメイク(7時間）*クイックヘアチェンジ(15分)2回付き</t>
  </si>
  <si>
    <t>延長1時間
当日22時迄のお付き添い</t>
  </si>
  <si>
    <t>ホテル出発→挙式→フォトツアー2カ所(ワイキキ周辺）→レセプション</t>
  </si>
  <si>
    <t>ゲスト様のご誘導→レセプション準備→レセプション</t>
  </si>
  <si>
    <t xml:space="preserve">Plan（アルバムなし）：フォトグラファー Cliff/メイク、ホテル内、(リムジン)、セレモニー、フォトツアー2ヶ所（カピオラニ公園、ダウンタウン）/350cut～/データ・インターネットスライドショー	</t>
  </si>
  <si>
    <t>フォトツアー1ヶ所追加（近郊ビーチ）</t>
  </si>
  <si>
    <t>レセプション1時間
18:00〜21:00</t>
  </si>
  <si>
    <t>SweetMotionStudio</t>
  </si>
  <si>
    <t>挙式+撮影2ヵ所追加(ワイキキ周辺)/2名体制
※挙式+レセプション2時間</t>
  </si>
  <si>
    <t>待機料</t>
  </si>
  <si>
    <t>Same Day Edit</t>
  </si>
  <si>
    <t>フォトツアー3.5時間</t>
  </si>
  <si>
    <t>ブーケ＆ブートニア
☆ビーチ用ブーケプレゼント☆</t>
  </si>
  <si>
    <t>ブーケ＆ブートニア
※挙式&amp;レセプション用</t>
  </si>
  <si>
    <t>ヘッドピース　（ハクレイ+ヘッドピース）
※ビーチ＆ダウンタウン</t>
  </si>
  <si>
    <t>ヘッドピース　（挙式用）※目安
※カチューシャタイプ</t>
  </si>
  <si>
    <t>ヘッドピース　（レセプション用）　</t>
  </si>
  <si>
    <t>フラワーシャワー(40名様分)</t>
  </si>
  <si>
    <t>フラワーレイ</t>
  </si>
  <si>
    <t>Dinner/MENU SEVEN
ハウテラス最低保証料金：￥​1,​131,000以上</t>
  </si>
  <si>
    <t>Kds Menu</t>
  </si>
  <si>
    <t>オリジナルウエディングケーキ3段</t>
  </si>
  <si>
    <t>バースデープレート
Happy Birthday Shiho
Happy Birthday Yuko
Happy Birthday Minazo</t>
  </si>
  <si>
    <t>リネン</t>
  </si>
  <si>
    <t>テーブルクロス　</t>
  </si>
  <si>
    <t>ナプキン
※お子様含めすべてセッティング</t>
  </si>
  <si>
    <t>ウッドクロスチェアー
※お子様2名様：ハイチェア</t>
  </si>
  <si>
    <t>テーブルウェア</t>
  </si>
  <si>
    <t>チャージャー（ゴールドの縁）
※お食事があるお客様全てセッティング</t>
  </si>
  <si>
    <t>ワイングラス（ゴールドの縁）
※お食事があるお客様全てセッティング</t>
  </si>
  <si>
    <t>グラス（ピンク）
※お食事があるお客様全てセッティング</t>
  </si>
  <si>
    <t>ライティング</t>
  </si>
  <si>
    <t>両サイドにポールを使用してカフェライトをセッティング</t>
  </si>
  <si>
    <t>テーブルデコレーション</t>
  </si>
  <si>
    <t>ケーキフラワー</t>
  </si>
  <si>
    <t>ケーキフラワー
23,400円→10,400円</t>
  </si>
  <si>
    <t>ウクレレ</t>
  </si>
  <si>
    <t>パーティ/3時間</t>
  </si>
  <si>
    <t>パーティセットアップ</t>
  </si>
  <si>
    <t>ミラー</t>
  </si>
  <si>
    <t>レセプション開始～終了まで</t>
  </si>
  <si>
    <t>会場準備～パーティー前半</t>
  </si>
  <si>
    <t>Favor（プチギフト）</t>
  </si>
  <si>
    <t>アイシングクッキー席札</t>
  </si>
  <si>
    <t>名入れ・ラッピング</t>
  </si>
  <si>
    <t>野中様     挙式日：2019-05-31</t>
  </si>
  <si>
    <t>ご列席者様用ノンアルコールシャンパン</t>
  </si>
  <si>
    <t>つきっきり(7時間以内)+クイックヘアチェンジ付</t>
  </si>
  <si>
    <t>ホテル出発→挙式→フォトツアー1カ所(ワイマナロビーチ）</t>
  </si>
  <si>
    <t>お支度→ホテル館内→リムジン→挙式→フォトツアー1ヶ所(ワイキキ周辺）/撮影データ☆</t>
  </si>
  <si>
    <t>ワイマナロビーチ出張料☆</t>
  </si>
  <si>
    <t>フォトツアー1ヶ所(ワイマナロビーチ)</t>
  </si>
  <si>
    <t>ブーケ＆ブートニア　
☆ブーケ40,000円までプレゼント☆</t>
  </si>
  <si>
    <t>ヘッドピース　</t>
  </si>
  <si>
    <t>Other</t>
  </si>
  <si>
    <t>★リアルウエディングスオリジナル特典★提携4社より選べるドレス&amp;タキシードレンタルプラン①bittersweet38万円分②Lavieen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</si>
</sst>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4"/>
  <sheetViews>
    <sheetView tabSelected="0" workbookViewId="0" zoomScale="75" showGridLines="true" showRowColHeaders="1">
      <selection activeCell="H14" sqref="H14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4406.15</v>
      </c>
      <c r="F5" s="28">
        <v>0</v>
      </c>
      <c r="G5" s="28">
        <v>183.56</v>
      </c>
      <c r="H5" s="35">
        <v>4589.71</v>
      </c>
    </row>
    <row r="6" spans="1:9">
      <c r="B6" s="33">
        <v>2</v>
      </c>
      <c r="C6" s="26" t="s">
        <v>11</v>
      </c>
      <c r="D6" s="27" t="s">
        <v>12</v>
      </c>
      <c r="E6" s="28">
        <v>4227.38</v>
      </c>
      <c r="F6" s="28">
        <v>425.52</v>
      </c>
      <c r="G6" s="28">
        <v>219.24</v>
      </c>
      <c r="H6" s="35">
        <v>4872.14</v>
      </c>
    </row>
    <row r="7" spans="1:9">
      <c r="B7" s="33">
        <v>3</v>
      </c>
      <c r="C7" s="26" t="s">
        <v>11</v>
      </c>
      <c r="D7" s="27" t="s">
        <v>13</v>
      </c>
      <c r="E7" s="28">
        <v>4034.94</v>
      </c>
      <c r="F7" s="28">
        <v>333.06</v>
      </c>
      <c r="G7" s="28">
        <v>205.82</v>
      </c>
      <c r="H7" s="35">
        <v>4573.82</v>
      </c>
    </row>
    <row r="8" spans="1:9">
      <c r="B8" s="33">
        <v>4</v>
      </c>
      <c r="C8" s="26" t="s">
        <v>14</v>
      </c>
      <c r="D8" s="27" t="s">
        <v>15</v>
      </c>
      <c r="E8" s="28">
        <v>5610.12</v>
      </c>
      <c r="F8" s="28">
        <v>632.86</v>
      </c>
      <c r="G8" s="28">
        <v>294.17</v>
      </c>
      <c r="H8" s="35">
        <v>6537.15</v>
      </c>
    </row>
    <row r="9" spans="1:9">
      <c r="B9" s="33">
        <v>5</v>
      </c>
      <c r="C9" s="26" t="s">
        <v>16</v>
      </c>
      <c r="D9" s="27" t="s">
        <v>17</v>
      </c>
      <c r="E9" s="28">
        <v>6182.14</v>
      </c>
      <c r="F9" s="28">
        <v>434.83</v>
      </c>
      <c r="G9" s="28">
        <v>311.79</v>
      </c>
      <c r="H9" s="35">
        <v>6928.76</v>
      </c>
    </row>
    <row r="10" spans="1:9">
      <c r="B10" s="33">
        <v>6</v>
      </c>
      <c r="C10" s="26" t="s">
        <v>18</v>
      </c>
      <c r="D10" s="27" t="s">
        <v>19</v>
      </c>
      <c r="E10" s="28">
        <v>10929.96</v>
      </c>
      <c r="F10" s="28">
        <v>940.29</v>
      </c>
      <c r="G10" s="28">
        <v>559.33</v>
      </c>
      <c r="H10" s="35">
        <v>12429.58</v>
      </c>
    </row>
    <row r="11" spans="1:9">
      <c r="B11" s="33">
        <v>7</v>
      </c>
      <c r="C11" s="26" t="s">
        <v>20</v>
      </c>
      <c r="D11" s="27" t="s">
        <v>21</v>
      </c>
      <c r="E11" s="28">
        <v>19975.02</v>
      </c>
      <c r="F11" s="28">
        <v>2383.17</v>
      </c>
      <c r="G11" s="28">
        <v>1053.52</v>
      </c>
      <c r="H11" s="35">
        <v>23411.71</v>
      </c>
    </row>
    <row r="12" spans="1:9">
      <c r="B12" s="33">
        <v>8</v>
      </c>
      <c r="C12" s="26" t="s">
        <v>22</v>
      </c>
      <c r="D12" s="27" t="s">
        <v>23</v>
      </c>
      <c r="E12" s="28">
        <v>2789.49</v>
      </c>
      <c r="F12" s="28">
        <v>264.78</v>
      </c>
      <c r="G12" s="28">
        <v>143.92</v>
      </c>
      <c r="H12" s="35">
        <v>3198.19</v>
      </c>
    </row>
    <row r="13" spans="1:9">
      <c r="B13" s="33">
        <v>9</v>
      </c>
      <c r="C13" s="26" t="s">
        <v>24</v>
      </c>
      <c r="D13" s="27" t="s">
        <v>25</v>
      </c>
      <c r="E13" s="28">
        <v>4650.18</v>
      </c>
      <c r="F13" s="28">
        <v>442.39</v>
      </c>
      <c r="G13" s="28">
        <v>239.96</v>
      </c>
      <c r="H13" s="35">
        <v>5332.53</v>
      </c>
    </row>
    <row r="14" spans="1:9">
      <c r="B14" s="36"/>
      <c r="C14" s="37"/>
      <c r="D14" s="38" t="s">
        <v>26</v>
      </c>
      <c r="E14" s="39" t="str">
        <f>SUM(E5:E13)</f>
        <v>0</v>
      </c>
      <c r="F14" s="39" t="str">
        <f>SUM(F5:F13)</f>
        <v>0</v>
      </c>
      <c r="G14" s="39" t="str">
        <f>SUM(G5:G13)</f>
        <v>0</v>
      </c>
      <c r="H14" s="40" t="str">
        <f>SUM(H5:H13)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240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111</v>
      </c>
      <c r="D5" s="3" t="s">
        <v>112</v>
      </c>
      <c r="E5" s="5">
        <v>1</v>
      </c>
      <c r="F5" s="2">
        <v>1750</v>
      </c>
      <c r="G5" s="6">
        <v>227500</v>
      </c>
      <c r="H5" s="2">
        <v>1559.1</v>
      </c>
      <c r="I5" s="6">
        <v>172281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111</v>
      </c>
      <c r="D6" s="3" t="s">
        <v>176</v>
      </c>
      <c r="E6" s="5">
        <v>1</v>
      </c>
      <c r="F6" s="2">
        <v>40</v>
      </c>
      <c r="G6" s="6">
        <v>5200</v>
      </c>
      <c r="H6" s="2">
        <v>30</v>
      </c>
      <c r="I6" s="6">
        <v>3315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111</v>
      </c>
      <c r="D7" s="3" t="s">
        <v>241</v>
      </c>
      <c r="E7" s="5">
        <v>5</v>
      </c>
      <c r="F7" s="2">
        <v>50</v>
      </c>
      <c r="G7" s="6">
        <v>6500</v>
      </c>
      <c r="H7" s="2">
        <v>40</v>
      </c>
      <c r="I7" s="6">
        <v>4420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77</v>
      </c>
      <c r="D8" s="3" t="s">
        <v>242</v>
      </c>
      <c r="E8" s="5">
        <v>1</v>
      </c>
      <c r="F8" s="2">
        <v>900</v>
      </c>
      <c r="G8" s="6">
        <v>117000</v>
      </c>
      <c r="H8" s="2">
        <v>580</v>
      </c>
      <c r="I8" s="6">
        <v>64090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58</v>
      </c>
      <c r="D9" s="3" t="s">
        <v>243</v>
      </c>
      <c r="E9" s="5">
        <v>1</v>
      </c>
      <c r="F9" s="2">
        <v>390</v>
      </c>
      <c r="G9" s="6">
        <v>50700</v>
      </c>
      <c r="H9" s="2">
        <v>180</v>
      </c>
      <c r="I9" s="6">
        <v>19890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51</v>
      </c>
      <c r="D10" s="3" t="s">
        <v>244</v>
      </c>
      <c r="E10" s="5">
        <v>1</v>
      </c>
      <c r="F10" s="2">
        <v>1400</v>
      </c>
      <c r="G10" s="6">
        <v>182000</v>
      </c>
      <c r="H10" s="2">
        <v>723.6</v>
      </c>
      <c r="I10" s="6">
        <v>79958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51</v>
      </c>
      <c r="D11" s="3" t="s">
        <v>245</v>
      </c>
      <c r="E11" s="5">
        <v>1</v>
      </c>
      <c r="F11" s="2">
        <v>200</v>
      </c>
      <c r="G11" s="6">
        <v>26000</v>
      </c>
      <c r="H11" s="2">
        <v>100.5</v>
      </c>
      <c r="I11" s="6">
        <v>11105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54</v>
      </c>
      <c r="D12" s="3" t="s">
        <v>246</v>
      </c>
      <c r="E12" s="5">
        <v>1</v>
      </c>
      <c r="F12" s="2">
        <v>250</v>
      </c>
      <c r="G12" s="6">
        <v>32500</v>
      </c>
      <c r="H12" s="2">
        <v>167.54</v>
      </c>
      <c r="I12" s="6">
        <v>18513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56</v>
      </c>
      <c r="D13" s="3" t="s">
        <v>57</v>
      </c>
      <c r="E13" s="5">
        <v>1</v>
      </c>
      <c r="F13" s="2">
        <v>270</v>
      </c>
      <c r="G13" s="6">
        <v>35100</v>
      </c>
      <c r="H13" s="2">
        <v>167.54</v>
      </c>
      <c r="I13" s="6">
        <v>18513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60</v>
      </c>
      <c r="D14" s="3" t="s">
        <v>247</v>
      </c>
      <c r="E14" s="5">
        <v>1</v>
      </c>
      <c r="F14" s="2">
        <v>0</v>
      </c>
      <c r="G14" s="6">
        <v>0</v>
      </c>
      <c r="H14" s="2">
        <v>200</v>
      </c>
      <c r="I14" s="6">
        <v>22100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60</v>
      </c>
      <c r="D15" s="3" t="s">
        <v>248</v>
      </c>
      <c r="E15" s="5">
        <v>1</v>
      </c>
      <c r="F15" s="2">
        <v>100</v>
      </c>
      <c r="G15" s="6">
        <v>13000</v>
      </c>
      <c r="H15" s="2">
        <v>60</v>
      </c>
      <c r="I15" s="6">
        <v>6630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60</v>
      </c>
      <c r="D16" s="3" t="s">
        <v>62</v>
      </c>
      <c r="E16" s="5">
        <v>1</v>
      </c>
      <c r="F16" s="2">
        <v>150</v>
      </c>
      <c r="G16" s="6">
        <v>19500</v>
      </c>
      <c r="H16" s="2">
        <v>60</v>
      </c>
      <c r="I16" s="6">
        <v>6630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46</v>
      </c>
      <c r="C17" t="s">
        <v>249</v>
      </c>
      <c r="D17" s="3" t="s">
        <v>250</v>
      </c>
      <c r="E17" s="5">
        <v>1</v>
      </c>
      <c r="F17" s="2">
        <v>769.23</v>
      </c>
      <c r="G17" s="6">
        <v>100000</v>
      </c>
      <c r="H17" s="2">
        <v>781.9</v>
      </c>
      <c r="I17" s="6">
        <v>86400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2">
        <v>110.5</v>
      </c>
    </row>
    <row r="18" spans="1:18">
      <c r="B18" s="43"/>
      <c r="C18" s="43"/>
      <c r="D18" s="44"/>
      <c r="E18" s="45"/>
      <c r="F18" s="46"/>
      <c r="G18" s="47"/>
      <c r="H18" s="46"/>
      <c r="I18" s="47"/>
      <c r="J18" s="47"/>
      <c r="K18" s="48"/>
      <c r="L18" s="47"/>
      <c r="M18" s="46"/>
      <c r="N18" s="47"/>
      <c r="O18" s="48"/>
      <c r="P18" s="48"/>
      <c r="Q18" s="46"/>
      <c r="R18" s="46"/>
    </row>
    <row r="19" spans="1:18">
      <c r="D19" s="8" t="s">
        <v>65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66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67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65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68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69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70</v>
      </c>
      <c r="R24" s="2">
        <v>100</v>
      </c>
    </row>
    <row r="25" spans="1:18">
      <c r="D25" s="8" t="s">
        <v>71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72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27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47</v>
      </c>
      <c r="D5" s="3" t="s">
        <v>48</v>
      </c>
      <c r="E5" s="5">
        <v>1</v>
      </c>
      <c r="F5" s="2">
        <v>1300</v>
      </c>
      <c r="G5" s="6">
        <v>169000</v>
      </c>
      <c r="H5" s="2">
        <v>1154.45</v>
      </c>
      <c r="I5" s="6">
        <v>127567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49</v>
      </c>
      <c r="D6" s="3" t="s">
        <v>50</v>
      </c>
      <c r="E6" s="5">
        <v>1</v>
      </c>
      <c r="F6" s="2">
        <v>400</v>
      </c>
      <c r="G6" s="6">
        <v>52000</v>
      </c>
      <c r="H6" s="2">
        <v>167.53</v>
      </c>
      <c r="I6" s="6">
        <v>18512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51</v>
      </c>
      <c r="D7" s="3" t="s">
        <v>52</v>
      </c>
      <c r="E7" s="5">
        <v>1</v>
      </c>
      <c r="F7" s="2">
        <v>550</v>
      </c>
      <c r="G7" s="6">
        <v>71500</v>
      </c>
      <c r="H7" s="2">
        <v>321.6</v>
      </c>
      <c r="I7" s="6">
        <v>35537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51</v>
      </c>
      <c r="D8" s="3" t="s">
        <v>53</v>
      </c>
      <c r="E8" s="5">
        <v>1</v>
      </c>
      <c r="F8" s="2">
        <v>0</v>
      </c>
      <c r="G8" s="6">
        <v>0</v>
      </c>
      <c r="H8" s="2">
        <v>150.75</v>
      </c>
      <c r="I8" s="6">
        <v>16658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54</v>
      </c>
      <c r="D9" s="3" t="s">
        <v>55</v>
      </c>
      <c r="E9" s="5">
        <v>1</v>
      </c>
      <c r="F9" s="2">
        <v>150</v>
      </c>
      <c r="G9" s="6">
        <v>19500</v>
      </c>
      <c r="H9" s="2">
        <v>78.53</v>
      </c>
      <c r="I9" s="6">
        <v>8678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56</v>
      </c>
      <c r="D10" s="3" t="s">
        <v>57</v>
      </c>
      <c r="E10" s="5">
        <v>1</v>
      </c>
      <c r="F10" s="2">
        <v>270</v>
      </c>
      <c r="G10" s="6">
        <v>35100</v>
      </c>
      <c r="H10" s="2">
        <v>180.63</v>
      </c>
      <c r="I10" s="6">
        <v>19960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58</v>
      </c>
      <c r="D11" s="3" t="s">
        <v>59</v>
      </c>
      <c r="E11" s="5">
        <v>1</v>
      </c>
      <c r="F11" s="2">
        <v>380</v>
      </c>
      <c r="G11" s="6">
        <v>49400</v>
      </c>
      <c r="H11" s="2">
        <v>300</v>
      </c>
      <c r="I11" s="6">
        <v>33150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60</v>
      </c>
      <c r="D12" s="3" t="s">
        <v>61</v>
      </c>
      <c r="E12" s="5">
        <v>1</v>
      </c>
      <c r="F12" s="2">
        <v>320</v>
      </c>
      <c r="G12" s="6">
        <v>41600</v>
      </c>
      <c r="H12" s="2">
        <v>280</v>
      </c>
      <c r="I12" s="6">
        <v>30940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60</v>
      </c>
      <c r="D13" s="3" t="s">
        <v>62</v>
      </c>
      <c r="E13" s="5">
        <v>1</v>
      </c>
      <c r="F13" s="2">
        <v>150</v>
      </c>
      <c r="G13" s="6">
        <v>19500</v>
      </c>
      <c r="H13" s="2">
        <v>30</v>
      </c>
      <c r="I13" s="6">
        <v>3315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60</v>
      </c>
      <c r="D14" s="3" t="s">
        <v>63</v>
      </c>
      <c r="E14" s="5">
        <v>4</v>
      </c>
      <c r="F14" s="2">
        <v>100</v>
      </c>
      <c r="G14" s="6">
        <v>13000</v>
      </c>
      <c r="H14" s="2">
        <v>72</v>
      </c>
      <c r="I14" s="6">
        <v>7956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60</v>
      </c>
      <c r="D15" s="3" t="s">
        <v>64</v>
      </c>
      <c r="E15" s="5">
        <v>3</v>
      </c>
      <c r="F15" s="2">
        <v>75</v>
      </c>
      <c r="G15" s="6">
        <v>9750</v>
      </c>
      <c r="H15" s="2">
        <v>54</v>
      </c>
      <c r="I15" s="6">
        <v>5967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3"/>
      <c r="C16" s="43"/>
      <c r="D16" s="44"/>
      <c r="E16" s="45"/>
      <c r="F16" s="46"/>
      <c r="G16" s="47"/>
      <c r="H16" s="46"/>
      <c r="I16" s="47"/>
      <c r="J16" s="47"/>
      <c r="K16" s="48"/>
      <c r="L16" s="47"/>
      <c r="M16" s="46"/>
      <c r="N16" s="47"/>
      <c r="O16" s="48"/>
      <c r="P16" s="48"/>
      <c r="Q16" s="46"/>
      <c r="R16" s="46"/>
    </row>
    <row r="17" spans="1:18">
      <c r="D17" s="8" t="s">
        <v>65</v>
      </c>
      <c r="F17" s="2" t="str">
        <f>SUM(F5:F16)</f>
        <v>0</v>
      </c>
      <c r="G17" s="6" t="str">
        <f>SUM(G5:G16)</f>
        <v>0</v>
      </c>
      <c r="H17" s="2" t="str">
        <f>SUM(H5:H16)</f>
        <v>0</v>
      </c>
      <c r="I17" s="6" t="str">
        <f>SUM(I5:I16)</f>
        <v>0</v>
      </c>
      <c r="J17" s="6" t="str">
        <f>SUM(J5:J16)</f>
        <v>0</v>
      </c>
      <c r="K17" s="4" t="str">
        <f>IF(G17=0,0,J17 / G17)</f>
        <v>0</v>
      </c>
      <c r="L17" s="6" t="str">
        <f>SUM(L5:L16)</f>
        <v>0</v>
      </c>
      <c r="M17" s="2" t="str">
        <f>SUM(M5:M16)</f>
        <v>0</v>
      </c>
      <c r="N17" s="6" t="str">
        <f>SUM(N5:N16)</f>
        <v>0</v>
      </c>
    </row>
    <row r="18" spans="1:18">
      <c r="D18" s="8" t="s">
        <v>66</v>
      </c>
      <c r="E18" s="9">
        <v>0.04712</v>
      </c>
      <c r="F18" s="2" t="str">
        <f>E18 * (F17 - 0)</f>
        <v>0</v>
      </c>
      <c r="G18" s="6" t="str">
        <f>E18 * (G17 - 0)</f>
        <v>0</v>
      </c>
    </row>
    <row r="19" spans="1:18">
      <c r="D19" s="8" t="s">
        <v>67</v>
      </c>
      <c r="E19" s="7">
        <v>0.1</v>
      </c>
      <c r="F19" s="2" t="str">
        <f>F17*E19</f>
        <v>0</v>
      </c>
      <c r="G19" s="6" t="str">
        <f>G17*E19</f>
        <v>0</v>
      </c>
      <c r="N19" s="6" t="str">
        <f>G19</f>
        <v>0</v>
      </c>
    </row>
    <row r="20" spans="1:18">
      <c r="D20" s="8" t="s">
        <v>65</v>
      </c>
      <c r="F20" s="2" t="str">
        <f>F17 + F18 + F19</f>
        <v>0</v>
      </c>
      <c r="G20" s="6" t="str">
        <f>G17 + G18 +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</f>
        <v>0</v>
      </c>
      <c r="M20" s="2" t="str">
        <f>M17</f>
        <v>0</v>
      </c>
      <c r="N20" s="6" t="str">
        <f>N17 + N19</f>
        <v>0</v>
      </c>
    </row>
    <row r="21" spans="1:18">
      <c r="D21" s="8" t="s">
        <v>68</v>
      </c>
      <c r="E21" s="7">
        <v>0</v>
      </c>
      <c r="F21" s="2" t="str">
        <f>F20*E21</f>
        <v>0</v>
      </c>
      <c r="G21" s="6" t="str">
        <f>G20*E21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</row>
    <row r="22" spans="1:18">
      <c r="D22" s="8" t="s">
        <v>69</v>
      </c>
      <c r="E22" s="5">
        <v>0</v>
      </c>
      <c r="F22" s="2" t="str">
        <f>IF(R22=0,0,G22/R22)</f>
        <v>0</v>
      </c>
      <c r="G22" s="6" t="str">
        <f>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  <c r="Q22" s="2" t="s">
        <v>70</v>
      </c>
      <c r="R22" s="2">
        <v>100</v>
      </c>
    </row>
    <row r="23" spans="1:18">
      <c r="D23" s="8" t="s">
        <v>71</v>
      </c>
      <c r="F23" s="2" t="str">
        <f>F20 - F21 - F22</f>
        <v>0</v>
      </c>
      <c r="G23" s="6" t="str">
        <f>G20 - G21 -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L20 - L21 - L22</f>
        <v>0</v>
      </c>
      <c r="M23" s="2" t="str">
        <f>M20 - M21 - M22</f>
        <v>0</v>
      </c>
      <c r="N23" s="6" t="str">
        <f>N20 - N21 - N22</f>
        <v>0</v>
      </c>
    </row>
    <row r="24" spans="1:18">
      <c r="D24" s="8"/>
    </row>
    <row r="25" spans="1:18">
      <c r="D2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5" s="2" t="str">
        <f>M23</f>
        <v>0</v>
      </c>
    </row>
    <row r="26" spans="1:18">
      <c r="D26" s="8" t="s">
        <v>7</v>
      </c>
      <c r="F26" s="2" t="str">
        <f>(F25 + F27) * E18</f>
        <v>0</v>
      </c>
    </row>
    <row r="27" spans="1:18">
      <c r="D27" s="8" t="s">
        <v>72</v>
      </c>
      <c r="F27" s="2" t="str">
        <f>H23</f>
        <v>0</v>
      </c>
    </row>
    <row r="28" spans="1:18">
      <c r="D2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8" s="2" t="str">
        <f>SUM(F25:F27)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74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75</v>
      </c>
      <c r="D5" s="3" t="s">
        <v>76</v>
      </c>
      <c r="E5" s="5">
        <v>1</v>
      </c>
      <c r="F5" s="2">
        <v>2000</v>
      </c>
      <c r="G5" s="6">
        <v>260000</v>
      </c>
      <c r="H5" s="2">
        <v>1976.56</v>
      </c>
      <c r="I5" s="6">
        <v>218410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77</v>
      </c>
      <c r="D6" s="3" t="s">
        <v>78</v>
      </c>
      <c r="E6" s="5">
        <v>1</v>
      </c>
      <c r="F6" s="2">
        <v>900</v>
      </c>
      <c r="G6" s="6">
        <v>117000</v>
      </c>
      <c r="H6" s="2">
        <v>580</v>
      </c>
      <c r="I6" s="6">
        <v>64090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77</v>
      </c>
      <c r="D7" s="3" t="s">
        <v>79</v>
      </c>
      <c r="E7" s="5">
        <v>1</v>
      </c>
      <c r="F7" s="2">
        <v>150</v>
      </c>
      <c r="G7" s="6">
        <v>19500</v>
      </c>
      <c r="H7" s="2">
        <v>80</v>
      </c>
      <c r="I7" s="6">
        <v>8840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51</v>
      </c>
      <c r="D8" s="3" t="s">
        <v>80</v>
      </c>
      <c r="E8" s="5">
        <v>1</v>
      </c>
      <c r="F8" s="2">
        <v>1700</v>
      </c>
      <c r="G8" s="6">
        <v>221000</v>
      </c>
      <c r="H8" s="2">
        <v>874.35</v>
      </c>
      <c r="I8" s="6">
        <v>96616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51</v>
      </c>
      <c r="D9" s="3" t="s">
        <v>81</v>
      </c>
      <c r="E9" s="5">
        <v>1</v>
      </c>
      <c r="F9" s="2">
        <v>50</v>
      </c>
      <c r="G9" s="6">
        <v>6500</v>
      </c>
      <c r="H9" s="2">
        <v>30</v>
      </c>
      <c r="I9" s="6">
        <v>3315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51</v>
      </c>
      <c r="D10" s="3" t="s">
        <v>82</v>
      </c>
      <c r="E10" s="5">
        <v>1</v>
      </c>
      <c r="F10" s="2">
        <v>350</v>
      </c>
      <c r="G10" s="6">
        <v>45500</v>
      </c>
      <c r="H10" s="2">
        <v>201</v>
      </c>
      <c r="I10" s="6">
        <v>22211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58</v>
      </c>
      <c r="D11" s="3" t="s">
        <v>83</v>
      </c>
      <c r="E11" s="5">
        <v>1</v>
      </c>
      <c r="F11" s="2">
        <v>500</v>
      </c>
      <c r="G11" s="6">
        <v>65000</v>
      </c>
      <c r="H11" s="2">
        <v>400</v>
      </c>
      <c r="I11" s="6">
        <v>44200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54</v>
      </c>
      <c r="D12" s="3" t="s">
        <v>84</v>
      </c>
      <c r="E12" s="5">
        <v>2</v>
      </c>
      <c r="F12" s="2">
        <v>300</v>
      </c>
      <c r="G12" s="6">
        <v>39000</v>
      </c>
      <c r="H12" s="2">
        <v>167.54</v>
      </c>
      <c r="I12" s="6">
        <v>18514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56</v>
      </c>
      <c r="D13" s="3" t="s">
        <v>57</v>
      </c>
      <c r="E13" s="5">
        <v>1</v>
      </c>
      <c r="F13" s="2">
        <v>270</v>
      </c>
      <c r="G13" s="6">
        <v>35100</v>
      </c>
      <c r="H13" s="2">
        <v>167.54</v>
      </c>
      <c r="I13" s="6">
        <v>18513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60</v>
      </c>
      <c r="D14" s="3" t="s">
        <v>61</v>
      </c>
      <c r="E14" s="5">
        <v>1</v>
      </c>
      <c r="F14" s="2">
        <v>350</v>
      </c>
      <c r="G14" s="6">
        <v>45500</v>
      </c>
      <c r="H14" s="2">
        <v>310</v>
      </c>
      <c r="I14" s="6">
        <v>34255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60</v>
      </c>
      <c r="D15" s="3" t="s">
        <v>62</v>
      </c>
      <c r="E15" s="5">
        <v>1</v>
      </c>
      <c r="F15" s="2">
        <v>150</v>
      </c>
      <c r="G15" s="6">
        <v>19500</v>
      </c>
      <c r="H15" s="2">
        <v>60</v>
      </c>
      <c r="I15" s="6">
        <v>6630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60</v>
      </c>
      <c r="D16" s="3" t="s">
        <v>85</v>
      </c>
      <c r="E16" s="5">
        <v>5</v>
      </c>
      <c r="F16" s="2">
        <v>135</v>
      </c>
      <c r="G16" s="6">
        <v>17550</v>
      </c>
      <c r="H16" s="2">
        <v>82.5</v>
      </c>
      <c r="I16" s="6">
        <v>9115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86</v>
      </c>
      <c r="C17" t="s">
        <v>87</v>
      </c>
      <c r="D17" s="3" t="s">
        <v>88</v>
      </c>
      <c r="E17" s="5">
        <v>7</v>
      </c>
      <c r="F17" s="2">
        <v>966</v>
      </c>
      <c r="G17" s="6">
        <v>125580</v>
      </c>
      <c r="H17" s="2">
        <v>0</v>
      </c>
      <c r="I17" s="6">
        <v>0</v>
      </c>
      <c r="J17" s="6" t="str">
        <f>G17 - 92050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110.5</v>
      </c>
    </row>
    <row r="18" spans="1:18">
      <c r="B18" s="41" t="s">
        <v>46</v>
      </c>
      <c r="C18" t="s">
        <v>89</v>
      </c>
      <c r="D18" s="3" t="s">
        <v>90</v>
      </c>
      <c r="E18" s="5">
        <v>1</v>
      </c>
      <c r="F18" s="2">
        <v>820</v>
      </c>
      <c r="G18" s="6">
        <v>106600</v>
      </c>
      <c r="H18" s="2">
        <v>680.63</v>
      </c>
      <c r="I18" s="6">
        <v>75210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110.5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65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66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67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65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68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69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70</v>
      </c>
      <c r="R25" s="2">
        <v>100</v>
      </c>
    </row>
    <row r="26" spans="1:18">
      <c r="D26" s="8" t="s">
        <v>71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72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91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75</v>
      </c>
      <c r="D5" s="3" t="s">
        <v>76</v>
      </c>
      <c r="E5" s="5">
        <v>1</v>
      </c>
      <c r="F5" s="2">
        <v>2000</v>
      </c>
      <c r="G5" s="6">
        <v>260000</v>
      </c>
      <c r="H5" s="2">
        <v>1976.56</v>
      </c>
      <c r="I5" s="6">
        <v>218410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92</v>
      </c>
      <c r="D6" s="3" t="s">
        <v>93</v>
      </c>
      <c r="E6" s="5">
        <v>1</v>
      </c>
      <c r="F6" s="2">
        <v>138</v>
      </c>
      <c r="G6" s="6">
        <v>17940</v>
      </c>
      <c r="H6" s="2">
        <v>120</v>
      </c>
      <c r="I6" s="6">
        <v>13260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94</v>
      </c>
      <c r="D7" s="3" t="s">
        <v>95</v>
      </c>
      <c r="E7" s="5">
        <v>1</v>
      </c>
      <c r="F7" s="2">
        <v>1500</v>
      </c>
      <c r="G7" s="6">
        <v>195000</v>
      </c>
      <c r="H7" s="2">
        <v>1099.48</v>
      </c>
      <c r="I7" s="6">
        <v>121493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96</v>
      </c>
      <c r="D8" s="3" t="s">
        <v>97</v>
      </c>
      <c r="E8" s="5">
        <v>1</v>
      </c>
      <c r="F8" s="2">
        <v>1100</v>
      </c>
      <c r="G8" s="6">
        <v>143000</v>
      </c>
      <c r="H8" s="2">
        <v>800</v>
      </c>
      <c r="I8" s="6">
        <v>88400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96</v>
      </c>
      <c r="D9" s="3" t="s">
        <v>98</v>
      </c>
      <c r="E9" s="5">
        <v>1</v>
      </c>
      <c r="F9" s="2">
        <v>650</v>
      </c>
      <c r="G9" s="6">
        <v>84500</v>
      </c>
      <c r="H9" s="2">
        <v>500</v>
      </c>
      <c r="I9" s="6">
        <v>55250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96</v>
      </c>
      <c r="D10" s="3" t="s">
        <v>99</v>
      </c>
      <c r="E10" s="5">
        <v>1</v>
      </c>
      <c r="F10" s="2">
        <v>460</v>
      </c>
      <c r="G10" s="6">
        <v>59800</v>
      </c>
      <c r="H10" s="2">
        <v>350</v>
      </c>
      <c r="I10" s="6">
        <v>38675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58</v>
      </c>
      <c r="D11" s="3" t="s">
        <v>100</v>
      </c>
      <c r="E11" s="5">
        <v>1</v>
      </c>
      <c r="F11" s="2">
        <v>680</v>
      </c>
      <c r="G11" s="6">
        <v>88400</v>
      </c>
      <c r="H11" s="2">
        <v>400</v>
      </c>
      <c r="I11" s="6">
        <v>44200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54</v>
      </c>
      <c r="D12" s="3" t="s">
        <v>84</v>
      </c>
      <c r="E12" s="5">
        <v>1</v>
      </c>
      <c r="F12" s="2">
        <v>150</v>
      </c>
      <c r="G12" s="6">
        <v>19500</v>
      </c>
      <c r="H12" s="2">
        <v>83.77</v>
      </c>
      <c r="I12" s="6">
        <v>9257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101</v>
      </c>
      <c r="D13" s="3" t="s">
        <v>57</v>
      </c>
      <c r="E13" s="5">
        <v>1</v>
      </c>
      <c r="F13" s="2">
        <v>350</v>
      </c>
      <c r="G13" s="6">
        <v>45500</v>
      </c>
      <c r="H13" s="2">
        <v>222.51</v>
      </c>
      <c r="I13" s="6">
        <v>24587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60</v>
      </c>
      <c r="D14" s="3" t="s">
        <v>102</v>
      </c>
      <c r="E14" s="5">
        <v>1</v>
      </c>
      <c r="F14" s="2">
        <v>400</v>
      </c>
      <c r="G14" s="6">
        <v>52000</v>
      </c>
      <c r="H14" s="2">
        <v>300</v>
      </c>
      <c r="I14" s="6">
        <v>33150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60</v>
      </c>
      <c r="D15" s="3" t="s">
        <v>103</v>
      </c>
      <c r="E15" s="5">
        <v>3</v>
      </c>
      <c r="F15" s="2">
        <v>81</v>
      </c>
      <c r="G15" s="6">
        <v>10530</v>
      </c>
      <c r="H15" s="2">
        <v>54</v>
      </c>
      <c r="I15" s="6">
        <v>5967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104</v>
      </c>
      <c r="D16" s="3" t="s">
        <v>62</v>
      </c>
      <c r="E16" s="5">
        <v>1</v>
      </c>
      <c r="F16" s="2">
        <v>150</v>
      </c>
      <c r="G16" s="6">
        <v>19500</v>
      </c>
      <c r="H16" s="2">
        <v>89.01000000000001</v>
      </c>
      <c r="I16" s="6">
        <v>9836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46</v>
      </c>
      <c r="C17" t="s">
        <v>105</v>
      </c>
      <c r="D17" s="3" t="s">
        <v>106</v>
      </c>
      <c r="E17" s="5">
        <v>10</v>
      </c>
      <c r="F17" s="2">
        <v>150</v>
      </c>
      <c r="G17" s="6">
        <v>19500</v>
      </c>
      <c r="H17" s="2">
        <v>136.1</v>
      </c>
      <c r="I17" s="6">
        <v>15040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110.5</v>
      </c>
    </row>
    <row r="18" spans="1:18">
      <c r="B18" s="41" t="s">
        <v>46</v>
      </c>
      <c r="C18" t="s">
        <v>105</v>
      </c>
      <c r="D18" s="3" t="s">
        <v>107</v>
      </c>
      <c r="E18" s="5">
        <v>1</v>
      </c>
      <c r="F18" s="2">
        <v>17</v>
      </c>
      <c r="G18" s="6">
        <v>2210</v>
      </c>
      <c r="H18" s="2">
        <v>15.71</v>
      </c>
      <c r="I18" s="6">
        <v>1736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110.5</v>
      </c>
    </row>
    <row r="19" spans="1:18">
      <c r="B19" s="41" t="s">
        <v>46</v>
      </c>
      <c r="C19" t="s">
        <v>96</v>
      </c>
      <c r="D19" s="3" t="s">
        <v>108</v>
      </c>
      <c r="E19" s="5">
        <v>1</v>
      </c>
      <c r="F19" s="2">
        <v>55</v>
      </c>
      <c r="G19" s="6">
        <v>7150</v>
      </c>
      <c r="H19" s="2">
        <v>35</v>
      </c>
      <c r="I19" s="6">
        <v>3868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110.5</v>
      </c>
    </row>
    <row r="20" spans="1:18">
      <c r="B20" s="43"/>
      <c r="C20" s="43"/>
      <c r="D20" s="44"/>
      <c r="E20" s="45"/>
      <c r="F20" s="46"/>
      <c r="G20" s="47"/>
      <c r="H20" s="46"/>
      <c r="I20" s="47"/>
      <c r="J20" s="47"/>
      <c r="K20" s="48"/>
      <c r="L20" s="47"/>
      <c r="M20" s="46"/>
      <c r="N20" s="47"/>
      <c r="O20" s="48"/>
      <c r="P20" s="48"/>
      <c r="Q20" s="46"/>
      <c r="R20" s="46"/>
    </row>
    <row r="21" spans="1:18">
      <c r="D21" s="8" t="s">
        <v>65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66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67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65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109</v>
      </c>
      <c r="E25" s="7">
        <v>0.05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69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70</v>
      </c>
      <c r="R26" s="2">
        <v>100</v>
      </c>
    </row>
    <row r="27" spans="1:18">
      <c r="D27" s="8" t="s">
        <v>71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72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110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111</v>
      </c>
      <c r="D5" s="3" t="s">
        <v>112</v>
      </c>
      <c r="E5" s="5">
        <v>1</v>
      </c>
      <c r="F5" s="2">
        <v>1750</v>
      </c>
      <c r="G5" s="6">
        <v>227500</v>
      </c>
      <c r="H5" s="2">
        <v>1559.1</v>
      </c>
      <c r="I5" s="6">
        <v>172281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113</v>
      </c>
      <c r="D6" s="3" t="s">
        <v>114</v>
      </c>
      <c r="E6" s="5">
        <v>1</v>
      </c>
      <c r="F6" s="2">
        <v>400</v>
      </c>
      <c r="G6" s="6">
        <v>52000</v>
      </c>
      <c r="H6" s="2">
        <v>200</v>
      </c>
      <c r="I6" s="6">
        <v>22100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113</v>
      </c>
      <c r="D7" s="3" t="s">
        <v>115</v>
      </c>
      <c r="E7" s="5">
        <v>1</v>
      </c>
      <c r="F7" s="2">
        <v>300</v>
      </c>
      <c r="G7" s="6">
        <v>39000</v>
      </c>
      <c r="H7" s="2">
        <v>150</v>
      </c>
      <c r="I7" s="6">
        <v>16575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116</v>
      </c>
      <c r="D8" s="3" t="s">
        <v>117</v>
      </c>
      <c r="E8" s="5">
        <v>1</v>
      </c>
      <c r="F8" s="2">
        <v>1400</v>
      </c>
      <c r="G8" s="6">
        <v>182000</v>
      </c>
      <c r="H8" s="2">
        <v>970</v>
      </c>
      <c r="I8" s="6">
        <v>107185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116</v>
      </c>
      <c r="D9" s="3" t="s">
        <v>118</v>
      </c>
      <c r="E9" s="5">
        <v>1</v>
      </c>
      <c r="F9" s="2">
        <v>420</v>
      </c>
      <c r="G9" s="6">
        <v>54600</v>
      </c>
      <c r="H9" s="2">
        <v>300</v>
      </c>
      <c r="I9" s="6">
        <v>33150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55" t="s">
        <v>119</v>
      </c>
      <c r="C10" s="49" t="s">
        <v>120</v>
      </c>
      <c r="D10" s="50" t="s">
        <v>121</v>
      </c>
      <c r="E10" s="51">
        <v>1</v>
      </c>
      <c r="F10" s="52">
        <v>653.85</v>
      </c>
      <c r="G10" s="53">
        <v>85000</v>
      </c>
      <c r="H10" s="52">
        <v>0</v>
      </c>
      <c r="I10" s="53">
        <v>50868</v>
      </c>
      <c r="J10" s="53" t="str">
        <f>G10 - I10</f>
        <v>0</v>
      </c>
      <c r="K10" s="54" t="str">
        <f>IF(G10=0,0,J10 / G10)</f>
        <v>0</v>
      </c>
      <c r="L10" s="53">
        <v>0</v>
      </c>
      <c r="M10" s="52">
        <v>0</v>
      </c>
      <c r="N10" s="53" t="str">
        <f>J10 * P10</f>
        <v>0</v>
      </c>
      <c r="O10" s="54">
        <v>0</v>
      </c>
      <c r="P10" s="54">
        <v>1</v>
      </c>
      <c r="Q10" s="52">
        <v>130</v>
      </c>
      <c r="R10" s="56">
        <v>110.5</v>
      </c>
    </row>
    <row r="11" spans="1:18">
      <c r="B11" s="41" t="s">
        <v>46</v>
      </c>
      <c r="C11" t="s">
        <v>58</v>
      </c>
      <c r="D11" s="3" t="s">
        <v>122</v>
      </c>
      <c r="E11" s="5">
        <v>1</v>
      </c>
      <c r="F11" s="2">
        <v>450</v>
      </c>
      <c r="G11" s="6">
        <v>58500</v>
      </c>
      <c r="H11" s="2">
        <v>340</v>
      </c>
      <c r="I11" s="6">
        <v>37570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54</v>
      </c>
      <c r="D12" s="3" t="s">
        <v>84</v>
      </c>
      <c r="E12" s="5">
        <v>1</v>
      </c>
      <c r="F12" s="2">
        <v>150</v>
      </c>
      <c r="G12" s="6">
        <v>19500</v>
      </c>
      <c r="H12" s="2">
        <v>83.77</v>
      </c>
      <c r="I12" s="6">
        <v>9257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101</v>
      </c>
      <c r="D13" s="3" t="s">
        <v>123</v>
      </c>
      <c r="E13" s="5">
        <v>1</v>
      </c>
      <c r="F13" s="2">
        <v>350</v>
      </c>
      <c r="G13" s="6">
        <v>45500</v>
      </c>
      <c r="H13" s="2">
        <v>222.51</v>
      </c>
      <c r="I13" s="6">
        <v>24587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60</v>
      </c>
      <c r="D14" s="3" t="s">
        <v>124</v>
      </c>
      <c r="E14" s="5">
        <v>1</v>
      </c>
      <c r="F14" s="2">
        <v>0</v>
      </c>
      <c r="G14" s="6">
        <v>0</v>
      </c>
      <c r="H14" s="2">
        <v>320</v>
      </c>
      <c r="I14" s="6">
        <v>35360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60</v>
      </c>
      <c r="D15" s="3" t="s">
        <v>125</v>
      </c>
      <c r="E15" s="5">
        <v>1</v>
      </c>
      <c r="F15" s="2">
        <v>0</v>
      </c>
      <c r="G15" s="6">
        <v>0</v>
      </c>
      <c r="H15" s="2">
        <v>40</v>
      </c>
      <c r="I15" s="6">
        <v>4420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60</v>
      </c>
      <c r="D16" s="3" t="s">
        <v>126</v>
      </c>
      <c r="E16" s="5">
        <v>3</v>
      </c>
      <c r="F16" s="2">
        <v>75</v>
      </c>
      <c r="G16" s="6">
        <v>9750</v>
      </c>
      <c r="H16" s="2">
        <v>42</v>
      </c>
      <c r="I16" s="6">
        <v>4641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86</v>
      </c>
      <c r="C17" t="s">
        <v>87</v>
      </c>
      <c r="D17" s="3" t="s">
        <v>127</v>
      </c>
      <c r="E17" s="5">
        <v>11</v>
      </c>
      <c r="F17" s="2">
        <v>1518</v>
      </c>
      <c r="G17" s="6">
        <v>197340</v>
      </c>
      <c r="H17" s="2">
        <v>0</v>
      </c>
      <c r="I17" s="6">
        <v>0</v>
      </c>
      <c r="J17" s="6" t="str">
        <f>G17 - 144650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110.5</v>
      </c>
    </row>
    <row r="18" spans="1:18">
      <c r="B18" s="41" t="s">
        <v>86</v>
      </c>
      <c r="C18" t="s">
        <v>87</v>
      </c>
      <c r="D18" s="3" t="s">
        <v>128</v>
      </c>
      <c r="E18" s="5">
        <v>1</v>
      </c>
      <c r="F18" s="2">
        <v>55</v>
      </c>
      <c r="G18" s="6">
        <v>7150</v>
      </c>
      <c r="H18" s="2">
        <v>0</v>
      </c>
      <c r="I18" s="6">
        <v>0</v>
      </c>
      <c r="J18" s="6" t="str">
        <f>G18 - 4475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110.5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65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66</v>
      </c>
      <c r="E21" s="9">
        <v>0.04712</v>
      </c>
      <c r="F21" s="2" t="str">
        <f>E21 * (F20 - 653)</f>
        <v>0</v>
      </c>
      <c r="G21" s="6" t="str">
        <f>E21 * (G20 - 85000)</f>
        <v>0</v>
      </c>
    </row>
    <row r="22" spans="1:18">
      <c r="D22" s="8" t="s">
        <v>67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65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68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69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70</v>
      </c>
      <c r="R25" s="2">
        <v>100</v>
      </c>
    </row>
    <row r="26" spans="1:18">
      <c r="D26" s="8" t="s">
        <v>71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72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129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130</v>
      </c>
      <c r="D5" s="3" t="s">
        <v>131</v>
      </c>
      <c r="E5" s="5">
        <v>1</v>
      </c>
      <c r="F5" s="2">
        <v>2100</v>
      </c>
      <c r="G5" s="6">
        <v>273000</v>
      </c>
      <c r="H5" s="2">
        <v>1750</v>
      </c>
      <c r="I5" s="6">
        <v>193375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132</v>
      </c>
      <c r="D6" s="3" t="s">
        <v>133</v>
      </c>
      <c r="E6" s="5">
        <v>1</v>
      </c>
      <c r="F6" s="2">
        <v>0</v>
      </c>
      <c r="G6" s="6">
        <v>0</v>
      </c>
      <c r="H6" s="2">
        <v>200</v>
      </c>
      <c r="I6" s="6">
        <v>22100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132</v>
      </c>
      <c r="D7" s="3" t="s">
        <v>134</v>
      </c>
      <c r="E7" s="5">
        <v>1</v>
      </c>
      <c r="F7" s="2">
        <v>80</v>
      </c>
      <c r="G7" s="6">
        <v>10400</v>
      </c>
      <c r="H7" s="2">
        <v>80</v>
      </c>
      <c r="I7" s="6">
        <v>8840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132</v>
      </c>
      <c r="D8" s="3" t="s">
        <v>78</v>
      </c>
      <c r="E8" s="5">
        <v>1</v>
      </c>
      <c r="F8" s="2">
        <v>900</v>
      </c>
      <c r="G8" s="6">
        <v>117000</v>
      </c>
      <c r="H8" s="2">
        <v>580</v>
      </c>
      <c r="I8" s="6">
        <v>64090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58</v>
      </c>
      <c r="D9" s="3" t="s">
        <v>135</v>
      </c>
      <c r="E9" s="5">
        <v>1</v>
      </c>
      <c r="F9" s="2">
        <v>650</v>
      </c>
      <c r="G9" s="6">
        <v>84500</v>
      </c>
      <c r="H9" s="2">
        <v>400</v>
      </c>
      <c r="I9" s="6">
        <v>44200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136</v>
      </c>
      <c r="D10" s="3" t="s">
        <v>137</v>
      </c>
      <c r="E10" s="5">
        <v>1</v>
      </c>
      <c r="F10" s="2">
        <v>1700</v>
      </c>
      <c r="G10" s="6">
        <v>221000</v>
      </c>
      <c r="H10" s="2">
        <v>1204.19</v>
      </c>
      <c r="I10" s="6">
        <v>133063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138</v>
      </c>
      <c r="D11" s="3" t="s">
        <v>139</v>
      </c>
      <c r="E11" s="5">
        <v>1</v>
      </c>
      <c r="F11" s="2">
        <v>1500</v>
      </c>
      <c r="G11" s="6">
        <v>195000</v>
      </c>
      <c r="H11" s="2">
        <v>1047.12</v>
      </c>
      <c r="I11" s="6">
        <v>115707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138</v>
      </c>
      <c r="D12" s="3" t="s">
        <v>140</v>
      </c>
      <c r="E12" s="5">
        <v>1</v>
      </c>
      <c r="F12" s="2">
        <v>220</v>
      </c>
      <c r="G12" s="6">
        <v>28600</v>
      </c>
      <c r="H12" s="2">
        <v>157.07</v>
      </c>
      <c r="I12" s="6">
        <v>17356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130</v>
      </c>
      <c r="D13" s="3" t="s">
        <v>141</v>
      </c>
      <c r="E13" s="5">
        <v>1</v>
      </c>
      <c r="F13" s="2">
        <v>350</v>
      </c>
      <c r="G13" s="6">
        <v>45500</v>
      </c>
      <c r="H13" s="2">
        <v>300</v>
      </c>
      <c r="I13" s="6">
        <v>33150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130</v>
      </c>
      <c r="D14" s="3" t="s">
        <v>142</v>
      </c>
      <c r="E14" s="5">
        <v>1</v>
      </c>
      <c r="F14" s="2">
        <v>100</v>
      </c>
      <c r="G14" s="6">
        <v>13000</v>
      </c>
      <c r="H14" s="2">
        <v>75</v>
      </c>
      <c r="I14" s="6">
        <v>8288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130</v>
      </c>
      <c r="D15" s="3" t="s">
        <v>143</v>
      </c>
      <c r="E15" s="5">
        <v>4</v>
      </c>
      <c r="F15" s="2">
        <v>120</v>
      </c>
      <c r="G15" s="6">
        <v>15600</v>
      </c>
      <c r="H15" s="2">
        <v>80</v>
      </c>
      <c r="I15" s="6">
        <v>8840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130</v>
      </c>
      <c r="D16" s="3" t="s">
        <v>144</v>
      </c>
      <c r="E16" s="5">
        <v>1</v>
      </c>
      <c r="F16" s="2">
        <v>280</v>
      </c>
      <c r="G16" s="6">
        <v>36400</v>
      </c>
      <c r="H16" s="2">
        <v>260</v>
      </c>
      <c r="I16" s="6">
        <v>28730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46</v>
      </c>
      <c r="C17" t="s">
        <v>130</v>
      </c>
      <c r="D17" s="3" t="s">
        <v>145</v>
      </c>
      <c r="E17" s="5">
        <v>1</v>
      </c>
      <c r="F17" s="2">
        <v>940</v>
      </c>
      <c r="G17" s="6">
        <v>122200</v>
      </c>
      <c r="H17" s="2">
        <v>750</v>
      </c>
      <c r="I17" s="6">
        <v>82875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110.5</v>
      </c>
    </row>
    <row r="18" spans="1:18">
      <c r="B18" s="41" t="s">
        <v>46</v>
      </c>
      <c r="C18" t="s">
        <v>146</v>
      </c>
      <c r="D18" s="3" t="s">
        <v>147</v>
      </c>
      <c r="E18" s="5">
        <v>1</v>
      </c>
      <c r="F18" s="2">
        <v>180</v>
      </c>
      <c r="G18" s="6">
        <v>23400</v>
      </c>
      <c r="H18" s="2">
        <v>120</v>
      </c>
      <c r="I18" s="6">
        <v>13260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110.5</v>
      </c>
    </row>
    <row r="19" spans="1:18">
      <c r="B19" s="41" t="s">
        <v>46</v>
      </c>
      <c r="C19" t="s">
        <v>130</v>
      </c>
      <c r="D19" s="3" t="s">
        <v>148</v>
      </c>
      <c r="E19" s="5">
        <v>8</v>
      </c>
      <c r="F19" s="2">
        <v>480</v>
      </c>
      <c r="G19" s="6">
        <v>62400</v>
      </c>
      <c r="H19" s="2">
        <v>400</v>
      </c>
      <c r="I19" s="6">
        <v>44200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110.5</v>
      </c>
    </row>
    <row r="20" spans="1:18">
      <c r="B20" s="41" t="s">
        <v>46</v>
      </c>
      <c r="C20" t="s">
        <v>130</v>
      </c>
      <c r="D20" s="3" t="s">
        <v>149</v>
      </c>
      <c r="E20" s="5">
        <v>10</v>
      </c>
      <c r="F20" s="2">
        <v>1150</v>
      </c>
      <c r="G20" s="6">
        <v>149500</v>
      </c>
      <c r="H20" s="2">
        <v>950</v>
      </c>
      <c r="I20" s="6">
        <v>104980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110.5</v>
      </c>
    </row>
    <row r="21" spans="1:18">
      <c r="B21" s="41" t="s">
        <v>46</v>
      </c>
      <c r="C21" t="s">
        <v>130</v>
      </c>
      <c r="D21" s="3" t="s">
        <v>150</v>
      </c>
      <c r="E21" s="5">
        <v>8</v>
      </c>
      <c r="F21" s="2">
        <v>480</v>
      </c>
      <c r="G21" s="6">
        <v>62400</v>
      </c>
      <c r="H21" s="2">
        <v>400</v>
      </c>
      <c r="I21" s="6">
        <v>44200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110.5</v>
      </c>
    </row>
    <row r="22" spans="1:18">
      <c r="B22" s="41" t="s">
        <v>46</v>
      </c>
      <c r="C22" t="s">
        <v>130</v>
      </c>
      <c r="D22" s="3" t="s">
        <v>151</v>
      </c>
      <c r="E22" s="5">
        <v>1</v>
      </c>
      <c r="F22" s="2">
        <v>500</v>
      </c>
      <c r="G22" s="6">
        <v>65000</v>
      </c>
      <c r="H22" s="2">
        <v>400</v>
      </c>
      <c r="I22" s="6">
        <v>44200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110.5</v>
      </c>
    </row>
    <row r="23" spans="1:18">
      <c r="B23" s="41" t="s">
        <v>46</v>
      </c>
      <c r="C23" t="s">
        <v>130</v>
      </c>
      <c r="D23" s="3" t="s">
        <v>152</v>
      </c>
      <c r="E23" s="5">
        <v>1</v>
      </c>
      <c r="F23" s="2">
        <v>500</v>
      </c>
      <c r="G23" s="6">
        <v>65000</v>
      </c>
      <c r="H23" s="2">
        <v>400</v>
      </c>
      <c r="I23" s="6">
        <v>44200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110.5</v>
      </c>
    </row>
    <row r="24" spans="1:18">
      <c r="B24" s="41" t="s">
        <v>46</v>
      </c>
      <c r="C24" t="s">
        <v>130</v>
      </c>
      <c r="D24" s="3" t="s">
        <v>153</v>
      </c>
      <c r="E24" s="5">
        <v>1</v>
      </c>
      <c r="F24" s="2">
        <v>150</v>
      </c>
      <c r="G24" s="6">
        <v>19500</v>
      </c>
      <c r="H24" s="2">
        <v>125</v>
      </c>
      <c r="I24" s="6">
        <v>13813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110.5</v>
      </c>
    </row>
    <row r="25" spans="1:18">
      <c r="B25" s="41" t="s">
        <v>46</v>
      </c>
      <c r="C25" t="s">
        <v>130</v>
      </c>
      <c r="D25" s="3" t="s">
        <v>154</v>
      </c>
      <c r="E25" s="5">
        <v>1</v>
      </c>
      <c r="F25" s="2">
        <v>400</v>
      </c>
      <c r="G25" s="6">
        <v>52000</v>
      </c>
      <c r="H25" s="2">
        <v>300</v>
      </c>
      <c r="I25" s="6">
        <v>33150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110.5</v>
      </c>
    </row>
    <row r="26" spans="1:18">
      <c r="B26" s="41" t="s">
        <v>46</v>
      </c>
      <c r="C26" t="s">
        <v>130</v>
      </c>
      <c r="D26" s="3" t="s">
        <v>155</v>
      </c>
      <c r="E26" s="5">
        <v>1</v>
      </c>
      <c r="F26" s="2">
        <v>30</v>
      </c>
      <c r="G26" s="6">
        <v>3900</v>
      </c>
      <c r="H26" s="2">
        <v>20.94</v>
      </c>
      <c r="I26" s="6">
        <v>2314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110.5</v>
      </c>
    </row>
    <row r="27" spans="1:18">
      <c r="B27" s="41" t="s">
        <v>46</v>
      </c>
      <c r="C27" t="s">
        <v>130</v>
      </c>
      <c r="D27" s="3" t="s">
        <v>156</v>
      </c>
      <c r="E27" s="5">
        <v>1</v>
      </c>
      <c r="F27" s="2">
        <v>950</v>
      </c>
      <c r="G27" s="6">
        <v>123500</v>
      </c>
      <c r="H27" s="2">
        <v>800</v>
      </c>
      <c r="I27" s="6">
        <v>88400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110.5</v>
      </c>
    </row>
    <row r="28" spans="1:18">
      <c r="B28" s="41" t="s">
        <v>46</v>
      </c>
      <c r="C28" t="s">
        <v>157</v>
      </c>
      <c r="D28" s="3" t="s">
        <v>158</v>
      </c>
      <c r="E28" s="5">
        <v>8</v>
      </c>
      <c r="F28" s="2">
        <v>80</v>
      </c>
      <c r="G28" s="6">
        <v>10400</v>
      </c>
      <c r="H28" s="2">
        <v>28.8</v>
      </c>
      <c r="I28" s="6">
        <v>3184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2">
        <v>110.5</v>
      </c>
    </row>
    <row r="29" spans="1:18">
      <c r="B29" s="41" t="s">
        <v>46</v>
      </c>
      <c r="C29" t="s">
        <v>157</v>
      </c>
      <c r="D29" s="3" t="s">
        <v>107</v>
      </c>
      <c r="E29" s="5">
        <v>1</v>
      </c>
      <c r="F29" s="2">
        <v>100</v>
      </c>
      <c r="G29" s="6">
        <v>13000</v>
      </c>
      <c r="H29" s="2">
        <v>60</v>
      </c>
      <c r="I29" s="6">
        <v>6630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2">
        <v>110.5</v>
      </c>
    </row>
    <row r="30" spans="1:18">
      <c r="B30" s="41" t="s">
        <v>46</v>
      </c>
      <c r="C30" t="s">
        <v>130</v>
      </c>
      <c r="D30" s="3" t="s">
        <v>159</v>
      </c>
      <c r="E30" s="5">
        <v>8</v>
      </c>
      <c r="F30" s="2">
        <v>52</v>
      </c>
      <c r="G30" s="6">
        <v>6760</v>
      </c>
      <c r="H30" s="2">
        <v>41.84</v>
      </c>
      <c r="I30" s="6">
        <v>4624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2">
        <v>110.5</v>
      </c>
    </row>
    <row r="31" spans="1:18">
      <c r="B31" s="43"/>
      <c r="C31" s="43"/>
      <c r="D31" s="44"/>
      <c r="E31" s="45"/>
      <c r="F31" s="46"/>
      <c r="G31" s="47"/>
      <c r="H31" s="46"/>
      <c r="I31" s="47"/>
      <c r="J31" s="47"/>
      <c r="K31" s="48"/>
      <c r="L31" s="47"/>
      <c r="M31" s="46"/>
      <c r="N31" s="47"/>
      <c r="O31" s="48"/>
      <c r="P31" s="48"/>
      <c r="Q31" s="46"/>
      <c r="R31" s="46"/>
    </row>
    <row r="32" spans="1:18">
      <c r="D32" s="8" t="s">
        <v>65</v>
      </c>
      <c r="F32" s="2" t="str">
        <f>SUM(F5:F31)</f>
        <v>0</v>
      </c>
      <c r="G32" s="6" t="str">
        <f>SUM(G5:G31)</f>
        <v>0</v>
      </c>
      <c r="H32" s="2" t="str">
        <f>SUM(H5:H31)</f>
        <v>0</v>
      </c>
      <c r="I32" s="6" t="str">
        <f>SUM(I5:I31)</f>
        <v>0</v>
      </c>
      <c r="J32" s="6" t="str">
        <f>SUM(J5:J31)</f>
        <v>0</v>
      </c>
      <c r="K32" s="4" t="str">
        <f>IF(G32=0,0,J32 / G32)</f>
        <v>0</v>
      </c>
      <c r="L32" s="6" t="str">
        <f>SUM(L5:L31)</f>
        <v>0</v>
      </c>
      <c r="M32" s="2" t="str">
        <f>SUM(M5:M31)</f>
        <v>0</v>
      </c>
      <c r="N32" s="6" t="str">
        <f>SUM(N5:N31)</f>
        <v>0</v>
      </c>
    </row>
    <row r="33" spans="1:18">
      <c r="D33" s="8" t="s">
        <v>66</v>
      </c>
      <c r="E33" s="9">
        <v>0.04712</v>
      </c>
      <c r="F33" s="2" t="str">
        <f>E33 * (F32 - 0)</f>
        <v>0</v>
      </c>
      <c r="G33" s="6" t="str">
        <f>E33 * (G32 - 0)</f>
        <v>0</v>
      </c>
    </row>
    <row r="34" spans="1:18">
      <c r="D34" s="8" t="s">
        <v>67</v>
      </c>
      <c r="E34" s="7">
        <v>0.1</v>
      </c>
      <c r="F34" s="2" t="str">
        <f>F32*E34</f>
        <v>0</v>
      </c>
      <c r="G34" s="6" t="str">
        <f>G32*E34</f>
        <v>0</v>
      </c>
      <c r="N34" s="6" t="str">
        <f>G34</f>
        <v>0</v>
      </c>
    </row>
    <row r="35" spans="1:18">
      <c r="D35" s="8" t="s">
        <v>65</v>
      </c>
      <c r="F35" s="2" t="str">
        <f>F32 + F33 + F34</f>
        <v>0</v>
      </c>
      <c r="G35" s="6" t="str">
        <f>G32 + G33 +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</f>
        <v>0</v>
      </c>
      <c r="M35" s="2" t="str">
        <f>M32</f>
        <v>0</v>
      </c>
      <c r="N35" s="6" t="str">
        <f>N32 + N34</f>
        <v>0</v>
      </c>
    </row>
    <row r="36" spans="1:18">
      <c r="D36" s="8" t="s">
        <v>68</v>
      </c>
      <c r="E36" s="7">
        <v>0</v>
      </c>
      <c r="F36" s="2" t="str">
        <f>F35*E36</f>
        <v>0</v>
      </c>
      <c r="G36" s="6" t="str">
        <f>G35*E36</f>
        <v>0</v>
      </c>
      <c r="L36" s="6" t="str">
        <f>G36*O36</f>
        <v>0</v>
      </c>
      <c r="M36" s="2" t="str">
        <f>F36*O36</f>
        <v>0</v>
      </c>
      <c r="N36" s="6" t="str">
        <f>G36*P36</f>
        <v>0</v>
      </c>
      <c r="O36" s="4">
        <v>0.2</v>
      </c>
      <c r="P36" s="4">
        <v>0.8</v>
      </c>
    </row>
    <row r="37" spans="1:18">
      <c r="D37" s="8" t="s">
        <v>69</v>
      </c>
      <c r="E37" s="5">
        <v>0</v>
      </c>
      <c r="F37" s="2" t="str">
        <f>IF(R37=0,0,G37/R37)</f>
        <v>0</v>
      </c>
      <c r="G37" s="6" t="str">
        <f>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0.2</v>
      </c>
      <c r="P37" s="4">
        <v>0.8</v>
      </c>
      <c r="Q37" s="2" t="s">
        <v>70</v>
      </c>
      <c r="R37" s="2">
        <v>100</v>
      </c>
    </row>
    <row r="38" spans="1:18">
      <c r="D38" s="8" t="s">
        <v>71</v>
      </c>
      <c r="F38" s="2" t="str">
        <f>F35 - F36 - F37</f>
        <v>0</v>
      </c>
      <c r="G38" s="6" t="str">
        <f>G35 - G36 - G37</f>
        <v>0</v>
      </c>
      <c r="H38" s="2" t="str">
        <f>H35</f>
        <v>0</v>
      </c>
      <c r="I38" s="6" t="str">
        <f>I35</f>
        <v>0</v>
      </c>
      <c r="J38" s="6" t="str">
        <f>G38 - I38</f>
        <v>0</v>
      </c>
      <c r="K38" s="4" t="str">
        <f>IF(G38=0,0,J38 / G38)</f>
        <v>0</v>
      </c>
      <c r="L38" s="6" t="str">
        <f>L35 - L36 - L37</f>
        <v>0</v>
      </c>
      <c r="M38" s="2" t="str">
        <f>M35 - M36 - M37</f>
        <v>0</v>
      </c>
      <c r="N38" s="6" t="str">
        <f>N35 - N36 - N37</f>
        <v>0</v>
      </c>
    </row>
    <row r="39" spans="1:18">
      <c r="D39" s="8"/>
    </row>
    <row r="40" spans="1:18">
      <c r="D4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0" s="2" t="str">
        <f>M38</f>
        <v>0</v>
      </c>
    </row>
    <row r="41" spans="1:18">
      <c r="D41" s="8" t="s">
        <v>7</v>
      </c>
      <c r="F41" s="2" t="str">
        <f>(F40 + F42) * E33</f>
        <v>0</v>
      </c>
    </row>
    <row r="42" spans="1:18">
      <c r="D42" s="8" t="s">
        <v>72</v>
      </c>
      <c r="F42" s="2" t="str">
        <f>H38</f>
        <v>0</v>
      </c>
    </row>
    <row r="43" spans="1:18">
      <c r="D4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3" s="2" t="str">
        <f>SUM(F40:F42)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160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161</v>
      </c>
      <c r="D5" s="3" t="s">
        <v>162</v>
      </c>
      <c r="E5" s="5">
        <v>1</v>
      </c>
      <c r="F5" s="2">
        <v>1500</v>
      </c>
      <c r="G5" s="6">
        <v>195000</v>
      </c>
      <c r="H5" s="2">
        <v>1276.67</v>
      </c>
      <c r="I5" s="6">
        <v>141072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110.5</v>
      </c>
    </row>
    <row r="6" spans="1:18">
      <c r="B6" s="41" t="s">
        <v>46</v>
      </c>
      <c r="C6" t="s">
        <v>163</v>
      </c>
      <c r="D6" s="3" t="s">
        <v>164</v>
      </c>
      <c r="E6" s="5">
        <v>1</v>
      </c>
      <c r="F6" s="2">
        <v>750</v>
      </c>
      <c r="G6" s="6">
        <v>97500</v>
      </c>
      <c r="H6" s="2">
        <v>531.25</v>
      </c>
      <c r="I6" s="6">
        <v>58703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110.5</v>
      </c>
    </row>
    <row r="7" spans="1:18">
      <c r="B7" s="41" t="s">
        <v>46</v>
      </c>
      <c r="C7" t="s">
        <v>94</v>
      </c>
      <c r="D7" s="3" t="s">
        <v>165</v>
      </c>
      <c r="E7" s="5">
        <v>1</v>
      </c>
      <c r="F7" s="2">
        <v>1500</v>
      </c>
      <c r="G7" s="6">
        <v>195000</v>
      </c>
      <c r="H7" s="2">
        <v>1099.48</v>
      </c>
      <c r="I7" s="6">
        <v>121493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110.5</v>
      </c>
    </row>
    <row r="8" spans="1:18">
      <c r="B8" s="41" t="s">
        <v>46</v>
      </c>
      <c r="C8" t="s">
        <v>166</v>
      </c>
      <c r="D8" s="3" t="s">
        <v>167</v>
      </c>
      <c r="E8" s="5">
        <v>1</v>
      </c>
      <c r="F8" s="2">
        <v>1250</v>
      </c>
      <c r="G8" s="6">
        <v>162500</v>
      </c>
      <c r="H8" s="2">
        <v>995</v>
      </c>
      <c r="I8" s="6">
        <v>109948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110.5</v>
      </c>
    </row>
    <row r="9" spans="1:18">
      <c r="B9" s="41" t="s">
        <v>46</v>
      </c>
      <c r="C9" t="s">
        <v>168</v>
      </c>
      <c r="D9" s="3" t="s">
        <v>169</v>
      </c>
      <c r="E9" s="5">
        <v>1</v>
      </c>
      <c r="F9" s="2">
        <v>250</v>
      </c>
      <c r="G9" s="6">
        <v>32500</v>
      </c>
      <c r="H9" s="2">
        <v>156.25</v>
      </c>
      <c r="I9" s="6">
        <v>17266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110.5</v>
      </c>
    </row>
    <row r="10" spans="1:18">
      <c r="B10" s="41" t="s">
        <v>46</v>
      </c>
      <c r="C10" t="s">
        <v>170</v>
      </c>
      <c r="D10" s="3" t="s">
        <v>171</v>
      </c>
      <c r="E10" s="5">
        <v>1</v>
      </c>
      <c r="F10" s="2">
        <v>0</v>
      </c>
      <c r="G10" s="6">
        <v>0</v>
      </c>
      <c r="H10" s="2">
        <v>260</v>
      </c>
      <c r="I10" s="6">
        <v>28730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2">
        <v>110.5</v>
      </c>
    </row>
    <row r="11" spans="1:18">
      <c r="B11" s="41" t="s">
        <v>46</v>
      </c>
      <c r="C11" t="s">
        <v>170</v>
      </c>
      <c r="D11" s="3" t="s">
        <v>172</v>
      </c>
      <c r="E11" s="5">
        <v>1</v>
      </c>
      <c r="F11" s="2">
        <v>36</v>
      </c>
      <c r="G11" s="6">
        <v>4680</v>
      </c>
      <c r="H11" s="2">
        <v>25</v>
      </c>
      <c r="I11" s="6">
        <v>2763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110.5</v>
      </c>
    </row>
    <row r="12" spans="1:18">
      <c r="B12" s="41" t="s">
        <v>46</v>
      </c>
      <c r="C12" t="s">
        <v>170</v>
      </c>
      <c r="D12" s="3" t="s">
        <v>173</v>
      </c>
      <c r="E12" s="5">
        <v>1</v>
      </c>
      <c r="F12" s="2">
        <v>75</v>
      </c>
      <c r="G12" s="6">
        <v>9750</v>
      </c>
      <c r="H12" s="2">
        <v>62.5</v>
      </c>
      <c r="I12" s="6">
        <v>6906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2">
        <v>110.5</v>
      </c>
    </row>
    <row r="13" spans="1:18">
      <c r="B13" s="43"/>
      <c r="C13" s="43"/>
      <c r="D13" s="44"/>
      <c r="E13" s="45"/>
      <c r="F13" s="46"/>
      <c r="G13" s="47"/>
      <c r="H13" s="46"/>
      <c r="I13" s="47"/>
      <c r="J13" s="47"/>
      <c r="K13" s="48"/>
      <c r="L13" s="47"/>
      <c r="M13" s="46"/>
      <c r="N13" s="47"/>
      <c r="O13" s="48"/>
      <c r="P13" s="48"/>
      <c r="Q13" s="46"/>
      <c r="R13" s="46"/>
    </row>
    <row r="14" spans="1:18">
      <c r="D14" s="8" t="s">
        <v>65</v>
      </c>
      <c r="F14" s="2" t="str">
        <f>SUM(F5:F13)</f>
        <v>0</v>
      </c>
      <c r="G14" s="6" t="str">
        <f>SUM(G5:G13)</f>
        <v>0</v>
      </c>
      <c r="H14" s="2" t="str">
        <f>SUM(H5:H13)</f>
        <v>0</v>
      </c>
      <c r="I14" s="6" t="str">
        <f>SUM(I5:I13)</f>
        <v>0</v>
      </c>
      <c r="J14" s="6" t="str">
        <f>SUM(J5:J13)</f>
        <v>0</v>
      </c>
      <c r="K14" s="4" t="str">
        <f>IF(G14=0,0,J14 / G14)</f>
        <v>0</v>
      </c>
      <c r="L14" s="6" t="str">
        <f>SUM(L5:L13)</f>
        <v>0</v>
      </c>
      <c r="M14" s="2" t="str">
        <f>SUM(M5:M13)</f>
        <v>0</v>
      </c>
      <c r="N14" s="6" t="str">
        <f>SUM(N5:N13)</f>
        <v>0</v>
      </c>
    </row>
    <row r="15" spans="1:18">
      <c r="D15" s="8" t="s">
        <v>66</v>
      </c>
      <c r="E15" s="9">
        <v>0.04166</v>
      </c>
      <c r="F15" s="2" t="str">
        <f>E15 * (F14 - 0)</f>
        <v>0</v>
      </c>
      <c r="G15" s="6" t="str">
        <f>E15 * (G14 - 0)</f>
        <v>0</v>
      </c>
    </row>
    <row r="16" spans="1:18">
      <c r="D16" s="8" t="s">
        <v>67</v>
      </c>
      <c r="E16" s="7">
        <v>0.1</v>
      </c>
      <c r="F16" s="2" t="str">
        <f>F14*E16</f>
        <v>0</v>
      </c>
      <c r="G16" s="6" t="str">
        <f>G14*E16</f>
        <v>0</v>
      </c>
      <c r="N16" s="6" t="str">
        <f>G16</f>
        <v>0</v>
      </c>
    </row>
    <row r="17" spans="1:18">
      <c r="D17" s="8" t="s">
        <v>65</v>
      </c>
      <c r="F17" s="2" t="str">
        <f>F14 + F15 + F16</f>
        <v>0</v>
      </c>
      <c r="G17" s="6" t="str">
        <f>G14 + G15 +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</f>
        <v>0</v>
      </c>
      <c r="M17" s="2" t="str">
        <f>M14</f>
        <v>0</v>
      </c>
      <c r="N17" s="6" t="str">
        <f>N14 + N16</f>
        <v>0</v>
      </c>
    </row>
    <row r="18" spans="1:18">
      <c r="D18" s="8" t="s">
        <v>68</v>
      </c>
      <c r="E18" s="7">
        <v>0</v>
      </c>
      <c r="F18" s="2" t="str">
        <f>F17*E18</f>
        <v>0</v>
      </c>
      <c r="G18" s="6" t="str">
        <f>G17*E18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</row>
    <row r="19" spans="1:18">
      <c r="D19" s="8" t="s">
        <v>69</v>
      </c>
      <c r="E19" s="5">
        <v>0</v>
      </c>
      <c r="F19" s="2" t="str">
        <f>IF(R19=0,0,G19/R19)</f>
        <v>0</v>
      </c>
      <c r="G19" s="6" t="str">
        <f>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  <c r="Q19" s="2" t="s">
        <v>70</v>
      </c>
      <c r="R19" s="2">
        <v>100</v>
      </c>
    </row>
    <row r="20" spans="1:18">
      <c r="D20" s="8" t="s">
        <v>71</v>
      </c>
      <c r="F20" s="2" t="str">
        <f>F17 - F18 - F19</f>
        <v>0</v>
      </c>
      <c r="G20" s="6" t="str">
        <f>G17 - G18 -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L17 - L18 - L19</f>
        <v>0</v>
      </c>
      <c r="M20" s="2" t="str">
        <f>M17 - M18 - M19</f>
        <v>0</v>
      </c>
      <c r="N20" s="6" t="str">
        <f>N17 - N18 - N19</f>
        <v>0</v>
      </c>
    </row>
    <row r="21" spans="1:18">
      <c r="D21" s="8"/>
    </row>
    <row r="22" spans="1:18">
      <c r="D2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2" s="2" t="str">
        <f>M20</f>
        <v>0</v>
      </c>
    </row>
    <row r="23" spans="1:18">
      <c r="D23" s="8" t="s">
        <v>7</v>
      </c>
      <c r="F23" s="2" t="str">
        <f>(F22 + F24) * E15</f>
        <v>0</v>
      </c>
    </row>
    <row r="24" spans="1:18">
      <c r="D24" s="8" t="s">
        <v>72</v>
      </c>
      <c r="F24" s="2" t="str">
        <f>H20</f>
        <v>0</v>
      </c>
    </row>
    <row r="25" spans="1:18">
      <c r="D2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5" s="2" t="str">
        <f>SUM(F22:F24)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174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175</v>
      </c>
      <c r="D5" s="3" t="s">
        <v>76</v>
      </c>
      <c r="E5" s="5">
        <v>1</v>
      </c>
      <c r="F5" s="2">
        <v>900</v>
      </c>
      <c r="G5" s="6">
        <v>117000</v>
      </c>
      <c r="H5" s="2">
        <v>805.63</v>
      </c>
      <c r="I5" s="6">
        <v>89022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175</v>
      </c>
      <c r="D6" s="3" t="s">
        <v>176</v>
      </c>
      <c r="E6" s="5">
        <v>1</v>
      </c>
      <c r="F6" s="2">
        <v>55</v>
      </c>
      <c r="G6" s="6">
        <v>7150</v>
      </c>
      <c r="H6" s="2">
        <v>40</v>
      </c>
      <c r="I6" s="6">
        <v>4420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175</v>
      </c>
      <c r="D7" s="3" t="s">
        <v>177</v>
      </c>
      <c r="E7" s="5">
        <v>1</v>
      </c>
      <c r="F7" s="2">
        <v>130</v>
      </c>
      <c r="G7" s="6">
        <v>16900</v>
      </c>
      <c r="H7" s="2">
        <v>100</v>
      </c>
      <c r="I7" s="6">
        <v>11050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178</v>
      </c>
      <c r="D8" s="3" t="s">
        <v>179</v>
      </c>
      <c r="E8" s="5">
        <v>1</v>
      </c>
      <c r="F8" s="2">
        <v>500</v>
      </c>
      <c r="G8" s="6">
        <v>65000</v>
      </c>
      <c r="H8" s="2">
        <v>345.55</v>
      </c>
      <c r="I8" s="6">
        <v>38183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178</v>
      </c>
      <c r="D9" s="3" t="s">
        <v>180</v>
      </c>
      <c r="E9" s="5">
        <v>1</v>
      </c>
      <c r="F9" s="2">
        <v>90</v>
      </c>
      <c r="G9" s="6">
        <v>11700</v>
      </c>
      <c r="H9" s="2">
        <v>47.12</v>
      </c>
      <c r="I9" s="6">
        <v>5207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178</v>
      </c>
      <c r="D10" s="3" t="s">
        <v>181</v>
      </c>
      <c r="E10" s="5">
        <v>1</v>
      </c>
      <c r="F10" s="2">
        <v>220</v>
      </c>
      <c r="G10" s="6">
        <v>28600</v>
      </c>
      <c r="H10" s="2">
        <v>157.07</v>
      </c>
      <c r="I10" s="6">
        <v>17356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178</v>
      </c>
      <c r="D11" s="3" t="s">
        <v>182</v>
      </c>
      <c r="E11" s="5">
        <v>1</v>
      </c>
      <c r="F11" s="2">
        <v>330</v>
      </c>
      <c r="G11" s="6">
        <v>42900</v>
      </c>
      <c r="H11" s="2">
        <v>209.42</v>
      </c>
      <c r="I11" s="6">
        <v>23141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183</v>
      </c>
      <c r="D12" s="3" t="s">
        <v>184</v>
      </c>
      <c r="E12" s="5">
        <v>1</v>
      </c>
      <c r="F12" s="2">
        <v>1400</v>
      </c>
      <c r="G12" s="6">
        <v>182000</v>
      </c>
      <c r="H12" s="2">
        <v>958.11</v>
      </c>
      <c r="I12" s="6">
        <v>105871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89</v>
      </c>
      <c r="D13" s="3" t="s">
        <v>90</v>
      </c>
      <c r="E13" s="5">
        <v>1</v>
      </c>
      <c r="F13" s="2">
        <v>820</v>
      </c>
      <c r="G13" s="6">
        <v>106600</v>
      </c>
      <c r="H13" s="2">
        <v>628.27</v>
      </c>
      <c r="I13" s="6">
        <v>69424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58</v>
      </c>
      <c r="D14" s="3" t="s">
        <v>185</v>
      </c>
      <c r="E14" s="5">
        <v>1</v>
      </c>
      <c r="F14" s="2">
        <v>350</v>
      </c>
      <c r="G14" s="6">
        <v>45500</v>
      </c>
      <c r="H14" s="2">
        <v>280</v>
      </c>
      <c r="I14" s="6">
        <v>30940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54</v>
      </c>
      <c r="D15" s="3" t="s">
        <v>84</v>
      </c>
      <c r="E15" s="5">
        <v>1</v>
      </c>
      <c r="F15" s="2">
        <v>150</v>
      </c>
      <c r="G15" s="6">
        <v>19500</v>
      </c>
      <c r="H15" s="2">
        <v>83.77</v>
      </c>
      <c r="I15" s="6">
        <v>9257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60</v>
      </c>
      <c r="D16" s="3" t="s">
        <v>186</v>
      </c>
      <c r="E16" s="5">
        <v>1</v>
      </c>
      <c r="F16" s="2">
        <v>0</v>
      </c>
      <c r="G16" s="6">
        <v>0</v>
      </c>
      <c r="H16" s="2">
        <v>340</v>
      </c>
      <c r="I16" s="6">
        <v>37570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46</v>
      </c>
      <c r="C17" t="s">
        <v>60</v>
      </c>
      <c r="D17" s="3" t="s">
        <v>62</v>
      </c>
      <c r="E17" s="5">
        <v>1</v>
      </c>
      <c r="F17" s="2">
        <v>150</v>
      </c>
      <c r="G17" s="6">
        <v>19500</v>
      </c>
      <c r="H17" s="2">
        <v>40</v>
      </c>
      <c r="I17" s="6">
        <v>4420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110.5</v>
      </c>
    </row>
    <row r="18" spans="1:18">
      <c r="B18" s="43"/>
      <c r="C18" s="43"/>
      <c r="D18" s="44"/>
      <c r="E18" s="45"/>
      <c r="F18" s="46"/>
      <c r="G18" s="47"/>
      <c r="H18" s="46"/>
      <c r="I18" s="47"/>
      <c r="J18" s="47"/>
      <c r="K18" s="48"/>
      <c r="L18" s="47"/>
      <c r="M18" s="46"/>
      <c r="N18" s="47"/>
      <c r="O18" s="48"/>
      <c r="P18" s="48"/>
      <c r="Q18" s="46"/>
      <c r="R18" s="46"/>
    </row>
    <row r="19" spans="1:18">
      <c r="D19" s="8" t="s">
        <v>65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66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67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65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68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69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70</v>
      </c>
      <c r="R24" s="2">
        <v>100</v>
      </c>
    </row>
    <row r="25" spans="1:18">
      <c r="D25" s="8" t="s">
        <v>71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72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6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187</v>
      </c>
      <c r="Q2" s="2" t="s">
        <v>28</v>
      </c>
      <c r="R2" s="2">
        <v>130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86</v>
      </c>
      <c r="C5" t="s">
        <v>188</v>
      </c>
      <c r="D5" s="3" t="s">
        <v>189</v>
      </c>
      <c r="E5" s="5">
        <v>1</v>
      </c>
      <c r="F5" s="2">
        <v>3400</v>
      </c>
      <c r="G5" s="6">
        <v>442000</v>
      </c>
      <c r="H5" s="2">
        <v>0</v>
      </c>
      <c r="I5" s="6">
        <v>0</v>
      </c>
      <c r="J5" s="6" t="str">
        <f>G5 - 293976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110.5</v>
      </c>
    </row>
    <row r="6" spans="1:18">
      <c r="B6" s="41" t="s">
        <v>46</v>
      </c>
      <c r="C6" t="s">
        <v>190</v>
      </c>
      <c r="D6" s="3" t="s">
        <v>191</v>
      </c>
      <c r="E6" s="5">
        <v>50</v>
      </c>
      <c r="F6" s="2">
        <v>0</v>
      </c>
      <c r="G6" s="6">
        <v>0</v>
      </c>
      <c r="H6" s="2">
        <v>475</v>
      </c>
      <c r="I6" s="6">
        <v>52500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110.5</v>
      </c>
    </row>
    <row r="7" spans="1:18">
      <c r="B7" s="41" t="s">
        <v>46</v>
      </c>
      <c r="C7" t="s">
        <v>60</v>
      </c>
      <c r="D7" s="3" t="s">
        <v>192</v>
      </c>
      <c r="E7" s="5">
        <v>1</v>
      </c>
      <c r="F7" s="2">
        <v>1050</v>
      </c>
      <c r="G7" s="6">
        <v>136500</v>
      </c>
      <c r="H7" s="2">
        <v>700</v>
      </c>
      <c r="I7" s="6">
        <v>77350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110.5</v>
      </c>
    </row>
    <row r="8" spans="1:18">
      <c r="B8" s="41" t="s">
        <v>46</v>
      </c>
      <c r="C8" t="s">
        <v>60</v>
      </c>
      <c r="D8" s="3" t="s">
        <v>193</v>
      </c>
      <c r="E8" s="5">
        <v>1</v>
      </c>
      <c r="F8" s="2">
        <v>500</v>
      </c>
      <c r="G8" s="6">
        <v>65000</v>
      </c>
      <c r="H8" s="2">
        <v>640</v>
      </c>
      <c r="I8" s="6">
        <v>70720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110.5</v>
      </c>
    </row>
    <row r="9" spans="1:18">
      <c r="B9" s="41" t="s">
        <v>46</v>
      </c>
      <c r="C9" t="s">
        <v>49</v>
      </c>
      <c r="D9" s="3" t="s">
        <v>194</v>
      </c>
      <c r="E9" s="5">
        <v>1</v>
      </c>
      <c r="F9" s="2">
        <v>300</v>
      </c>
      <c r="G9" s="6">
        <v>39000</v>
      </c>
      <c r="H9" s="2">
        <v>167.55</v>
      </c>
      <c r="I9" s="6">
        <v>18514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110.5</v>
      </c>
    </row>
    <row r="10" spans="1:18">
      <c r="B10" s="41" t="s">
        <v>46</v>
      </c>
      <c r="C10" t="s">
        <v>49</v>
      </c>
      <c r="D10" s="3" t="s">
        <v>195</v>
      </c>
      <c r="E10" s="5">
        <v>1</v>
      </c>
      <c r="F10" s="2">
        <v>1300</v>
      </c>
      <c r="G10" s="6">
        <v>169000</v>
      </c>
      <c r="H10" s="2">
        <v>900.52</v>
      </c>
      <c r="I10" s="6">
        <v>99507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110.5</v>
      </c>
    </row>
    <row r="11" spans="1:18">
      <c r="B11" s="41" t="s">
        <v>46</v>
      </c>
      <c r="C11" t="s">
        <v>49</v>
      </c>
      <c r="D11" s="3" t="s">
        <v>196</v>
      </c>
      <c r="E11" s="5">
        <v>6</v>
      </c>
      <c r="F11" s="2">
        <v>1200</v>
      </c>
      <c r="G11" s="6">
        <v>156000</v>
      </c>
      <c r="H11" s="2">
        <v>876</v>
      </c>
      <c r="I11" s="6">
        <v>96798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110.5</v>
      </c>
    </row>
    <row r="12" spans="1:18">
      <c r="B12" s="41" t="s">
        <v>46</v>
      </c>
      <c r="C12" t="s">
        <v>58</v>
      </c>
      <c r="D12" s="3" t="s">
        <v>197</v>
      </c>
      <c r="E12" s="5">
        <v>1</v>
      </c>
      <c r="F12" s="2">
        <v>730</v>
      </c>
      <c r="G12" s="6">
        <v>94900</v>
      </c>
      <c r="H12" s="2">
        <v>625</v>
      </c>
      <c r="I12" s="6">
        <v>69063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110.5</v>
      </c>
    </row>
    <row r="13" spans="1:18">
      <c r="B13" s="41" t="s">
        <v>46</v>
      </c>
      <c r="C13" t="s">
        <v>58</v>
      </c>
      <c r="D13" s="3" t="s">
        <v>198</v>
      </c>
      <c r="E13" s="5">
        <v>1</v>
      </c>
      <c r="F13" s="2">
        <v>500</v>
      </c>
      <c r="G13" s="6">
        <v>65000</v>
      </c>
      <c r="H13" s="2">
        <v>300</v>
      </c>
      <c r="I13" s="6">
        <v>33150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110.5</v>
      </c>
    </row>
    <row r="14" spans="1:18">
      <c r="B14" s="41" t="s">
        <v>46</v>
      </c>
      <c r="C14" t="s">
        <v>94</v>
      </c>
      <c r="D14" s="3" t="s">
        <v>199</v>
      </c>
      <c r="E14" s="5">
        <v>1</v>
      </c>
      <c r="F14" s="2">
        <v>1500</v>
      </c>
      <c r="G14" s="6">
        <v>195000</v>
      </c>
      <c r="H14" s="2">
        <v>1099.48</v>
      </c>
      <c r="I14" s="6">
        <v>121493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110.5</v>
      </c>
    </row>
    <row r="15" spans="1:18">
      <c r="B15" s="41" t="s">
        <v>46</v>
      </c>
      <c r="C15" t="s">
        <v>166</v>
      </c>
      <c r="D15" s="3" t="s">
        <v>200</v>
      </c>
      <c r="E15" s="5">
        <v>1</v>
      </c>
      <c r="F15" s="2">
        <v>350</v>
      </c>
      <c r="G15" s="6">
        <v>45500</v>
      </c>
      <c r="H15" s="2">
        <v>209.42</v>
      </c>
      <c r="I15" s="6">
        <v>23141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110.5</v>
      </c>
    </row>
    <row r="16" spans="1:18">
      <c r="B16" s="41" t="s">
        <v>46</v>
      </c>
      <c r="C16" t="s">
        <v>166</v>
      </c>
      <c r="D16" s="3" t="s">
        <v>201</v>
      </c>
      <c r="E16" s="5">
        <v>3</v>
      </c>
      <c r="F16" s="2">
        <v>1050</v>
      </c>
      <c r="G16" s="6">
        <v>136500</v>
      </c>
      <c r="H16" s="2">
        <v>786</v>
      </c>
      <c r="I16" s="6">
        <v>86853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110.5</v>
      </c>
    </row>
    <row r="17" spans="1:18">
      <c r="B17" s="41" t="s">
        <v>46</v>
      </c>
      <c r="C17" t="s">
        <v>202</v>
      </c>
      <c r="D17" s="3" t="s">
        <v>203</v>
      </c>
      <c r="E17" s="5">
        <v>1</v>
      </c>
      <c r="F17" s="2">
        <v>2350</v>
      </c>
      <c r="G17" s="6">
        <v>305500</v>
      </c>
      <c r="H17" s="2">
        <v>1884.8</v>
      </c>
      <c r="I17" s="6">
        <v>208270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110.5</v>
      </c>
    </row>
    <row r="18" spans="1:18">
      <c r="B18" s="41" t="s">
        <v>46</v>
      </c>
      <c r="C18" t="s">
        <v>202</v>
      </c>
      <c r="D18" s="3" t="s">
        <v>204</v>
      </c>
      <c r="E18" s="5">
        <v>1</v>
      </c>
      <c r="F18" s="2">
        <v>250</v>
      </c>
      <c r="G18" s="6">
        <v>32500</v>
      </c>
      <c r="H18" s="2">
        <v>180.9</v>
      </c>
      <c r="I18" s="6">
        <v>19989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110.5</v>
      </c>
    </row>
    <row r="19" spans="1:18">
      <c r="B19" s="41" t="s">
        <v>46</v>
      </c>
      <c r="C19" t="s">
        <v>202</v>
      </c>
      <c r="D19" s="3" t="s">
        <v>205</v>
      </c>
      <c r="E19" s="5">
        <v>1</v>
      </c>
      <c r="F19" s="2">
        <v>700</v>
      </c>
      <c r="G19" s="6">
        <v>91000</v>
      </c>
      <c r="H19" s="2">
        <v>628</v>
      </c>
      <c r="I19" s="6">
        <v>69394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110.5</v>
      </c>
    </row>
    <row r="20" spans="1:18">
      <c r="B20" s="41" t="s">
        <v>46</v>
      </c>
      <c r="C20" t="s">
        <v>54</v>
      </c>
      <c r="D20" s="3" t="s">
        <v>206</v>
      </c>
      <c r="E20" s="5">
        <v>1</v>
      </c>
      <c r="F20" s="2">
        <v>420</v>
      </c>
      <c r="G20" s="6">
        <v>54600</v>
      </c>
      <c r="H20" s="2">
        <v>333.5</v>
      </c>
      <c r="I20" s="6">
        <v>36852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110.5</v>
      </c>
    </row>
    <row r="21" spans="1:18">
      <c r="B21" s="41" t="s">
        <v>46</v>
      </c>
      <c r="C21" t="s">
        <v>60</v>
      </c>
      <c r="D21" s="3" t="s">
        <v>207</v>
      </c>
      <c r="E21" s="5">
        <v>1</v>
      </c>
      <c r="F21" s="2">
        <v>0</v>
      </c>
      <c r="G21" s="6">
        <v>0</v>
      </c>
      <c r="H21" s="2">
        <v>300</v>
      </c>
      <c r="I21" s="6">
        <v>33150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110.5</v>
      </c>
    </row>
    <row r="22" spans="1:18">
      <c r="B22" s="41" t="s">
        <v>46</v>
      </c>
      <c r="C22" t="s">
        <v>60</v>
      </c>
      <c r="D22" s="3" t="s">
        <v>208</v>
      </c>
      <c r="E22" s="5">
        <v>1</v>
      </c>
      <c r="F22" s="2">
        <v>350</v>
      </c>
      <c r="G22" s="6">
        <v>45500</v>
      </c>
      <c r="H22" s="2">
        <v>275</v>
      </c>
      <c r="I22" s="6">
        <v>30388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110.5</v>
      </c>
    </row>
    <row r="23" spans="1:18">
      <c r="B23" s="41" t="s">
        <v>46</v>
      </c>
      <c r="C23" t="s">
        <v>60</v>
      </c>
      <c r="D23" s="3" t="s">
        <v>209</v>
      </c>
      <c r="E23" s="5">
        <v>1</v>
      </c>
      <c r="F23" s="2">
        <v>230</v>
      </c>
      <c r="G23" s="6">
        <v>29900</v>
      </c>
      <c r="H23" s="2">
        <v>140</v>
      </c>
      <c r="I23" s="6">
        <v>15470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110.5</v>
      </c>
    </row>
    <row r="24" spans="1:18">
      <c r="B24" s="41" t="s">
        <v>46</v>
      </c>
      <c r="C24" t="s">
        <v>60</v>
      </c>
      <c r="D24" s="3" t="s">
        <v>210</v>
      </c>
      <c r="E24" s="5">
        <v>1</v>
      </c>
      <c r="F24" s="2">
        <v>100</v>
      </c>
      <c r="G24" s="6">
        <v>13000</v>
      </c>
      <c r="H24" s="2">
        <v>80</v>
      </c>
      <c r="I24" s="6">
        <v>8840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110.5</v>
      </c>
    </row>
    <row r="25" spans="1:18">
      <c r="B25" s="41" t="s">
        <v>46</v>
      </c>
      <c r="C25" t="s">
        <v>60</v>
      </c>
      <c r="D25" s="3" t="s">
        <v>211</v>
      </c>
      <c r="E25" s="5">
        <v>1</v>
      </c>
      <c r="F25" s="2">
        <v>100</v>
      </c>
      <c r="G25" s="6">
        <v>13000</v>
      </c>
      <c r="H25" s="2">
        <v>60</v>
      </c>
      <c r="I25" s="6">
        <v>6630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110.5</v>
      </c>
    </row>
    <row r="26" spans="1:18">
      <c r="B26" s="41" t="s">
        <v>46</v>
      </c>
      <c r="C26" t="s">
        <v>60</v>
      </c>
      <c r="D26" s="3" t="s">
        <v>212</v>
      </c>
      <c r="E26" s="5">
        <v>1</v>
      </c>
      <c r="F26" s="2">
        <v>450</v>
      </c>
      <c r="G26" s="6">
        <v>58500</v>
      </c>
      <c r="H26" s="2">
        <v>240</v>
      </c>
      <c r="I26" s="6">
        <v>26520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110.5</v>
      </c>
    </row>
    <row r="27" spans="1:18">
      <c r="B27" s="41" t="s">
        <v>46</v>
      </c>
      <c r="C27" t="s">
        <v>60</v>
      </c>
      <c r="D27" s="3" t="s">
        <v>213</v>
      </c>
      <c r="E27" s="5">
        <v>3</v>
      </c>
      <c r="F27" s="2">
        <v>75</v>
      </c>
      <c r="G27" s="6">
        <v>9750</v>
      </c>
      <c r="H27" s="2">
        <v>39</v>
      </c>
      <c r="I27" s="6">
        <v>4311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110.5</v>
      </c>
    </row>
    <row r="28" spans="1:18">
      <c r="B28" s="41" t="s">
        <v>86</v>
      </c>
      <c r="C28" t="s">
        <v>188</v>
      </c>
      <c r="D28" s="3" t="s">
        <v>214</v>
      </c>
      <c r="E28" s="5">
        <v>47</v>
      </c>
      <c r="F28" s="2">
        <v>7990</v>
      </c>
      <c r="G28" s="6">
        <v>1038700</v>
      </c>
      <c r="H28" s="2">
        <v>0</v>
      </c>
      <c r="I28" s="6">
        <v>0</v>
      </c>
      <c r="J28" s="6" t="str">
        <f>G28 - 717784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2">
        <v>110.5</v>
      </c>
    </row>
    <row r="29" spans="1:18">
      <c r="B29" s="41" t="s">
        <v>86</v>
      </c>
      <c r="C29" t="s">
        <v>188</v>
      </c>
      <c r="D29" s="3" t="s">
        <v>215</v>
      </c>
      <c r="E29" s="5">
        <v>3</v>
      </c>
      <c r="F29" s="2">
        <v>180</v>
      </c>
      <c r="G29" s="6">
        <v>23400</v>
      </c>
      <c r="H29" s="2">
        <v>0</v>
      </c>
      <c r="I29" s="6">
        <v>0</v>
      </c>
      <c r="J29" s="6" t="str">
        <f>G29 - 17073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2">
        <v>110.5</v>
      </c>
    </row>
    <row r="30" spans="1:18">
      <c r="B30" s="41" t="s">
        <v>86</v>
      </c>
      <c r="C30" t="s">
        <v>188</v>
      </c>
      <c r="D30" s="3" t="s">
        <v>216</v>
      </c>
      <c r="E30" s="5">
        <v>1</v>
      </c>
      <c r="F30" s="2">
        <v>1050</v>
      </c>
      <c r="G30" s="6">
        <v>136500</v>
      </c>
      <c r="H30" s="2">
        <v>0</v>
      </c>
      <c r="I30" s="6">
        <v>0</v>
      </c>
      <c r="J30" s="6" t="str">
        <f>G30 - 79560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2">
        <v>110.5</v>
      </c>
    </row>
    <row r="31" spans="1:18">
      <c r="B31" s="41" t="s">
        <v>86</v>
      </c>
      <c r="C31" t="s">
        <v>188</v>
      </c>
      <c r="D31" s="3" t="s">
        <v>217</v>
      </c>
      <c r="E31" s="5">
        <v>3</v>
      </c>
      <c r="F31" s="2">
        <v>43.5</v>
      </c>
      <c r="G31" s="6">
        <v>5655</v>
      </c>
      <c r="H31" s="2">
        <v>0</v>
      </c>
      <c r="I31" s="6">
        <v>0</v>
      </c>
      <c r="J31" s="6" t="str">
        <f>G31 - 4143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2">
        <v>110.5</v>
      </c>
    </row>
    <row r="32" spans="1:18">
      <c r="B32" s="41" t="s">
        <v>46</v>
      </c>
      <c r="C32" t="s">
        <v>218</v>
      </c>
      <c r="D32" s="3" t="s">
        <v>219</v>
      </c>
      <c r="E32" s="5">
        <v>1</v>
      </c>
      <c r="F32" s="2">
        <v>1200</v>
      </c>
      <c r="G32" s="6">
        <v>156000</v>
      </c>
      <c r="H32" s="2">
        <v>1200</v>
      </c>
      <c r="I32" s="6">
        <v>132600</v>
      </c>
      <c r="J32" s="6" t="str">
        <f>G32 - I32</f>
        <v>0</v>
      </c>
      <c r="K32" s="4" t="str">
        <f>IF(G32=0,0,J32 / G32)</f>
        <v>0</v>
      </c>
      <c r="L32" s="6" t="str">
        <f>J32 * O32</f>
        <v>0</v>
      </c>
      <c r="M32" s="2" t="str">
        <f>L32 / R2</f>
        <v>0</v>
      </c>
      <c r="N32" s="6" t="str">
        <f>J32 * P32</f>
        <v>0</v>
      </c>
      <c r="O32" s="4">
        <v>0.2</v>
      </c>
      <c r="P32" s="4">
        <v>0.8</v>
      </c>
      <c r="Q32" s="2">
        <v>130</v>
      </c>
      <c r="R32" s="42">
        <v>110.5</v>
      </c>
    </row>
    <row r="33" spans="1:18">
      <c r="B33" s="41" t="s">
        <v>46</v>
      </c>
      <c r="C33" t="s">
        <v>218</v>
      </c>
      <c r="D33" s="3" t="s">
        <v>220</v>
      </c>
      <c r="E33" s="5">
        <v>51</v>
      </c>
      <c r="F33" s="2">
        <v>255</v>
      </c>
      <c r="G33" s="6">
        <v>33150</v>
      </c>
      <c r="H33" s="2">
        <v>178.5</v>
      </c>
      <c r="I33" s="6">
        <v>19737</v>
      </c>
      <c r="J33" s="6" t="str">
        <f>G33 - I33</f>
        <v>0</v>
      </c>
      <c r="K33" s="4" t="str">
        <f>IF(G33=0,0,J33 / G33)</f>
        <v>0</v>
      </c>
      <c r="L33" s="6" t="str">
        <f>J33 * O33</f>
        <v>0</v>
      </c>
      <c r="M33" s="2" t="str">
        <f>L33 / R2</f>
        <v>0</v>
      </c>
      <c r="N33" s="6" t="str">
        <f>J33 * P33</f>
        <v>0</v>
      </c>
      <c r="O33" s="4">
        <v>0.2</v>
      </c>
      <c r="P33" s="4">
        <v>0.8</v>
      </c>
      <c r="Q33" s="2">
        <v>130</v>
      </c>
      <c r="R33" s="42">
        <v>110.5</v>
      </c>
    </row>
    <row r="34" spans="1:18">
      <c r="B34" s="41" t="s">
        <v>46</v>
      </c>
      <c r="C34" t="s">
        <v>190</v>
      </c>
      <c r="D34" s="3" t="s">
        <v>221</v>
      </c>
      <c r="E34" s="5">
        <v>49</v>
      </c>
      <c r="F34" s="2">
        <v>882</v>
      </c>
      <c r="G34" s="6">
        <v>114660</v>
      </c>
      <c r="H34" s="2">
        <v>735</v>
      </c>
      <c r="I34" s="6">
        <v>81242</v>
      </c>
      <c r="J34" s="6" t="str">
        <f>G34 - I34</f>
        <v>0</v>
      </c>
      <c r="K34" s="4" t="str">
        <f>IF(G34=0,0,J34 / G34)</f>
        <v>0</v>
      </c>
      <c r="L34" s="6" t="str">
        <f>J34 * O34</f>
        <v>0</v>
      </c>
      <c r="M34" s="2" t="str">
        <f>L34 / R2</f>
        <v>0</v>
      </c>
      <c r="N34" s="6" t="str">
        <f>J34 * P34</f>
        <v>0</v>
      </c>
      <c r="O34" s="4">
        <v>0.2</v>
      </c>
      <c r="P34" s="4">
        <v>0.8</v>
      </c>
      <c r="Q34" s="2">
        <v>130</v>
      </c>
      <c r="R34" s="42">
        <v>110.5</v>
      </c>
    </row>
    <row r="35" spans="1:18">
      <c r="B35" s="41" t="s">
        <v>46</v>
      </c>
      <c r="C35" t="s">
        <v>222</v>
      </c>
      <c r="D35" s="3" t="s">
        <v>223</v>
      </c>
      <c r="E35" s="5">
        <v>50</v>
      </c>
      <c r="F35" s="2">
        <v>550</v>
      </c>
      <c r="G35" s="6">
        <v>71500</v>
      </c>
      <c r="H35" s="2">
        <v>329.5</v>
      </c>
      <c r="I35" s="6">
        <v>36400</v>
      </c>
      <c r="J35" s="6" t="str">
        <f>G35 - I35</f>
        <v>0</v>
      </c>
      <c r="K35" s="4" t="str">
        <f>IF(G35=0,0,J35 / G35)</f>
        <v>0</v>
      </c>
      <c r="L35" s="6" t="str">
        <f>J35 * O35</f>
        <v>0</v>
      </c>
      <c r="M35" s="2" t="str">
        <f>L35 / R2</f>
        <v>0</v>
      </c>
      <c r="N35" s="6" t="str">
        <f>J35 * P35</f>
        <v>0</v>
      </c>
      <c r="O35" s="4">
        <v>0.2</v>
      </c>
      <c r="P35" s="4">
        <v>0.8</v>
      </c>
      <c r="Q35" s="2">
        <v>130</v>
      </c>
      <c r="R35" s="42">
        <v>110.5</v>
      </c>
    </row>
    <row r="36" spans="1:18">
      <c r="B36" s="41" t="s">
        <v>46</v>
      </c>
      <c r="C36" t="s">
        <v>222</v>
      </c>
      <c r="D36" s="3" t="s">
        <v>224</v>
      </c>
      <c r="E36" s="5">
        <v>50</v>
      </c>
      <c r="F36" s="2">
        <v>250</v>
      </c>
      <c r="G36" s="6">
        <v>32500</v>
      </c>
      <c r="H36" s="2">
        <v>141</v>
      </c>
      <c r="I36" s="6">
        <v>15600</v>
      </c>
      <c r="J36" s="6" t="str">
        <f>G36 - I36</f>
        <v>0</v>
      </c>
      <c r="K36" s="4" t="str">
        <f>IF(G36=0,0,J36 / G36)</f>
        <v>0</v>
      </c>
      <c r="L36" s="6" t="str">
        <f>J36 * O36</f>
        <v>0</v>
      </c>
      <c r="M36" s="2" t="str">
        <f>L36 / R2</f>
        <v>0</v>
      </c>
      <c r="N36" s="6" t="str">
        <f>J36 * P36</f>
        <v>0</v>
      </c>
      <c r="O36" s="4">
        <v>0.2</v>
      </c>
      <c r="P36" s="4">
        <v>0.8</v>
      </c>
      <c r="Q36" s="2">
        <v>130</v>
      </c>
      <c r="R36" s="42">
        <v>110.5</v>
      </c>
    </row>
    <row r="37" spans="1:18">
      <c r="B37" s="41" t="s">
        <v>46</v>
      </c>
      <c r="C37" t="s">
        <v>222</v>
      </c>
      <c r="D37" s="3" t="s">
        <v>225</v>
      </c>
      <c r="E37" s="5">
        <v>50</v>
      </c>
      <c r="F37" s="2">
        <v>200</v>
      </c>
      <c r="G37" s="6">
        <v>26000</v>
      </c>
      <c r="H37" s="2">
        <v>94</v>
      </c>
      <c r="I37" s="6">
        <v>10400</v>
      </c>
      <c r="J37" s="6" t="str">
        <f>G37 - I37</f>
        <v>0</v>
      </c>
      <c r="K37" s="4" t="str">
        <f>IF(G37=0,0,J37 / G37)</f>
        <v>0</v>
      </c>
      <c r="L37" s="6" t="str">
        <f>J37 * O37</f>
        <v>0</v>
      </c>
      <c r="M37" s="2" t="str">
        <f>L37 / R2</f>
        <v>0</v>
      </c>
      <c r="N37" s="6" t="str">
        <f>J37 * P37</f>
        <v>0</v>
      </c>
      <c r="O37" s="4">
        <v>0.2</v>
      </c>
      <c r="P37" s="4">
        <v>0.8</v>
      </c>
      <c r="Q37" s="2">
        <v>130</v>
      </c>
      <c r="R37" s="42">
        <v>110.5</v>
      </c>
    </row>
    <row r="38" spans="1:18">
      <c r="B38" s="41" t="s">
        <v>46</v>
      </c>
      <c r="C38" t="s">
        <v>226</v>
      </c>
      <c r="D38" s="3" t="s">
        <v>227</v>
      </c>
      <c r="E38" s="5">
        <v>1</v>
      </c>
      <c r="F38" s="2">
        <v>1337</v>
      </c>
      <c r="G38" s="6">
        <v>173810</v>
      </c>
      <c r="H38" s="2">
        <v>1031.65</v>
      </c>
      <c r="I38" s="6">
        <v>113997</v>
      </c>
      <c r="J38" s="6" t="str">
        <f>G38 - I38</f>
        <v>0</v>
      </c>
      <c r="K38" s="4" t="str">
        <f>IF(G38=0,0,J38 / G38)</f>
        <v>0</v>
      </c>
      <c r="L38" s="6" t="str">
        <f>J38 * O38</f>
        <v>0</v>
      </c>
      <c r="M38" s="2" t="str">
        <f>L38 / R2</f>
        <v>0</v>
      </c>
      <c r="N38" s="6" t="str">
        <f>J38 * P38</f>
        <v>0</v>
      </c>
      <c r="O38" s="4">
        <v>0.2</v>
      </c>
      <c r="P38" s="4">
        <v>0.8</v>
      </c>
      <c r="Q38" s="2">
        <v>130</v>
      </c>
      <c r="R38" s="42">
        <v>110.5</v>
      </c>
    </row>
    <row r="39" spans="1:18">
      <c r="B39" s="41" t="s">
        <v>46</v>
      </c>
      <c r="C39" t="s">
        <v>218</v>
      </c>
      <c r="D39" s="3" t="s">
        <v>107</v>
      </c>
      <c r="E39" s="5">
        <v>1</v>
      </c>
      <c r="F39" s="2">
        <v>140</v>
      </c>
      <c r="G39" s="6">
        <v>18200</v>
      </c>
      <c r="H39" s="2">
        <v>120</v>
      </c>
      <c r="I39" s="6">
        <v>13260</v>
      </c>
      <c r="J39" s="6" t="str">
        <f>G39 - I39</f>
        <v>0</v>
      </c>
      <c r="K39" s="4" t="str">
        <f>IF(G39=0,0,J39 / G39)</f>
        <v>0</v>
      </c>
      <c r="L39" s="6" t="str">
        <f>J39 * O39</f>
        <v>0</v>
      </c>
      <c r="M39" s="2" t="str">
        <f>L39 / R2</f>
        <v>0</v>
      </c>
      <c r="N39" s="6" t="str">
        <f>J39 * P39</f>
        <v>0</v>
      </c>
      <c r="O39" s="4">
        <v>0.2</v>
      </c>
      <c r="P39" s="4">
        <v>0.8</v>
      </c>
      <c r="Q39" s="2">
        <v>130</v>
      </c>
      <c r="R39" s="42">
        <v>110.5</v>
      </c>
    </row>
    <row r="40" spans="1:18">
      <c r="B40" s="41" t="s">
        <v>46</v>
      </c>
      <c r="C40" t="s">
        <v>60</v>
      </c>
      <c r="D40" s="3" t="s">
        <v>228</v>
      </c>
      <c r="E40" s="5">
        <v>1</v>
      </c>
      <c r="F40" s="2">
        <v>4700</v>
      </c>
      <c r="G40" s="6">
        <v>611000</v>
      </c>
      <c r="H40" s="2">
        <v>4140</v>
      </c>
      <c r="I40" s="6">
        <v>457470</v>
      </c>
      <c r="J40" s="6" t="str">
        <f>G40 - I40</f>
        <v>0</v>
      </c>
      <c r="K40" s="4" t="str">
        <f>IF(G40=0,0,J40 / G40)</f>
        <v>0</v>
      </c>
      <c r="L40" s="6" t="str">
        <f>J40 * O40</f>
        <v>0</v>
      </c>
      <c r="M40" s="2" t="str">
        <f>L40 / R2</f>
        <v>0</v>
      </c>
      <c r="N40" s="6" t="str">
        <f>J40 * P40</f>
        <v>0</v>
      </c>
      <c r="O40" s="4">
        <v>0.2</v>
      </c>
      <c r="P40" s="4">
        <v>0.8</v>
      </c>
      <c r="Q40" s="2">
        <v>130</v>
      </c>
      <c r="R40" s="42">
        <v>110.5</v>
      </c>
    </row>
    <row r="41" spans="1:18">
      <c r="B41" s="41" t="s">
        <v>46</v>
      </c>
      <c r="C41" t="s">
        <v>229</v>
      </c>
      <c r="D41" s="3" t="s">
        <v>230</v>
      </c>
      <c r="E41" s="5">
        <v>1</v>
      </c>
      <c r="F41" s="2">
        <v>80</v>
      </c>
      <c r="G41" s="6">
        <v>10400</v>
      </c>
      <c r="H41" s="2">
        <v>20</v>
      </c>
      <c r="I41" s="6">
        <v>2210</v>
      </c>
      <c r="J41" s="6" t="str">
        <f>G41 - I41</f>
        <v>0</v>
      </c>
      <c r="K41" s="4" t="str">
        <f>IF(G41=0,0,J41 / G41)</f>
        <v>0</v>
      </c>
      <c r="L41" s="6" t="str">
        <f>J41 * O41</f>
        <v>0</v>
      </c>
      <c r="M41" s="2" t="str">
        <f>L41 / R2</f>
        <v>0</v>
      </c>
      <c r="N41" s="6" t="str">
        <f>J41 * P41</f>
        <v>0</v>
      </c>
      <c r="O41" s="4">
        <v>0.2</v>
      </c>
      <c r="P41" s="4">
        <v>0.8</v>
      </c>
      <c r="Q41" s="2">
        <v>130</v>
      </c>
      <c r="R41" s="42">
        <v>110.5</v>
      </c>
    </row>
    <row r="42" spans="1:18">
      <c r="B42" s="41" t="s">
        <v>46</v>
      </c>
      <c r="C42" t="s">
        <v>231</v>
      </c>
      <c r="D42" s="3" t="s">
        <v>232</v>
      </c>
      <c r="E42" s="5">
        <v>1</v>
      </c>
      <c r="F42" s="2">
        <v>500</v>
      </c>
      <c r="G42" s="6">
        <v>65000</v>
      </c>
      <c r="H42" s="2">
        <v>300</v>
      </c>
      <c r="I42" s="6">
        <v>33150</v>
      </c>
      <c r="J42" s="6" t="str">
        <f>G42 - I42</f>
        <v>0</v>
      </c>
      <c r="K42" s="4" t="str">
        <f>IF(G42=0,0,J42 / G42)</f>
        <v>0</v>
      </c>
      <c r="L42" s="6" t="str">
        <f>J42 * O42</f>
        <v>0</v>
      </c>
      <c r="M42" s="2" t="str">
        <f>L42 / R2</f>
        <v>0</v>
      </c>
      <c r="N42" s="6" t="str">
        <f>J42 * P42</f>
        <v>0</v>
      </c>
      <c r="O42" s="4">
        <v>0.2</v>
      </c>
      <c r="P42" s="4">
        <v>0.8</v>
      </c>
      <c r="Q42" s="2">
        <v>130</v>
      </c>
      <c r="R42" s="42">
        <v>110.5</v>
      </c>
    </row>
    <row r="43" spans="1:18">
      <c r="B43" s="41" t="s">
        <v>46</v>
      </c>
      <c r="C43" t="s">
        <v>233</v>
      </c>
      <c r="D43" s="3" t="s">
        <v>234</v>
      </c>
      <c r="E43" s="5">
        <v>1</v>
      </c>
      <c r="F43" s="2">
        <v>27</v>
      </c>
      <c r="G43" s="6">
        <v>3213</v>
      </c>
      <c r="H43" s="2">
        <v>27</v>
      </c>
      <c r="I43" s="6">
        <v>2984</v>
      </c>
      <c r="J43" s="6" t="str">
        <f>G43 - I43</f>
        <v>0</v>
      </c>
      <c r="K43" s="4" t="str">
        <f>IF(G43=0,0,J43 / G43)</f>
        <v>0</v>
      </c>
      <c r="L43" s="6" t="str">
        <f>J43 * O43</f>
        <v>0</v>
      </c>
      <c r="M43" s="2" t="str">
        <f>L43 / R2</f>
        <v>0</v>
      </c>
      <c r="N43" s="6" t="str">
        <f>J43 * P43</f>
        <v>0</v>
      </c>
      <c r="O43" s="4">
        <v>0.8</v>
      </c>
      <c r="P43" s="4">
        <v>0.2</v>
      </c>
      <c r="Q43" s="2">
        <v>119</v>
      </c>
      <c r="R43" s="42">
        <v>110.5</v>
      </c>
    </row>
    <row r="44" spans="1:18">
      <c r="B44" s="41" t="s">
        <v>46</v>
      </c>
      <c r="C44" t="s">
        <v>146</v>
      </c>
      <c r="D44" s="3" t="s">
        <v>235</v>
      </c>
      <c r="E44" s="5">
        <v>1</v>
      </c>
      <c r="F44" s="2">
        <v>350</v>
      </c>
      <c r="G44" s="6">
        <v>45500</v>
      </c>
      <c r="H44" s="2">
        <v>300</v>
      </c>
      <c r="I44" s="6">
        <v>33150</v>
      </c>
      <c r="J44" s="6" t="str">
        <f>G44 - I44</f>
        <v>0</v>
      </c>
      <c r="K44" s="4" t="str">
        <f>IF(G44=0,0,J44 / G44)</f>
        <v>0</v>
      </c>
      <c r="L44" s="6" t="str">
        <f>J44 * O44</f>
        <v>0</v>
      </c>
      <c r="M44" s="2" t="str">
        <f>L44 / R2</f>
        <v>0</v>
      </c>
      <c r="N44" s="6" t="str">
        <f>J44 * P44</f>
        <v>0</v>
      </c>
      <c r="O44" s="4">
        <v>0.2</v>
      </c>
      <c r="P44" s="4">
        <v>0.8</v>
      </c>
      <c r="Q44" s="2">
        <v>130</v>
      </c>
      <c r="R44" s="42">
        <v>110.5</v>
      </c>
    </row>
    <row r="45" spans="1:18">
      <c r="B45" s="41" t="s">
        <v>46</v>
      </c>
      <c r="C45" t="s">
        <v>146</v>
      </c>
      <c r="D45" s="3" t="s">
        <v>236</v>
      </c>
      <c r="E45" s="5">
        <v>1</v>
      </c>
      <c r="F45" s="2">
        <v>250</v>
      </c>
      <c r="G45" s="6">
        <v>32500</v>
      </c>
      <c r="H45" s="2">
        <v>0</v>
      </c>
      <c r="I45" s="6">
        <v>0</v>
      </c>
      <c r="J45" s="6" t="str">
        <f>G45 - I45</f>
        <v>0</v>
      </c>
      <c r="K45" s="4" t="str">
        <f>IF(G45=0,0,J45 / G45)</f>
        <v>0</v>
      </c>
      <c r="L45" s="6" t="str">
        <f>J45 * O45</f>
        <v>0</v>
      </c>
      <c r="M45" s="2" t="str">
        <f>L45 / R2</f>
        <v>0</v>
      </c>
      <c r="N45" s="6" t="str">
        <f>J45 * P45</f>
        <v>0</v>
      </c>
      <c r="O45" s="4">
        <v>0.2</v>
      </c>
      <c r="P45" s="4">
        <v>0.8</v>
      </c>
      <c r="Q45" s="2">
        <v>130</v>
      </c>
      <c r="R45" s="42">
        <v>110.5</v>
      </c>
    </row>
    <row r="46" spans="1:18">
      <c r="B46" s="41" t="s">
        <v>46</v>
      </c>
      <c r="C46" t="s">
        <v>237</v>
      </c>
      <c r="D46" s="3" t="s">
        <v>238</v>
      </c>
      <c r="E46" s="5">
        <v>51</v>
      </c>
      <c r="F46" s="2">
        <v>459</v>
      </c>
      <c r="G46" s="6">
        <v>59670</v>
      </c>
      <c r="H46" s="2">
        <v>357</v>
      </c>
      <c r="I46" s="6">
        <v>39474</v>
      </c>
      <c r="J46" s="6" t="str">
        <f>G46 - I46</f>
        <v>0</v>
      </c>
      <c r="K46" s="4" t="str">
        <f>IF(G46=0,0,J46 / G46)</f>
        <v>0</v>
      </c>
      <c r="L46" s="6" t="str">
        <f>J46 * O46</f>
        <v>0</v>
      </c>
      <c r="M46" s="2" t="str">
        <f>L46 / R2</f>
        <v>0</v>
      </c>
      <c r="N46" s="6" t="str">
        <f>J46 * P46</f>
        <v>0</v>
      </c>
      <c r="O46" s="4">
        <v>0.2</v>
      </c>
      <c r="P46" s="4">
        <v>0.8</v>
      </c>
      <c r="Q46" s="2">
        <v>130</v>
      </c>
      <c r="R46" s="42">
        <v>110.5</v>
      </c>
    </row>
    <row r="47" spans="1:18">
      <c r="B47" s="41" t="s">
        <v>46</v>
      </c>
      <c r="C47" t="s">
        <v>237</v>
      </c>
      <c r="D47" s="3" t="s">
        <v>239</v>
      </c>
      <c r="E47" s="5">
        <v>51</v>
      </c>
      <c r="F47" s="2">
        <v>102</v>
      </c>
      <c r="G47" s="6">
        <v>13260</v>
      </c>
      <c r="H47" s="2">
        <v>61.2</v>
      </c>
      <c r="I47" s="6">
        <v>6783</v>
      </c>
      <c r="J47" s="6" t="str">
        <f>G47 - I47</f>
        <v>0</v>
      </c>
      <c r="K47" s="4" t="str">
        <f>IF(G47=0,0,J47 / G47)</f>
        <v>0</v>
      </c>
      <c r="L47" s="6" t="str">
        <f>J47 * O47</f>
        <v>0</v>
      </c>
      <c r="M47" s="2" t="str">
        <f>L47 / R2</f>
        <v>0</v>
      </c>
      <c r="N47" s="6" t="str">
        <f>J47 * P47</f>
        <v>0</v>
      </c>
      <c r="O47" s="4">
        <v>0.2</v>
      </c>
      <c r="P47" s="4">
        <v>0.8</v>
      </c>
      <c r="Q47" s="2">
        <v>130</v>
      </c>
      <c r="R47" s="42">
        <v>110.5</v>
      </c>
    </row>
    <row r="48" spans="1:18">
      <c r="B48" s="43"/>
      <c r="C48" s="43"/>
      <c r="D48" s="44"/>
      <c r="E48" s="45"/>
      <c r="F48" s="46"/>
      <c r="G48" s="47"/>
      <c r="H48" s="46"/>
      <c r="I48" s="47"/>
      <c r="J48" s="47"/>
      <c r="K48" s="48"/>
      <c r="L48" s="47"/>
      <c r="M48" s="46"/>
      <c r="N48" s="47"/>
      <c r="O48" s="48"/>
      <c r="P48" s="48"/>
      <c r="Q48" s="46"/>
      <c r="R48" s="46"/>
    </row>
    <row r="49" spans="1:18">
      <c r="D49" s="8" t="s">
        <v>65</v>
      </c>
      <c r="F49" s="2" t="str">
        <f>SUM(F5:F48)</f>
        <v>0</v>
      </c>
      <c r="G49" s="6" t="str">
        <f>SUM(G5:G48)</f>
        <v>0</v>
      </c>
      <c r="H49" s="2" t="str">
        <f>SUM(H5:H48)</f>
        <v>0</v>
      </c>
      <c r="I49" s="6" t="str">
        <f>SUM(I5:I48)</f>
        <v>0</v>
      </c>
      <c r="J49" s="6" t="str">
        <f>SUM(J5:J48)</f>
        <v>0</v>
      </c>
      <c r="K49" s="4" t="str">
        <f>IF(G49=0,0,J49 / G49)</f>
        <v>0</v>
      </c>
      <c r="L49" s="6" t="str">
        <f>SUM(L5:L48)</f>
        <v>0</v>
      </c>
      <c r="M49" s="2" t="str">
        <f>SUM(M5:M48)</f>
        <v>0</v>
      </c>
      <c r="N49" s="6" t="str">
        <f>SUM(N5:N48)</f>
        <v>0</v>
      </c>
    </row>
    <row r="50" spans="1:18">
      <c r="D50" s="8" t="s">
        <v>66</v>
      </c>
      <c r="E50" s="9">
        <v>0.04712</v>
      </c>
      <c r="F50" s="2" t="str">
        <f>E50 * (F49 - 0)</f>
        <v>0</v>
      </c>
      <c r="G50" s="6" t="str">
        <f>E50 * (G49 - 0)</f>
        <v>0</v>
      </c>
    </row>
    <row r="51" spans="1:18">
      <c r="D51" s="8" t="s">
        <v>67</v>
      </c>
      <c r="E51" s="7">
        <v>0.1</v>
      </c>
      <c r="F51" s="2" t="str">
        <f>F49*E51</f>
        <v>0</v>
      </c>
      <c r="G51" s="6" t="str">
        <f>G49*E51</f>
        <v>0</v>
      </c>
      <c r="N51" s="6" t="str">
        <f>G51</f>
        <v>0</v>
      </c>
    </row>
    <row r="52" spans="1:18">
      <c r="D52" s="8" t="s">
        <v>65</v>
      </c>
      <c r="F52" s="2" t="str">
        <f>F49 + F50 + F51</f>
        <v>0</v>
      </c>
      <c r="G52" s="6" t="str">
        <f>G49 + G50 + G51</f>
        <v>0</v>
      </c>
      <c r="H52" s="2" t="str">
        <f>H49</f>
        <v>0</v>
      </c>
      <c r="I52" s="6" t="str">
        <f>I49</f>
        <v>0</v>
      </c>
      <c r="J52" s="6" t="str">
        <f>G52 - I52</f>
        <v>0</v>
      </c>
      <c r="K52" s="4" t="str">
        <f>IF(G52=0,0,J52 / G52)</f>
        <v>0</v>
      </c>
      <c r="L52" s="6" t="str">
        <f>L49</f>
        <v>0</v>
      </c>
      <c r="M52" s="2" t="str">
        <f>M49</f>
        <v>0</v>
      </c>
      <c r="N52" s="6" t="str">
        <f>N49 + N51</f>
        <v>0</v>
      </c>
    </row>
    <row r="53" spans="1:18">
      <c r="D53" s="8" t="s">
        <v>68</v>
      </c>
      <c r="E53" s="7">
        <v>0</v>
      </c>
      <c r="F53" s="2" t="str">
        <f>F52*E53</f>
        <v>0</v>
      </c>
      <c r="G53" s="6" t="str">
        <f>G52*E53</f>
        <v>0</v>
      </c>
      <c r="L53" s="6" t="str">
        <f>G53*O53</f>
        <v>0</v>
      </c>
      <c r="M53" s="2" t="str">
        <f>F53*O53</f>
        <v>0</v>
      </c>
      <c r="N53" s="6" t="str">
        <f>G53*P53</f>
        <v>0</v>
      </c>
      <c r="O53" s="4">
        <v>0.2</v>
      </c>
      <c r="P53" s="4">
        <v>0.8</v>
      </c>
    </row>
    <row r="54" spans="1:18">
      <c r="D54" s="8" t="s">
        <v>69</v>
      </c>
      <c r="E54" s="5">
        <v>0</v>
      </c>
      <c r="F54" s="2" t="str">
        <f>IF(R54=0,0,G54/R54)</f>
        <v>0</v>
      </c>
      <c r="G54" s="6" t="str">
        <f>E54</f>
        <v>0</v>
      </c>
      <c r="L54" s="6" t="str">
        <f>G54*O54</f>
        <v>0</v>
      </c>
      <c r="M54" s="2" t="str">
        <f>F54*O54</f>
        <v>0</v>
      </c>
      <c r="N54" s="6" t="str">
        <f>G54*P54</f>
        <v>0</v>
      </c>
      <c r="O54" s="4">
        <v>0.2</v>
      </c>
      <c r="P54" s="4">
        <v>0.8</v>
      </c>
      <c r="Q54" s="2" t="s">
        <v>70</v>
      </c>
      <c r="R54" s="2">
        <v>100</v>
      </c>
    </row>
    <row r="55" spans="1:18">
      <c r="D55" s="8" t="s">
        <v>71</v>
      </c>
      <c r="F55" s="2" t="str">
        <f>F52 - F53 - F54</f>
        <v>0</v>
      </c>
      <c r="G55" s="6" t="str">
        <f>G52 - G53 - G54</f>
        <v>0</v>
      </c>
      <c r="H55" s="2" t="str">
        <f>H52</f>
        <v>0</v>
      </c>
      <c r="I55" s="6" t="str">
        <f>I52</f>
        <v>0</v>
      </c>
      <c r="J55" s="6" t="str">
        <f>G55 - I55</f>
        <v>0</v>
      </c>
      <c r="K55" s="4" t="str">
        <f>IF(G55=0,0,J55 / G55)</f>
        <v>0</v>
      </c>
      <c r="L55" s="6" t="str">
        <f>L52 - L53 - L54</f>
        <v>0</v>
      </c>
      <c r="M55" s="2" t="str">
        <f>M52 - M53 - M54</f>
        <v>0</v>
      </c>
      <c r="N55" s="6" t="str">
        <f>N52 - N53 - N54</f>
        <v>0</v>
      </c>
    </row>
    <row r="56" spans="1:18">
      <c r="D56" s="8"/>
    </row>
    <row r="57" spans="1:18">
      <c r="D5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57" s="2" t="str">
        <f>M55</f>
        <v>0</v>
      </c>
    </row>
    <row r="58" spans="1:18">
      <c r="D58" s="8" t="s">
        <v>7</v>
      </c>
      <c r="F58" s="2" t="str">
        <f>(F57 + F59) * E50</f>
        <v>0</v>
      </c>
    </row>
    <row r="59" spans="1:18">
      <c r="D59" s="8" t="s">
        <v>72</v>
      </c>
      <c r="F59" s="2" t="str">
        <f>H55</f>
        <v>0</v>
      </c>
    </row>
    <row r="60" spans="1:18">
      <c r="D6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60" s="2" t="str">
        <f>SUM(F57:F59)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送金全体像</vt:lpstr>
      <vt:lpstr>石川様</vt:lpstr>
      <vt:lpstr>栗原様</vt:lpstr>
      <vt:lpstr>中村様</vt:lpstr>
      <vt:lpstr>法月様</vt:lpstr>
      <vt:lpstr>新井様</vt:lpstr>
      <vt:lpstr>駒込様</vt:lpstr>
      <vt:lpstr>青木様</vt:lpstr>
      <vt:lpstr>新村 様</vt:lpstr>
      <vt:lpstr>野中様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