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送金全体像" sheetId="1" r:id="rId4"/>
    <sheet name="徳村様" sheetId="2" r:id="rId5"/>
    <sheet name="神野様" sheetId="3" r:id="rId6"/>
    <sheet name="持田様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<sst xmlns="http://schemas.openxmlformats.org/spreadsheetml/2006/main" uniqueCount="108">
  <si>
    <t>2019-08挙式分</t>
  </si>
  <si>
    <t>出力日：2019/10/03</t>
  </si>
  <si>
    <t>No</t>
  </si>
  <si>
    <t>挙式日</t>
  </si>
  <si>
    <t>顧客名</t>
  </si>
  <si>
    <t>現地支払料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</si>
  <si>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手配料</t>
    </r>
  </si>
  <si>
    <t>州税</t>
  </si>
  <si>
    <t>振込み額合計</t>
  </si>
  <si>
    <t>2019/08/29</t>
  </si>
  <si>
    <t>徳村 幸二</t>
  </si>
  <si>
    <t>2019/08/30</t>
  </si>
  <si>
    <t>神野 桂輔</t>
  </si>
  <si>
    <t>2019/08/31</t>
  </si>
  <si>
    <t>持田 俊</t>
  </si>
  <si>
    <t>合計</t>
  </si>
  <si>
    <t>徳村様     挙式日：2019-08-29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</si>
  <si>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</si>
  <si>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</si>
  <si>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</si>
  <si>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</si>
  <si>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</si>
  <si>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</si>
  <si>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</si>
  <si>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</si>
  <si>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</si>
  <si>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</si>
  <si>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</si>
  <si>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HI\</t>
  </si>
  <si>
    <t>HI$</t>
  </si>
  <si>
    <t>RW\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</si>
  <si>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</si>
  <si>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W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</si>
  <si>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t>販売為替レート</t>
  </si>
  <si>
    <t>原価為替レート</t>
  </si>
  <si>
    <t>クレジット払い(海外)</t>
  </si>
  <si>
    <t>ザ・フェアモントオーキッド・ウエディング</t>
  </si>
  <si>
    <t>タートルポイント会場使用料(月～金曜日・午前中挙式)／牧師先生／結婚証明書（法的効力はありません)／弾き語りシンガー／チェア（20脚）／日本人コーディネーター　※ゲスト25名様以上の場合、コーディネーター1名の追加が必要となります</t>
  </si>
  <si>
    <t>振込(海外)</t>
  </si>
  <si>
    <t>つきっきりコーディネーター(ハワイ島)</t>
  </si>
  <si>
    <t>レセプション終了まで</t>
  </si>
  <si>
    <t>ヘアメイクアーティスト：ハワイ島</t>
  </si>
  <si>
    <t>ヘアメイク＆着付け(１２０分）</t>
  </si>
  <si>
    <t>延長3時間　☆特別プレゼント☆</t>
  </si>
  <si>
    <t>フォトグラファー：リアルウエディングスオリジナル(ハワイ島)</t>
  </si>
  <si>
    <t>挙式のみ/撮影データ</t>
  </si>
  <si>
    <t>送迎車付フォトツアー1カ所　※ホノカアタウン、アンナランチ、ダハナランチ(別途乗馬料金が掛かります)いづれかよりご選択ください</t>
  </si>
  <si>
    <t>乗馬料金</t>
  </si>
  <si>
    <t>Real Weddings オリジナル(ハワイ島)</t>
  </si>
  <si>
    <t>ブーケ&amp;ブートニア</t>
  </si>
  <si>
    <t>マイリーレイ</t>
  </si>
  <si>
    <t>ハワイ島：ザ・フェアモントオーキッド</t>
  </si>
  <si>
    <t>The Knoll会場使用料(Lunch:10~30名様まで)※10名様以下の場合、別途スタッフ料金がかかります</t>
  </si>
  <si>
    <t>スタッフ料金　※ランチ10名様、ディナー20名様以下の場合</t>
  </si>
  <si>
    <t>Plated Lunch Menu #1</t>
  </si>
  <si>
    <t>オリジナルウェディング2段ケーキ（リーフ付き）</t>
  </si>
  <si>
    <t>Keiki Menu</t>
  </si>
  <si>
    <t>SUBTOTAL</t>
  </si>
  <si>
    <t>ハワイ州税</t>
  </si>
  <si>
    <t>アレンジメント料</t>
  </si>
  <si>
    <t>なし</t>
  </si>
  <si>
    <t>サービス割引</t>
  </si>
  <si>
    <t>割引額為替レート</t>
  </si>
  <si>
    <t>TOTAL</t>
  </si>
  <si>
    <t>現地支払い額</t>
  </si>
  <si>
    <r>
      <t xml:space="preserve">ＲＷからH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への振り込み額</t>
    </r>
  </si>
  <si>
    <t>神野様     挙式日：2019-08-30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</si>
  <si>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</si>
  <si>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</si>
  <si>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ヘアメイクアーティスト：Bilino</t>
  </si>
  <si>
    <t>ヘアメイク＆着付け（120分）</t>
  </si>
  <si>
    <t>フォトグラファー：VISIONARI</t>
  </si>
  <si>
    <t>挙式のみ(50カット)/撮影データ</t>
  </si>
  <si>
    <t>つきっきりコーディネーター</t>
  </si>
  <si>
    <t>ホテル出発→挙式→ホテル</t>
  </si>
  <si>
    <t>Real Weddings オリジナル</t>
  </si>
  <si>
    <t>ブーケ＆ブートニア　☆ご紹介特典☆</t>
  </si>
  <si>
    <t>持田様     挙式日：2019-08-31</t>
  </si>
  <si>
    <t>セントラルユニオン教会大聖堂</t>
  </si>
  <si>
    <t>ヘアメイクアーティスト：Akiko Ito</t>
  </si>
  <si>
    <t>つきっきりヘアメイク(7時間）*クイックヘアチェンジ2回付き</t>
  </si>
  <si>
    <t>延長1時間</t>
  </si>
  <si>
    <t>新郎ヘアセット(20分）</t>
  </si>
  <si>
    <t>フォトグラファー：VISIONARI/Natsumi</t>
  </si>
  <si>
    <t>Plan（アルバムなし）：フォトグラファーNatsumi/メイク、ホテル内、(リムジン)、セレモニー、フォトツアー2ヶ所又は フォトツアー1ヶ所+レセプション冒頭/350cut～/データ・インターネットスライドショー</t>
  </si>
  <si>
    <t>VISIONARI：オプション</t>
  </si>
  <si>
    <t>フォトツアー1ヶ所追加（ワイキキ周辺）</t>
  </si>
  <si>
    <t>Real Wedddings オリジナル</t>
  </si>
  <si>
    <t>デジタル横長タイプ：Laule'a 40P/80C(表紙素材：麻布)</t>
  </si>
  <si>
    <t>プロペラUSA</t>
  </si>
  <si>
    <t>梅(挙式のみ) DVD納品</t>
  </si>
  <si>
    <t>カップル用リムジン</t>
  </si>
  <si>
    <t>フォトツアー1ヶ所目</t>
  </si>
  <si>
    <t>フォトツアー2ヶ所目以降</t>
  </si>
  <si>
    <t>14名様用ミニバン</t>
  </si>
  <si>
    <t>ホテル⇔会場間（ワイキキ周辺）/往復</t>
  </si>
  <si>
    <t>ホテル出発→挙式→レセプション→フォトツアー</t>
  </si>
  <si>
    <t>ブーケ＆ブートニア　
☆ご紹介特典☆</t>
  </si>
  <si>
    <t>フラワーレイ
ホワイト＆グリーン</t>
  </si>
  <si>
    <t>フラワーシャワー(10名様分)</t>
  </si>
  <si>
    <t>ヘッドピース　</t>
  </si>
  <si>
    <t>ヘッドピース　
13,000円→16,900円</t>
  </si>
  <si>
    <t>オーキッズ</t>
  </si>
  <si>
    <t>Wedding Lunch Menu　（乾杯用ドリンク付）
※ドリンクは当日お支払お願いいたします
※ウエディングケーキはコースに含まれております</t>
  </si>
  <si>
    <t>Wedding Children's  Menu</t>
  </si>
  <si>
    <t>デザイン変更料（ベリーサンド）
※13,000円→10,400円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</si>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</sst>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#,##0_ "/>
    <numFmt numFmtId="166" formatCode="0.000%"/>
  </numFmts>
  <fonts count="1">
    <font>
      <b val="0"/>
      <i val="0"/>
      <strike val="0"/>
      <u val="none"/>
      <sz val="11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ashed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dashed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dashed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double">
        <color rgb="FF000000"/>
      </top>
    </border>
  </borders>
  <cellStyleXfs count="1">
    <xf numFmtId="0" fontId="0" fillId="0" borderId="0"/>
  </cellStyleXfs>
  <cellXfs count="49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4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164" fillId="2" borderId="9" applyFont="0" applyNumberFormat="1" applyFill="0" applyBorder="1" applyAlignment="0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4" fillId="2" borderId="11" applyFont="0" applyNumberFormat="1" applyFill="0" applyBorder="1" applyAlignment="0">
      <alignment horizontal="general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center" textRotation="0" wrapText="false" shrinkToFit="false"/>
    </xf>
    <xf xfId="0" fontId="0" numFmtId="164" fillId="2" borderId="11" applyFont="0" applyNumberFormat="1" applyFill="0" applyBorder="1" applyAlignment="0">
      <alignment horizontal="general" vertical="center" textRotation="0" wrapText="false" shrinkToFit="false"/>
    </xf>
    <xf xfId="0" fontId="0" numFmtId="164" fillId="2" borderId="12" applyFont="0" applyNumberFormat="1" applyFill="0" applyBorder="1" applyAlignment="0">
      <alignment horizontal="general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center" textRotation="0" wrapText="false" shrinkToFit="false"/>
    </xf>
    <xf xfId="0" fontId="0" numFmtId="164" fillId="2" borderId="14" applyFont="0" applyNumberFormat="1" applyFill="0" applyBorder="1" applyAlignment="1">
      <alignment horizontal="right" vertical="center" textRotation="0" wrapText="false" shrinkToFit="false"/>
    </xf>
    <xf xfId="0" fontId="0" numFmtId="0" fillId="2" borderId="15" applyFont="0" applyNumberFormat="0" applyFill="0" applyBorder="1" applyAlignment="0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general" vertical="center" textRotation="0" wrapText="true" shrinkToFit="false"/>
    </xf>
    <xf xfId="0" fontId="0" numFmtId="165" fillId="2" borderId="15" applyFont="0" applyNumberFormat="1" applyFill="0" applyBorder="1" applyAlignment="0">
      <alignment horizontal="general" vertical="center" textRotation="0" wrapText="false" shrinkToFit="false"/>
    </xf>
    <xf xfId="0" fontId="0" numFmtId="164" fillId="2" borderId="15" applyFont="0" applyNumberFormat="1" applyFill="0" applyBorder="1" applyAlignment="1">
      <alignment horizontal="right" vertical="center" textRotation="0" wrapText="false" shrinkToFit="false"/>
    </xf>
    <xf xfId="0" fontId="0" numFmtId="165" fillId="2" borderId="15" applyFont="0" applyNumberFormat="1" applyFill="0" applyBorder="1" applyAlignment="1">
      <alignment horizontal="right" vertical="center" textRotation="0" wrapText="false" shrinkToFit="false"/>
    </xf>
    <xf xfId="0" fontId="0" numFmtId="10" fillId="2" borderId="15" applyFont="0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"/>
  <sheetViews>
    <sheetView tabSelected="0" workbookViewId="0" zoomScale="75" showGridLines="true" showRowColHeaders="1">
      <selection activeCell="H8" sqref="H8"/>
    </sheetView>
  </sheetViews>
  <sheetFormatPr defaultRowHeight="14.4" defaultColWidth="25" outlineLevelRow="0" outlineLevelCol="0"/>
  <cols>
    <col min="1" max="1" width="2.875" customWidth="true" style="12"/>
    <col min="2" max="2" width="4.375" customWidth="true" style="10"/>
    <col min="3" max="3" width="15.875" customWidth="true" style="11"/>
    <col min="4" max="4" width="20.125" customWidth="true" style="12"/>
    <col min="5" max="5" width="25" style="13"/>
    <col min="6" max="6" width="25" style="13"/>
    <col min="7" max="7" width="25" style="13"/>
    <col min="8" max="8" width="25" style="13"/>
    <col min="9" max="9" width="25" style="12"/>
  </cols>
  <sheetData>
    <row r="2" spans="1:9">
      <c r="C2" s="11" t="s">
        <v>0</v>
      </c>
      <c r="H2" s="14" t="s">
        <v>1</v>
      </c>
    </row>
    <row r="4" spans="1:9" s="10" customFormat="1">
      <c r="B4" s="32" t="s">
        <v>2</v>
      </c>
      <c r="C4" s="29" t="s">
        <v>3</v>
      </c>
      <c r="D4" s="30" t="s">
        <v>4</v>
      </c>
      <c r="E4" s="31" t="s">
        <v>5</v>
      </c>
      <c r="F4" s="31" t="s">
        <v>6</v>
      </c>
      <c r="G4" s="31" t="s">
        <v>7</v>
      </c>
      <c r="H4" s="34" t="s">
        <v>8</v>
      </c>
    </row>
    <row r="5" spans="1:9">
      <c r="B5" s="33">
        <v>1</v>
      </c>
      <c r="C5" s="26" t="s">
        <v>9</v>
      </c>
      <c r="D5" s="27" t="s">
        <v>10</v>
      </c>
      <c r="E5" s="28">
        <v>1900.89</v>
      </c>
      <c r="F5" s="28">
        <v>0</v>
      </c>
      <c r="G5" s="28">
        <v>79.19</v>
      </c>
      <c r="H5" s="35">
        <v>1980.08</v>
      </c>
    </row>
    <row r="6" spans="1:9">
      <c r="B6" s="33">
        <v>2</v>
      </c>
      <c r="C6" s="26" t="s">
        <v>11</v>
      </c>
      <c r="D6" s="27" t="s">
        <v>12</v>
      </c>
      <c r="E6" s="28">
        <v>1777.31</v>
      </c>
      <c r="F6" s="28">
        <v>44.08</v>
      </c>
      <c r="G6" s="28">
        <v>85.81999999999999</v>
      </c>
      <c r="H6" s="35">
        <v>1907.21</v>
      </c>
    </row>
    <row r="7" spans="1:9">
      <c r="B7" s="33">
        <v>3</v>
      </c>
      <c r="C7" s="26" t="s">
        <v>13</v>
      </c>
      <c r="D7" s="27" t="s">
        <v>14</v>
      </c>
      <c r="E7" s="28">
        <v>8104.38</v>
      </c>
      <c r="F7" s="28">
        <v>489.38</v>
      </c>
      <c r="G7" s="28">
        <v>404.94</v>
      </c>
      <c r="H7" s="35">
        <v>8998.700000000001</v>
      </c>
    </row>
    <row r="8" spans="1:9">
      <c r="B8" s="36"/>
      <c r="C8" s="37"/>
      <c r="D8" s="38" t="s">
        <v>15</v>
      </c>
      <c r="E8" s="39" t="str">
        <f>SUM(E5:E7)</f>
        <v>0</v>
      </c>
      <c r="F8" s="39" t="str">
        <f>SUM(F5:F7)</f>
        <v>0</v>
      </c>
      <c r="G8" s="39" t="str">
        <f>SUM(G5:G7)</f>
        <v>0</v>
      </c>
      <c r="H8" s="40" t="str">
        <f>SUM(H5:H7)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16</v>
      </c>
      <c r="Q2" s="2" t="s">
        <v>17</v>
      </c>
      <c r="R2" s="2">
        <v>130</v>
      </c>
    </row>
    <row r="4" spans="1:18" s="1" customFormat="1">
      <c r="B4" s="15" t="s">
        <v>18</v>
      </c>
      <c r="C4" s="16" t="s">
        <v>19</v>
      </c>
      <c r="D4" s="17" t="s">
        <v>20</v>
      </c>
      <c r="E4" s="18" t="s">
        <v>21</v>
      </c>
      <c r="F4" s="19" t="s">
        <v>22</v>
      </c>
      <c r="G4" s="18" t="s">
        <v>23</v>
      </c>
      <c r="H4" s="19" t="s">
        <v>24</v>
      </c>
      <c r="I4" s="18" t="s">
        <v>25</v>
      </c>
      <c r="J4" s="18" t="s">
        <v>26</v>
      </c>
      <c r="K4" s="20" t="s">
        <v>27</v>
      </c>
      <c r="L4" s="21" t="s">
        <v>28</v>
      </c>
      <c r="M4" s="22" t="s">
        <v>29</v>
      </c>
      <c r="N4" s="21" t="s">
        <v>30</v>
      </c>
      <c r="O4" s="23" t="s">
        <v>31</v>
      </c>
      <c r="P4" s="23" t="s">
        <v>32</v>
      </c>
      <c r="Q4" s="19" t="s">
        <v>33</v>
      </c>
      <c r="R4" s="24" t="s">
        <v>34</v>
      </c>
    </row>
    <row r="5" spans="1:18">
      <c r="B5" s="41" t="s">
        <v>35</v>
      </c>
      <c r="C5" t="s">
        <v>36</v>
      </c>
      <c r="D5" s="3" t="s">
        <v>37</v>
      </c>
      <c r="E5" s="5">
        <v>1</v>
      </c>
      <c r="F5" s="2">
        <v>2600</v>
      </c>
      <c r="G5" s="6">
        <v>338000</v>
      </c>
      <c r="H5" s="2">
        <v>0</v>
      </c>
      <c r="I5" s="6">
        <v>0</v>
      </c>
      <c r="J5" s="6" t="str">
        <f>G5 - 271487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2">
        <v>120.66</v>
      </c>
    </row>
    <row r="6" spans="1:18">
      <c r="B6" s="41" t="s">
        <v>38</v>
      </c>
      <c r="C6" t="s">
        <v>39</v>
      </c>
      <c r="D6" s="3" t="s">
        <v>40</v>
      </c>
      <c r="E6" s="5">
        <v>1</v>
      </c>
      <c r="F6" s="2">
        <v>300</v>
      </c>
      <c r="G6" s="6">
        <v>39000</v>
      </c>
      <c r="H6" s="2">
        <v>270</v>
      </c>
      <c r="I6" s="6">
        <v>32578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2">
        <v>120.66</v>
      </c>
    </row>
    <row r="7" spans="1:18">
      <c r="B7" s="41" t="s">
        <v>38</v>
      </c>
      <c r="C7" t="s">
        <v>41</v>
      </c>
      <c r="D7" s="3" t="s">
        <v>42</v>
      </c>
      <c r="E7" s="5">
        <v>1</v>
      </c>
      <c r="F7" s="2">
        <v>400</v>
      </c>
      <c r="G7" s="6">
        <v>52000</v>
      </c>
      <c r="H7" s="2">
        <v>200</v>
      </c>
      <c r="I7" s="6">
        <v>24132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2">
        <v>120.66</v>
      </c>
    </row>
    <row r="8" spans="1:18">
      <c r="B8" s="41" t="s">
        <v>38</v>
      </c>
      <c r="C8" t="s">
        <v>41</v>
      </c>
      <c r="D8" s="3" t="s">
        <v>43</v>
      </c>
      <c r="E8" s="5">
        <v>1</v>
      </c>
      <c r="F8" s="2">
        <v>0</v>
      </c>
      <c r="G8" s="6">
        <v>0</v>
      </c>
      <c r="H8" s="2">
        <v>260</v>
      </c>
      <c r="I8" s="6">
        <v>31372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2">
        <v>120.66</v>
      </c>
    </row>
    <row r="9" spans="1:18">
      <c r="B9" s="41" t="s">
        <v>38</v>
      </c>
      <c r="C9" t="s">
        <v>44</v>
      </c>
      <c r="D9" s="3" t="s">
        <v>45</v>
      </c>
      <c r="E9" s="5">
        <v>1</v>
      </c>
      <c r="F9" s="2">
        <v>550</v>
      </c>
      <c r="G9" s="6">
        <v>71500</v>
      </c>
      <c r="H9" s="2">
        <v>260.42</v>
      </c>
      <c r="I9" s="6">
        <v>31422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2">
        <v>120.66</v>
      </c>
    </row>
    <row r="10" spans="1:18">
      <c r="B10" s="41" t="s">
        <v>38</v>
      </c>
      <c r="C10" t="s">
        <v>44</v>
      </c>
      <c r="D10" s="3" t="s">
        <v>46</v>
      </c>
      <c r="E10" s="5">
        <v>1</v>
      </c>
      <c r="F10" s="2">
        <v>750</v>
      </c>
      <c r="G10" s="6">
        <v>97500</v>
      </c>
      <c r="H10" s="2">
        <v>520.83</v>
      </c>
      <c r="I10" s="6">
        <v>62843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2">
        <v>120.66</v>
      </c>
    </row>
    <row r="11" spans="1:18">
      <c r="B11" s="41" t="s">
        <v>38</v>
      </c>
      <c r="C11" t="s">
        <v>44</v>
      </c>
      <c r="D11" s="3" t="s">
        <v>47</v>
      </c>
      <c r="E11" s="5">
        <v>1</v>
      </c>
      <c r="F11" s="2">
        <v>130</v>
      </c>
      <c r="G11" s="6">
        <v>16900</v>
      </c>
      <c r="H11" s="2">
        <v>104.17</v>
      </c>
      <c r="I11" s="6">
        <v>12569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2">
        <v>120.66</v>
      </c>
    </row>
    <row r="12" spans="1:18">
      <c r="B12" s="41" t="s">
        <v>38</v>
      </c>
      <c r="C12" t="s">
        <v>48</v>
      </c>
      <c r="D12" s="3" t="s">
        <v>49</v>
      </c>
      <c r="E12" s="5">
        <v>1</v>
      </c>
      <c r="F12" s="2">
        <v>350</v>
      </c>
      <c r="G12" s="6">
        <v>45500</v>
      </c>
      <c r="H12" s="2">
        <v>245.97</v>
      </c>
      <c r="I12" s="6">
        <v>29679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2">
        <v>120.66</v>
      </c>
    </row>
    <row r="13" spans="1:18">
      <c r="B13" s="41" t="s">
        <v>38</v>
      </c>
      <c r="C13" t="s">
        <v>48</v>
      </c>
      <c r="D13" s="3" t="s">
        <v>50</v>
      </c>
      <c r="E13" s="5">
        <v>1</v>
      </c>
      <c r="F13" s="2">
        <v>90</v>
      </c>
      <c r="G13" s="6">
        <v>11700</v>
      </c>
      <c r="H13" s="2">
        <v>39.5</v>
      </c>
      <c r="I13" s="6">
        <v>4766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2">
        <v>120.66</v>
      </c>
    </row>
    <row r="14" spans="1:18">
      <c r="B14" s="41" t="s">
        <v>35</v>
      </c>
      <c r="C14" t="s">
        <v>51</v>
      </c>
      <c r="D14" s="3" t="s">
        <v>52</v>
      </c>
      <c r="E14" s="5">
        <v>1</v>
      </c>
      <c r="F14" s="2">
        <v>380</v>
      </c>
      <c r="G14" s="6">
        <v>49400</v>
      </c>
      <c r="H14" s="2">
        <v>0</v>
      </c>
      <c r="I14" s="6">
        <v>0</v>
      </c>
      <c r="J14" s="6" t="str">
        <f>G14 - 37706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2">
        <v>120.66</v>
      </c>
    </row>
    <row r="15" spans="1:18">
      <c r="B15" s="41" t="s">
        <v>35</v>
      </c>
      <c r="C15" t="s">
        <v>51</v>
      </c>
      <c r="D15" s="3" t="s">
        <v>53</v>
      </c>
      <c r="E15" s="5">
        <v>1</v>
      </c>
      <c r="F15" s="2">
        <v>320</v>
      </c>
      <c r="G15" s="6">
        <v>41600</v>
      </c>
      <c r="H15" s="2">
        <v>0</v>
      </c>
      <c r="I15" s="6">
        <v>0</v>
      </c>
      <c r="J15" s="6" t="str">
        <f>G15 - 31422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2">
        <v>120.66</v>
      </c>
    </row>
    <row r="16" spans="1:18">
      <c r="B16" s="41" t="s">
        <v>35</v>
      </c>
      <c r="C16" t="s">
        <v>51</v>
      </c>
      <c r="D16" s="3" t="s">
        <v>54</v>
      </c>
      <c r="E16" s="5">
        <v>9</v>
      </c>
      <c r="F16" s="2">
        <v>1350</v>
      </c>
      <c r="G16" s="6">
        <v>175500</v>
      </c>
      <c r="H16" s="2">
        <v>0</v>
      </c>
      <c r="I16" s="6">
        <v>0</v>
      </c>
      <c r="J16" s="6" t="str">
        <f>G16 - 137916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2">
        <v>120.66</v>
      </c>
    </row>
    <row r="17" spans="1:18">
      <c r="B17" s="41" t="s">
        <v>35</v>
      </c>
      <c r="C17" t="s">
        <v>51</v>
      </c>
      <c r="D17" s="3" t="s">
        <v>55</v>
      </c>
      <c r="E17" s="5">
        <v>1</v>
      </c>
      <c r="F17" s="2">
        <v>350</v>
      </c>
      <c r="G17" s="6">
        <v>45500</v>
      </c>
      <c r="H17" s="2">
        <v>0</v>
      </c>
      <c r="I17" s="6">
        <v>0</v>
      </c>
      <c r="J17" s="6" t="str">
        <f>G17 - 33273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</v>
      </c>
      <c r="P17" s="4">
        <v>1</v>
      </c>
      <c r="Q17" s="2">
        <v>130</v>
      </c>
      <c r="R17" s="42">
        <v>120.66</v>
      </c>
    </row>
    <row r="18" spans="1:18">
      <c r="B18" s="41" t="s">
        <v>35</v>
      </c>
      <c r="C18" t="s">
        <v>51</v>
      </c>
      <c r="D18" s="3" t="s">
        <v>56</v>
      </c>
      <c r="E18" s="5">
        <v>1</v>
      </c>
      <c r="F18" s="2">
        <v>48</v>
      </c>
      <c r="G18" s="6">
        <v>6240</v>
      </c>
      <c r="H18" s="2">
        <v>0</v>
      </c>
      <c r="I18" s="6">
        <v>0</v>
      </c>
      <c r="J18" s="6" t="str">
        <f>G18 - 4600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</v>
      </c>
      <c r="P18" s="4">
        <v>1</v>
      </c>
      <c r="Q18" s="2">
        <v>130</v>
      </c>
      <c r="R18" s="42">
        <v>120.66</v>
      </c>
    </row>
    <row r="19" spans="1:18">
      <c r="B19" s="43"/>
      <c r="C19" s="43"/>
      <c r="D19" s="44"/>
      <c r="E19" s="45"/>
      <c r="F19" s="46"/>
      <c r="G19" s="47"/>
      <c r="H19" s="46"/>
      <c r="I19" s="47"/>
      <c r="J19" s="47"/>
      <c r="K19" s="48"/>
      <c r="L19" s="47"/>
      <c r="M19" s="46"/>
      <c r="N19" s="47"/>
      <c r="O19" s="48"/>
      <c r="P19" s="48"/>
      <c r="Q19" s="46"/>
      <c r="R19" s="46"/>
    </row>
    <row r="20" spans="1:18">
      <c r="D20" s="8" t="s">
        <v>57</v>
      </c>
      <c r="F20" s="2" t="str">
        <f>SUM(F5:F19)</f>
        <v>0</v>
      </c>
      <c r="G20" s="6" t="str">
        <f>SUM(G5:G19)</f>
        <v>0</v>
      </c>
      <c r="H20" s="2" t="str">
        <f>SUM(H5:H19)</f>
        <v>0</v>
      </c>
      <c r="I20" s="6" t="str">
        <f>SUM(I5:I19)</f>
        <v>0</v>
      </c>
      <c r="J20" s="6" t="str">
        <f>SUM(J5:J19)</f>
        <v>0</v>
      </c>
      <c r="K20" s="4" t="str">
        <f>IF(G20=0,0,J20 / G20)</f>
        <v>0</v>
      </c>
      <c r="L20" s="6" t="str">
        <f>SUM(L5:L19)</f>
        <v>0</v>
      </c>
      <c r="M20" s="2" t="str">
        <f>SUM(M5:M19)</f>
        <v>0</v>
      </c>
      <c r="N20" s="6" t="str">
        <f>SUM(N5:N19)</f>
        <v>0</v>
      </c>
    </row>
    <row r="21" spans="1:18">
      <c r="D21" s="8" t="s">
        <v>58</v>
      </c>
      <c r="E21" s="9">
        <v>0.04166</v>
      </c>
      <c r="F21" s="2" t="str">
        <f>E21 * (F20 - 0)</f>
        <v>0</v>
      </c>
      <c r="G21" s="6" t="str">
        <f>E21 * (G20 - 0)</f>
        <v>0</v>
      </c>
    </row>
    <row r="22" spans="1:18">
      <c r="D22" s="8" t="s">
        <v>59</v>
      </c>
      <c r="E22" s="7">
        <v>0.1</v>
      </c>
      <c r="F22" s="2" t="str">
        <f>F20*E22</f>
        <v>0</v>
      </c>
      <c r="G22" s="6" t="str">
        <f>G20*E22</f>
        <v>0</v>
      </c>
      <c r="N22" s="6" t="str">
        <f>G22</f>
        <v>0</v>
      </c>
    </row>
    <row r="23" spans="1:18">
      <c r="D23" s="8" t="s">
        <v>57</v>
      </c>
      <c r="F23" s="2" t="str">
        <f>F20 + F21 + F22</f>
        <v>0</v>
      </c>
      <c r="G23" s="6" t="str">
        <f>G20 + G21 +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</f>
        <v>0</v>
      </c>
      <c r="M23" s="2" t="str">
        <f>M20</f>
        <v>0</v>
      </c>
      <c r="N23" s="6" t="str">
        <f>N20 + N22</f>
        <v>0</v>
      </c>
    </row>
    <row r="24" spans="1:18">
      <c r="D24" s="8" t="s">
        <v>60</v>
      </c>
      <c r="E24" s="7">
        <v>0</v>
      </c>
      <c r="F24" s="2" t="str">
        <f>F23*E24</f>
        <v>0</v>
      </c>
      <c r="G24" s="6" t="str">
        <f>G23*E24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</row>
    <row r="25" spans="1:18">
      <c r="D25" s="8" t="s">
        <v>61</v>
      </c>
      <c r="E25" s="5">
        <v>0</v>
      </c>
      <c r="F25" s="2" t="str">
        <f>IF(R25=0,0,G25/R25)</f>
        <v>0</v>
      </c>
      <c r="G25" s="6" t="str">
        <f>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  <c r="Q25" s="2" t="s">
        <v>62</v>
      </c>
      <c r="R25" s="2">
        <v>100</v>
      </c>
    </row>
    <row r="26" spans="1:18">
      <c r="D26" s="8" t="s">
        <v>63</v>
      </c>
      <c r="F26" s="2" t="str">
        <f>F23 - F24 - F25</f>
        <v>0</v>
      </c>
      <c r="G26" s="6" t="str">
        <f>G23 - G24 -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L23 - L24 - L25</f>
        <v>0</v>
      </c>
      <c r="M26" s="2" t="str">
        <f>M23 - M24 - M25</f>
        <v>0</v>
      </c>
      <c r="N26" s="6" t="str">
        <f>N23 - N24 - N25</f>
        <v>0</v>
      </c>
    </row>
    <row r="27" spans="1:18">
      <c r="D27" s="8"/>
    </row>
    <row r="28" spans="1:18">
      <c r="D2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8" s="2" t="str">
        <f>M26</f>
        <v>0</v>
      </c>
    </row>
    <row r="29" spans="1:18">
      <c r="D29" s="8" t="s">
        <v>7</v>
      </c>
      <c r="F29" s="2" t="str">
        <f>(F28 + F30) * E21</f>
        <v>0</v>
      </c>
    </row>
    <row r="30" spans="1:18">
      <c r="D30" s="8" t="s">
        <v>64</v>
      </c>
      <c r="F30" s="2" t="str">
        <f>H26</f>
        <v>0</v>
      </c>
    </row>
    <row r="31" spans="1:18">
      <c r="D3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1" s="2" t="str">
        <f>SUM(F28:F30)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66</v>
      </c>
      <c r="Q2" s="2" t="s">
        <v>17</v>
      </c>
      <c r="R2" s="2">
        <v>130</v>
      </c>
    </row>
    <row r="4" spans="1:18" s="1" customFormat="1">
      <c r="B4" s="15" t="s">
        <v>18</v>
      </c>
      <c r="C4" s="16" t="s">
        <v>19</v>
      </c>
      <c r="D4" s="17" t="s">
        <v>20</v>
      </c>
      <c r="E4" s="18" t="s">
        <v>21</v>
      </c>
      <c r="F4" s="19" t="s">
        <v>22</v>
      </c>
      <c r="G4" s="18" t="s">
        <v>23</v>
      </c>
      <c r="H4" s="19" t="s">
        <v>24</v>
      </c>
      <c r="I4" s="18" t="s">
        <v>25</v>
      </c>
      <c r="J4" s="18" t="s">
        <v>26</v>
      </c>
      <c r="K4" s="20" t="s">
        <v>27</v>
      </c>
      <c r="L4" s="21" t="s">
        <v>28</v>
      </c>
      <c r="M4" s="22" t="s">
        <v>29</v>
      </c>
      <c r="N4" s="21" t="s">
        <v>30</v>
      </c>
      <c r="O4" s="23" t="s">
        <v>31</v>
      </c>
      <c r="P4" s="23" t="s">
        <v>32</v>
      </c>
      <c r="Q4" s="19" t="s">
        <v>33</v>
      </c>
      <c r="R4" s="24" t="s">
        <v>34</v>
      </c>
    </row>
    <row r="5" spans="1:18">
      <c r="B5" s="41" t="s">
        <v>38</v>
      </c>
      <c r="C5" t="s">
        <v>67</v>
      </c>
      <c r="D5" s="3" t="s">
        <v>68</v>
      </c>
      <c r="E5" s="5">
        <v>1</v>
      </c>
      <c r="F5" s="2">
        <v>900</v>
      </c>
      <c r="G5" s="6">
        <v>117000</v>
      </c>
      <c r="H5" s="2">
        <v>805.63</v>
      </c>
      <c r="I5" s="6">
        <v>97207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120.66</v>
      </c>
    </row>
    <row r="6" spans="1:18">
      <c r="B6" s="41" t="s">
        <v>38</v>
      </c>
      <c r="C6" t="s">
        <v>69</v>
      </c>
      <c r="D6" s="3" t="s">
        <v>70</v>
      </c>
      <c r="E6" s="5">
        <v>1</v>
      </c>
      <c r="F6" s="2">
        <v>300</v>
      </c>
      <c r="G6" s="6">
        <v>39000</v>
      </c>
      <c r="H6" s="2">
        <v>167.54</v>
      </c>
      <c r="I6" s="6">
        <v>20215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120.66</v>
      </c>
    </row>
    <row r="7" spans="1:18">
      <c r="B7" s="41" t="s">
        <v>38</v>
      </c>
      <c r="C7" t="s">
        <v>71</v>
      </c>
      <c r="D7" s="3" t="s">
        <v>72</v>
      </c>
      <c r="E7" s="5">
        <v>1</v>
      </c>
      <c r="F7" s="2">
        <v>450</v>
      </c>
      <c r="G7" s="6">
        <v>58500</v>
      </c>
      <c r="H7" s="2">
        <v>314.14</v>
      </c>
      <c r="I7" s="6">
        <v>37904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120.66</v>
      </c>
    </row>
    <row r="8" spans="1:18">
      <c r="B8" s="41" t="s">
        <v>38</v>
      </c>
      <c r="C8" t="s">
        <v>73</v>
      </c>
      <c r="D8" s="3" t="s">
        <v>74</v>
      </c>
      <c r="E8" s="5">
        <v>1</v>
      </c>
      <c r="F8" s="2">
        <v>220</v>
      </c>
      <c r="G8" s="6">
        <v>28600</v>
      </c>
      <c r="H8" s="2">
        <v>120</v>
      </c>
      <c r="I8" s="6">
        <v>14479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120.66</v>
      </c>
    </row>
    <row r="9" spans="1:18">
      <c r="B9" s="41" t="s">
        <v>38</v>
      </c>
      <c r="C9" t="s">
        <v>75</v>
      </c>
      <c r="D9" s="3" t="s">
        <v>76</v>
      </c>
      <c r="E9" s="5">
        <v>1</v>
      </c>
      <c r="F9" s="2">
        <v>0</v>
      </c>
      <c r="G9" s="6">
        <v>0</v>
      </c>
      <c r="H9" s="2">
        <v>370</v>
      </c>
      <c r="I9" s="6">
        <v>44644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120.66</v>
      </c>
    </row>
    <row r="10" spans="1:18">
      <c r="B10" s="43"/>
      <c r="C10" s="43"/>
      <c r="D10" s="44"/>
      <c r="E10" s="45"/>
      <c r="F10" s="46"/>
      <c r="G10" s="47"/>
      <c r="H10" s="46"/>
      <c r="I10" s="47"/>
      <c r="J10" s="47"/>
      <c r="K10" s="48"/>
      <c r="L10" s="47"/>
      <c r="M10" s="46"/>
      <c r="N10" s="47"/>
      <c r="O10" s="48"/>
      <c r="P10" s="48"/>
      <c r="Q10" s="46"/>
      <c r="R10" s="46"/>
    </row>
    <row r="11" spans="1:18">
      <c r="D11" s="8" t="s">
        <v>57</v>
      </c>
      <c r="F11" s="2" t="str">
        <f>SUM(F5:F10)</f>
        <v>0</v>
      </c>
      <c r="G11" s="6" t="str">
        <f>SUM(G5:G10)</f>
        <v>0</v>
      </c>
      <c r="H11" s="2" t="str">
        <f>SUM(H5:H10)</f>
        <v>0</v>
      </c>
      <c r="I11" s="6" t="str">
        <f>SUM(I5:I10)</f>
        <v>0</v>
      </c>
      <c r="J11" s="6" t="str">
        <f>SUM(J5:J10)</f>
        <v>0</v>
      </c>
      <c r="K11" s="4" t="str">
        <f>IF(G11=0,0,J11 / G11)</f>
        <v>0</v>
      </c>
      <c r="L11" s="6" t="str">
        <f>SUM(L5:L10)</f>
        <v>0</v>
      </c>
      <c r="M11" s="2" t="str">
        <f>SUM(M5:M10)</f>
        <v>0</v>
      </c>
      <c r="N11" s="6" t="str">
        <f>SUM(N5:N10)</f>
        <v>0</v>
      </c>
    </row>
    <row r="12" spans="1:18">
      <c r="D12" s="8" t="s">
        <v>58</v>
      </c>
      <c r="E12" s="9">
        <v>0.04712</v>
      </c>
      <c r="F12" s="2" t="str">
        <f>E12 * (F11 - 0)</f>
        <v>0</v>
      </c>
      <c r="G12" s="6" t="str">
        <f>E12 * (G11 - 0)</f>
        <v>0</v>
      </c>
    </row>
    <row r="13" spans="1:18">
      <c r="D13" s="8" t="s">
        <v>59</v>
      </c>
      <c r="E13" s="7">
        <v>0.1</v>
      </c>
      <c r="F13" s="2" t="str">
        <f>F11*E13</f>
        <v>0</v>
      </c>
      <c r="G13" s="6" t="str">
        <f>G11*E13</f>
        <v>0</v>
      </c>
      <c r="N13" s="6" t="str">
        <f>G13</f>
        <v>0</v>
      </c>
    </row>
    <row r="14" spans="1:18">
      <c r="D14" s="8" t="s">
        <v>57</v>
      </c>
      <c r="F14" s="2" t="str">
        <f>F11 + F12 + F13</f>
        <v>0</v>
      </c>
      <c r="G14" s="6" t="str">
        <f>G11 + G12 + G13</f>
        <v>0</v>
      </c>
      <c r="H14" s="2" t="str">
        <f>H11</f>
        <v>0</v>
      </c>
      <c r="I14" s="6" t="str">
        <f>I11</f>
        <v>0</v>
      </c>
      <c r="J14" s="6" t="str">
        <f>G14 - I14</f>
        <v>0</v>
      </c>
      <c r="K14" s="4" t="str">
        <f>IF(G14=0,0,J14 / G14)</f>
        <v>0</v>
      </c>
      <c r="L14" s="6" t="str">
        <f>L11</f>
        <v>0</v>
      </c>
      <c r="M14" s="2" t="str">
        <f>M11</f>
        <v>0</v>
      </c>
      <c r="N14" s="6" t="str">
        <f>N11 + N13</f>
        <v>0</v>
      </c>
    </row>
    <row r="15" spans="1:18">
      <c r="D15" s="8" t="s">
        <v>60</v>
      </c>
      <c r="E15" s="7">
        <v>0</v>
      </c>
      <c r="F15" s="2" t="str">
        <f>F14*E15</f>
        <v>0</v>
      </c>
      <c r="G15" s="6" t="str">
        <f>G14*E15</f>
        <v>0</v>
      </c>
      <c r="L15" s="6" t="str">
        <f>G15*O15</f>
        <v>0</v>
      </c>
      <c r="M15" s="2" t="str">
        <f>F15*O15</f>
        <v>0</v>
      </c>
      <c r="N15" s="6" t="str">
        <f>G15*P15</f>
        <v>0</v>
      </c>
      <c r="O15" s="4">
        <v>0.2</v>
      </c>
      <c r="P15" s="4">
        <v>0.8</v>
      </c>
    </row>
    <row r="16" spans="1:18">
      <c r="D16" s="8" t="s">
        <v>61</v>
      </c>
      <c r="E16" s="5">
        <v>0</v>
      </c>
      <c r="F16" s="2" t="str">
        <f>IF(R16=0,0,G16/R16)</f>
        <v>0</v>
      </c>
      <c r="G16" s="6" t="str">
        <f>E16</f>
        <v>0</v>
      </c>
      <c r="L16" s="6" t="str">
        <f>G16*O16</f>
        <v>0</v>
      </c>
      <c r="M16" s="2" t="str">
        <f>F16*O16</f>
        <v>0</v>
      </c>
      <c r="N16" s="6" t="str">
        <f>G16*P16</f>
        <v>0</v>
      </c>
      <c r="O16" s="4">
        <v>0.2</v>
      </c>
      <c r="P16" s="4">
        <v>0.8</v>
      </c>
      <c r="Q16" s="2" t="s">
        <v>62</v>
      </c>
      <c r="R16" s="2">
        <v>100</v>
      </c>
    </row>
    <row r="17" spans="1:18">
      <c r="D17" s="8" t="s">
        <v>63</v>
      </c>
      <c r="F17" s="2" t="str">
        <f>F14 - F15 - F16</f>
        <v>0</v>
      </c>
      <c r="G17" s="6" t="str">
        <f>G14 - G15 - G16</f>
        <v>0</v>
      </c>
      <c r="H17" s="2" t="str">
        <f>H14</f>
        <v>0</v>
      </c>
      <c r="I17" s="6" t="str">
        <f>I14</f>
        <v>0</v>
      </c>
      <c r="J17" s="6" t="str">
        <f>G17 - I17</f>
        <v>0</v>
      </c>
      <c r="K17" s="4" t="str">
        <f>IF(G17=0,0,J17 / G17)</f>
        <v>0</v>
      </c>
      <c r="L17" s="6" t="str">
        <f>L14 - L15 - L16</f>
        <v>0</v>
      </c>
      <c r="M17" s="2" t="str">
        <f>M14 - M15 - M16</f>
        <v>0</v>
      </c>
      <c r="N17" s="6" t="str">
        <f>N14 - N15 - N16</f>
        <v>0</v>
      </c>
    </row>
    <row r="18" spans="1:18">
      <c r="D18" s="8"/>
    </row>
    <row r="19" spans="1:18">
      <c r="D1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19" s="2" t="str">
        <f>M17</f>
        <v>0</v>
      </c>
    </row>
    <row r="20" spans="1:18">
      <c r="D20" s="8" t="s">
        <v>7</v>
      </c>
      <c r="F20" s="2" t="str">
        <f>(F19 + F21) * E12</f>
        <v>0</v>
      </c>
    </row>
    <row r="21" spans="1:18">
      <c r="D21" s="8" t="s">
        <v>64</v>
      </c>
      <c r="F21" s="2" t="str">
        <f>H17</f>
        <v>0</v>
      </c>
    </row>
    <row r="22" spans="1:18">
      <c r="D2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2" s="2" t="str">
        <f>SUM(F19:F21)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8"/>
  <sheetViews>
    <sheetView tabSelected="1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77</v>
      </c>
      <c r="Q2" s="2" t="s">
        <v>17</v>
      </c>
      <c r="R2" s="2">
        <v>130</v>
      </c>
    </row>
    <row r="4" spans="1:18" s="1" customFormat="1">
      <c r="B4" s="15" t="s">
        <v>18</v>
      </c>
      <c r="C4" s="16" t="s">
        <v>19</v>
      </c>
      <c r="D4" s="17" t="s">
        <v>20</v>
      </c>
      <c r="E4" s="18" t="s">
        <v>21</v>
      </c>
      <c r="F4" s="19" t="s">
        <v>22</v>
      </c>
      <c r="G4" s="18" t="s">
        <v>23</v>
      </c>
      <c r="H4" s="19" t="s">
        <v>24</v>
      </c>
      <c r="I4" s="18" t="s">
        <v>25</v>
      </c>
      <c r="J4" s="18" t="s">
        <v>26</v>
      </c>
      <c r="K4" s="20" t="s">
        <v>27</v>
      </c>
      <c r="L4" s="21" t="s">
        <v>28</v>
      </c>
      <c r="M4" s="22" t="s">
        <v>29</v>
      </c>
      <c r="N4" s="21" t="s">
        <v>30</v>
      </c>
      <c r="O4" s="23" t="s">
        <v>31</v>
      </c>
      <c r="P4" s="23" t="s">
        <v>32</v>
      </c>
      <c r="Q4" s="19" t="s">
        <v>33</v>
      </c>
      <c r="R4" s="24" t="s">
        <v>34</v>
      </c>
    </row>
    <row r="5" spans="1:18">
      <c r="B5" s="41" t="s">
        <v>38</v>
      </c>
      <c r="C5" t="s">
        <v>78</v>
      </c>
      <c r="D5" s="3" t="s">
        <v>68</v>
      </c>
      <c r="E5" s="5">
        <v>1</v>
      </c>
      <c r="F5" s="2">
        <v>2000</v>
      </c>
      <c r="G5" s="6">
        <v>260000</v>
      </c>
      <c r="H5" s="2">
        <v>1976.56</v>
      </c>
      <c r="I5" s="6">
        <v>238492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120.66</v>
      </c>
    </row>
    <row r="6" spans="1:18">
      <c r="B6" s="41" t="s">
        <v>38</v>
      </c>
      <c r="C6" t="s">
        <v>79</v>
      </c>
      <c r="D6" s="3" t="s">
        <v>80</v>
      </c>
      <c r="E6" s="5">
        <v>1</v>
      </c>
      <c r="F6" s="2">
        <v>900</v>
      </c>
      <c r="G6" s="6">
        <v>117000</v>
      </c>
      <c r="H6" s="2">
        <v>580</v>
      </c>
      <c r="I6" s="6">
        <v>69983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120.66</v>
      </c>
    </row>
    <row r="7" spans="1:18">
      <c r="B7" s="41" t="s">
        <v>38</v>
      </c>
      <c r="C7" t="s">
        <v>79</v>
      </c>
      <c r="D7" s="3" t="s">
        <v>81</v>
      </c>
      <c r="E7" s="5">
        <v>1</v>
      </c>
      <c r="F7" s="2">
        <v>150</v>
      </c>
      <c r="G7" s="6">
        <v>19500</v>
      </c>
      <c r="H7" s="2">
        <v>80</v>
      </c>
      <c r="I7" s="6">
        <v>9653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120.66</v>
      </c>
    </row>
    <row r="8" spans="1:18">
      <c r="B8" s="41" t="s">
        <v>38</v>
      </c>
      <c r="C8" t="s">
        <v>79</v>
      </c>
      <c r="D8" s="3" t="s">
        <v>82</v>
      </c>
      <c r="E8" s="5">
        <v>1</v>
      </c>
      <c r="F8" s="2">
        <v>80</v>
      </c>
      <c r="G8" s="6">
        <v>10400</v>
      </c>
      <c r="H8" s="2">
        <v>80</v>
      </c>
      <c r="I8" s="6">
        <v>9653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120.66</v>
      </c>
    </row>
    <row r="9" spans="1:18">
      <c r="B9" s="41" t="s">
        <v>38</v>
      </c>
      <c r="C9" t="s">
        <v>83</v>
      </c>
      <c r="D9" s="3" t="s">
        <v>84</v>
      </c>
      <c r="E9" s="5">
        <v>1</v>
      </c>
      <c r="F9" s="2">
        <v>1700</v>
      </c>
      <c r="G9" s="6">
        <v>221000</v>
      </c>
      <c r="H9" s="2">
        <v>1204.19</v>
      </c>
      <c r="I9" s="6">
        <v>145298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120.66</v>
      </c>
    </row>
    <row r="10" spans="1:18">
      <c r="B10" s="41" t="s">
        <v>38</v>
      </c>
      <c r="C10" t="s">
        <v>85</v>
      </c>
      <c r="D10" s="3" t="s">
        <v>86</v>
      </c>
      <c r="E10" s="5">
        <v>2</v>
      </c>
      <c r="F10" s="2">
        <v>700</v>
      </c>
      <c r="G10" s="6">
        <v>91000</v>
      </c>
      <c r="H10" s="2">
        <v>524</v>
      </c>
      <c r="I10" s="6">
        <v>63226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120.66</v>
      </c>
    </row>
    <row r="11" spans="1:18">
      <c r="B11" s="41" t="s">
        <v>38</v>
      </c>
      <c r="C11" t="s">
        <v>87</v>
      </c>
      <c r="D11" s="3" t="s">
        <v>88</v>
      </c>
      <c r="E11" s="5">
        <v>1</v>
      </c>
      <c r="F11" s="2">
        <v>653.85</v>
      </c>
      <c r="G11" s="6">
        <v>85000</v>
      </c>
      <c r="H11" s="2">
        <v>421.58</v>
      </c>
      <c r="I11" s="6">
        <v>50868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2">
        <v>120.66</v>
      </c>
    </row>
    <row r="12" spans="1:18">
      <c r="B12" s="41" t="s">
        <v>38</v>
      </c>
      <c r="C12" t="s">
        <v>89</v>
      </c>
      <c r="D12" s="3" t="s">
        <v>90</v>
      </c>
      <c r="E12" s="5">
        <v>1</v>
      </c>
      <c r="F12" s="2">
        <v>920</v>
      </c>
      <c r="G12" s="6">
        <v>119600</v>
      </c>
      <c r="H12" s="2">
        <v>764.4</v>
      </c>
      <c r="I12" s="6">
        <v>92233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120.66</v>
      </c>
    </row>
    <row r="13" spans="1:18">
      <c r="B13" s="41" t="s">
        <v>38</v>
      </c>
      <c r="C13" t="s">
        <v>91</v>
      </c>
      <c r="D13" s="3" t="s">
        <v>92</v>
      </c>
      <c r="E13" s="5">
        <v>1</v>
      </c>
      <c r="F13" s="2">
        <v>270</v>
      </c>
      <c r="G13" s="6">
        <v>35100</v>
      </c>
      <c r="H13" s="2">
        <v>167.54</v>
      </c>
      <c r="I13" s="6">
        <v>20215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120.66</v>
      </c>
    </row>
    <row r="14" spans="1:18">
      <c r="B14" s="41" t="s">
        <v>38</v>
      </c>
      <c r="C14" t="s">
        <v>91</v>
      </c>
      <c r="D14" s="3" t="s">
        <v>93</v>
      </c>
      <c r="E14" s="5">
        <v>2</v>
      </c>
      <c r="F14" s="2">
        <v>300</v>
      </c>
      <c r="G14" s="6">
        <v>39000</v>
      </c>
      <c r="H14" s="2">
        <v>167.54</v>
      </c>
      <c r="I14" s="6">
        <v>20216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120.66</v>
      </c>
    </row>
    <row r="15" spans="1:18">
      <c r="B15" s="41" t="s">
        <v>38</v>
      </c>
      <c r="C15" t="s">
        <v>94</v>
      </c>
      <c r="D15" s="3" t="s">
        <v>95</v>
      </c>
      <c r="E15" s="5">
        <v>1</v>
      </c>
      <c r="F15" s="2">
        <v>350</v>
      </c>
      <c r="G15" s="6">
        <v>45500</v>
      </c>
      <c r="H15" s="2">
        <v>222.51</v>
      </c>
      <c r="I15" s="6">
        <v>26848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120.66</v>
      </c>
    </row>
    <row r="16" spans="1:18">
      <c r="B16" s="41" t="s">
        <v>38</v>
      </c>
      <c r="C16" t="s">
        <v>73</v>
      </c>
      <c r="D16" s="3" t="s">
        <v>96</v>
      </c>
      <c r="E16" s="5">
        <v>1</v>
      </c>
      <c r="F16" s="2">
        <v>650</v>
      </c>
      <c r="G16" s="6">
        <v>84500</v>
      </c>
      <c r="H16" s="2">
        <v>520</v>
      </c>
      <c r="I16" s="6">
        <v>62743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120.66</v>
      </c>
    </row>
    <row r="17" spans="1:18">
      <c r="B17" s="41" t="s">
        <v>38</v>
      </c>
      <c r="C17" t="s">
        <v>75</v>
      </c>
      <c r="D17" s="3" t="s">
        <v>97</v>
      </c>
      <c r="E17" s="5">
        <v>1</v>
      </c>
      <c r="F17" s="2">
        <v>0</v>
      </c>
      <c r="G17" s="6">
        <v>0</v>
      </c>
      <c r="H17" s="2">
        <v>320</v>
      </c>
      <c r="I17" s="6">
        <v>38611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120.66</v>
      </c>
    </row>
    <row r="18" spans="1:18">
      <c r="B18" s="41" t="s">
        <v>38</v>
      </c>
      <c r="C18" t="s">
        <v>75</v>
      </c>
      <c r="D18" s="3" t="s">
        <v>98</v>
      </c>
      <c r="E18" s="5">
        <v>10</v>
      </c>
      <c r="F18" s="2">
        <v>200</v>
      </c>
      <c r="G18" s="6">
        <v>26000</v>
      </c>
      <c r="H18" s="2">
        <v>170</v>
      </c>
      <c r="I18" s="6">
        <v>20510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120.66</v>
      </c>
    </row>
    <row r="19" spans="1:18">
      <c r="B19" s="41" t="s">
        <v>38</v>
      </c>
      <c r="C19" t="s">
        <v>75</v>
      </c>
      <c r="D19" s="3" t="s">
        <v>99</v>
      </c>
      <c r="E19" s="5">
        <v>1</v>
      </c>
      <c r="F19" s="2">
        <v>150</v>
      </c>
      <c r="G19" s="6">
        <v>19500</v>
      </c>
      <c r="H19" s="2">
        <v>60</v>
      </c>
      <c r="I19" s="6">
        <v>7240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120.66</v>
      </c>
    </row>
    <row r="20" spans="1:18">
      <c r="B20" s="41" t="s">
        <v>38</v>
      </c>
      <c r="C20" t="s">
        <v>75</v>
      </c>
      <c r="D20" s="3" t="s">
        <v>100</v>
      </c>
      <c r="E20" s="5">
        <v>1</v>
      </c>
      <c r="F20" s="2">
        <v>80</v>
      </c>
      <c r="G20" s="6">
        <v>10400</v>
      </c>
      <c r="H20" s="2">
        <v>50</v>
      </c>
      <c r="I20" s="6">
        <v>6033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2">
        <v>120.66</v>
      </c>
    </row>
    <row r="21" spans="1:18">
      <c r="B21" s="41" t="s">
        <v>38</v>
      </c>
      <c r="C21" t="s">
        <v>75</v>
      </c>
      <c r="D21" s="3" t="s">
        <v>101</v>
      </c>
      <c r="E21" s="5">
        <v>1</v>
      </c>
      <c r="F21" s="2">
        <v>130</v>
      </c>
      <c r="G21" s="6">
        <v>16900</v>
      </c>
      <c r="H21" s="2">
        <v>80</v>
      </c>
      <c r="I21" s="6">
        <v>9653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2">
        <v>120.66</v>
      </c>
    </row>
    <row r="22" spans="1:18">
      <c r="B22" s="41" t="s">
        <v>35</v>
      </c>
      <c r="C22" t="s">
        <v>102</v>
      </c>
      <c r="D22" s="3" t="s">
        <v>103</v>
      </c>
      <c r="E22" s="5">
        <v>10</v>
      </c>
      <c r="F22" s="2">
        <v>1300</v>
      </c>
      <c r="G22" s="6">
        <v>169000</v>
      </c>
      <c r="H22" s="2">
        <v>0</v>
      </c>
      <c r="I22" s="6">
        <v>0</v>
      </c>
      <c r="J22" s="6" t="str">
        <f>G22 - 131520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2">
        <v>120.66</v>
      </c>
    </row>
    <row r="23" spans="1:18">
      <c r="B23" s="41" t="s">
        <v>35</v>
      </c>
      <c r="C23" t="s">
        <v>102</v>
      </c>
      <c r="D23" s="3" t="s">
        <v>104</v>
      </c>
      <c r="E23" s="5">
        <v>1</v>
      </c>
      <c r="F23" s="2">
        <v>40</v>
      </c>
      <c r="G23" s="6">
        <v>5200</v>
      </c>
      <c r="H23" s="2">
        <v>0</v>
      </c>
      <c r="I23" s="6">
        <v>0</v>
      </c>
      <c r="J23" s="6" t="str">
        <f>G23 - 3740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2">
        <v>120.66</v>
      </c>
    </row>
    <row r="24" spans="1:18">
      <c r="B24" s="41" t="s">
        <v>35</v>
      </c>
      <c r="C24" t="s">
        <v>102</v>
      </c>
      <c r="D24" s="3" t="s">
        <v>105</v>
      </c>
      <c r="E24" s="5">
        <v>1</v>
      </c>
      <c r="F24" s="2">
        <v>80</v>
      </c>
      <c r="G24" s="6">
        <v>10400</v>
      </c>
      <c r="H24" s="2">
        <v>0</v>
      </c>
      <c r="I24" s="6">
        <v>0</v>
      </c>
      <c r="J24" s="6" t="str">
        <f>G24 - 6033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2">
        <v>120.66</v>
      </c>
    </row>
    <row r="25" spans="1:18">
      <c r="B25" s="41" t="s">
        <v>38</v>
      </c>
      <c r="C25" t="s">
        <v>106</v>
      </c>
      <c r="D25" s="3" t="s">
        <v>107</v>
      </c>
      <c r="E25" s="5">
        <v>1</v>
      </c>
      <c r="F25" s="2">
        <v>0</v>
      </c>
      <c r="G25" s="6">
        <v>0</v>
      </c>
      <c r="H25" s="2">
        <v>716.0599999999999</v>
      </c>
      <c r="I25" s="6">
        <v>86400</v>
      </c>
      <c r="J25" s="6" t="str">
        <f>G25 - I25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</v>
      </c>
      <c r="P25" s="4">
        <v>1</v>
      </c>
      <c r="Q25" s="2">
        <v>130</v>
      </c>
      <c r="R25" s="42">
        <v>120.66</v>
      </c>
    </row>
    <row r="26" spans="1:18">
      <c r="B26" s="43"/>
      <c r="C26" s="43"/>
      <c r="D26" s="44"/>
      <c r="E26" s="45"/>
      <c r="F26" s="46"/>
      <c r="G26" s="47"/>
      <c r="H26" s="46"/>
      <c r="I26" s="47"/>
      <c r="J26" s="47"/>
      <c r="K26" s="48"/>
      <c r="L26" s="47"/>
      <c r="M26" s="46"/>
      <c r="N26" s="47"/>
      <c r="O26" s="48"/>
      <c r="P26" s="48"/>
      <c r="Q26" s="46"/>
      <c r="R26" s="46"/>
    </row>
    <row r="27" spans="1:18">
      <c r="D27" s="8" t="s">
        <v>57</v>
      </c>
      <c r="F27" s="2" t="str">
        <f>SUM(F5:F26)</f>
        <v>0</v>
      </c>
      <c r="G27" s="6" t="str">
        <f>SUM(G5:G26)</f>
        <v>0</v>
      </c>
      <c r="H27" s="2" t="str">
        <f>SUM(H5:H26)</f>
        <v>0</v>
      </c>
      <c r="I27" s="6" t="str">
        <f>SUM(I5:I26)</f>
        <v>0</v>
      </c>
      <c r="J27" s="6" t="str">
        <f>SUM(J5:J26)</f>
        <v>0</v>
      </c>
      <c r="K27" s="4" t="str">
        <f>IF(G27=0,0,J27 / G27)</f>
        <v>0</v>
      </c>
      <c r="L27" s="6" t="str">
        <f>SUM(L5:L26)</f>
        <v>0</v>
      </c>
      <c r="M27" s="2" t="str">
        <f>SUM(M5:M26)</f>
        <v>0</v>
      </c>
      <c r="N27" s="6" t="str">
        <f>SUM(N5:N26)</f>
        <v>0</v>
      </c>
    </row>
    <row r="28" spans="1:18">
      <c r="D28" s="8" t="s">
        <v>58</v>
      </c>
      <c r="E28" s="9">
        <v>0.04712</v>
      </c>
      <c r="F28" s="2" t="str">
        <f>E28 * (F27 - 0)</f>
        <v>0</v>
      </c>
      <c r="G28" s="6" t="str">
        <f>E28 * (G27 - 0)</f>
        <v>0</v>
      </c>
    </row>
    <row r="29" spans="1:18">
      <c r="D29" s="8" t="s">
        <v>59</v>
      </c>
      <c r="E29" s="7">
        <v>0.1</v>
      </c>
      <c r="F29" s="2" t="str">
        <f>F27*E29</f>
        <v>0</v>
      </c>
      <c r="G29" s="6" t="str">
        <f>G27*E29</f>
        <v>0</v>
      </c>
      <c r="N29" s="6" t="str">
        <f>G29</f>
        <v>0</v>
      </c>
    </row>
    <row r="30" spans="1:18">
      <c r="D30" s="8" t="s">
        <v>57</v>
      </c>
      <c r="F30" s="2" t="str">
        <f>F27 + F28 + F29</f>
        <v>0</v>
      </c>
      <c r="G30" s="6" t="str">
        <f>G27 + G28 + G29</f>
        <v>0</v>
      </c>
      <c r="H30" s="2" t="str">
        <f>H27</f>
        <v>0</v>
      </c>
      <c r="I30" s="6" t="str">
        <f>I27</f>
        <v>0</v>
      </c>
      <c r="J30" s="6" t="str">
        <f>G30 - I30</f>
        <v>0</v>
      </c>
      <c r="K30" s="4" t="str">
        <f>IF(G30=0,0,J30 / G30)</f>
        <v>0</v>
      </c>
      <c r="L30" s="6" t="str">
        <f>L27</f>
        <v>0</v>
      </c>
      <c r="M30" s="2" t="str">
        <f>M27</f>
        <v>0</v>
      </c>
      <c r="N30" s="6" t="str">
        <f>N27 + N29</f>
        <v>0</v>
      </c>
    </row>
    <row r="31" spans="1:18">
      <c r="D31" s="8"/>
      <c r="E31" s="7">
        <v>0</v>
      </c>
      <c r="F31" s="2" t="str">
        <f>F30*E31</f>
        <v>0</v>
      </c>
      <c r="G31" s="6" t="str">
        <f>G30*E31</f>
        <v>0</v>
      </c>
      <c r="L31" s="6" t="str">
        <f>G31*O31</f>
        <v>0</v>
      </c>
      <c r="M31" s="2" t="str">
        <f>F31*O31</f>
        <v>0</v>
      </c>
      <c r="N31" s="6" t="str">
        <f>G31*P31</f>
        <v>0</v>
      </c>
      <c r="O31" s="4">
        <v>0.2</v>
      </c>
      <c r="P31" s="4">
        <v>0.8</v>
      </c>
    </row>
    <row r="32" spans="1:18">
      <c r="D32" s="8" t="s">
        <v>61</v>
      </c>
      <c r="E32" s="5">
        <v>0</v>
      </c>
      <c r="F32" s="2" t="str">
        <f>IF(R32=0,0,G32/R32)</f>
        <v>0</v>
      </c>
      <c r="G32" s="6" t="str">
        <f>E32</f>
        <v>0</v>
      </c>
      <c r="L32" s="6" t="str">
        <f>G32*O32</f>
        <v>0</v>
      </c>
      <c r="M32" s="2" t="str">
        <f>F32*O32</f>
        <v>0</v>
      </c>
      <c r="N32" s="6" t="str">
        <f>G32*P32</f>
        <v>0</v>
      </c>
      <c r="O32" s="4">
        <v>0.2</v>
      </c>
      <c r="P32" s="4">
        <v>0.8</v>
      </c>
      <c r="Q32" s="2" t="s">
        <v>62</v>
      </c>
      <c r="R32" s="2">
        <v>100</v>
      </c>
    </row>
    <row r="33" spans="1:18">
      <c r="D33" s="8" t="s">
        <v>63</v>
      </c>
      <c r="F33" s="2" t="str">
        <f>F30 - F31 - F32</f>
        <v>0</v>
      </c>
      <c r="G33" s="6" t="str">
        <f>G30 - G31 - G32</f>
        <v>0</v>
      </c>
      <c r="H33" s="2" t="str">
        <f>H30</f>
        <v>0</v>
      </c>
      <c r="I33" s="6" t="str">
        <f>I30</f>
        <v>0</v>
      </c>
      <c r="J33" s="6" t="str">
        <f>G33 - I33</f>
        <v>0</v>
      </c>
      <c r="K33" s="4" t="str">
        <f>IF(G33=0,0,J33 / G33)</f>
        <v>0</v>
      </c>
      <c r="L33" s="6" t="str">
        <f>L30 - L31 - L32</f>
        <v>0</v>
      </c>
      <c r="M33" s="2" t="str">
        <f>M30 - M31 - M32</f>
        <v>0</v>
      </c>
      <c r="N33" s="6" t="str">
        <f>N30 - N31 - N32</f>
        <v>0</v>
      </c>
    </row>
    <row r="34" spans="1:18">
      <c r="D34" s="8"/>
    </row>
    <row r="35" spans="1:18">
      <c r="D35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5" s="2" t="str">
        <f>M33</f>
        <v>0</v>
      </c>
    </row>
    <row r="36" spans="1:18">
      <c r="D36" s="8" t="s">
        <v>7</v>
      </c>
      <c r="F36" s="2" t="str">
        <f>(F35 + F37) * E28</f>
        <v>0</v>
      </c>
    </row>
    <row r="37" spans="1:18">
      <c r="D37" s="8" t="s">
        <v>64</v>
      </c>
      <c r="F37" s="2" t="str">
        <f>H33</f>
        <v>0</v>
      </c>
    </row>
    <row r="38" spans="1:18">
      <c r="D38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8" s="2" t="str">
        <f>SUM(F35:F37)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送金全体像</vt:lpstr>
      <vt:lpstr>徳村様</vt:lpstr>
      <vt:lpstr>神野様</vt:lpstr>
      <vt:lpstr>持田様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Work</cp:lastModifiedBy>
  <dcterms:created xsi:type="dcterms:W3CDTF">2010-05-12T03:09:05+09:00</dcterms:created>
  <dcterms:modified xsi:type="dcterms:W3CDTF">2016-11-03T15:49:51+09:00</dcterms:modified>
  <dc:title/>
  <dc:description/>
  <dc:subject/>
  <cp:keywords/>
  <cp:category/>
</cp:coreProperties>
</file>