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送金全体像" sheetId="1" r:id="rId4"/>
    <sheet name="喜多様" sheetId="2" r:id="rId5"/>
    <sheet name="松田様" sheetId="3" r:id="rId6"/>
    <sheet name="鶴ケ谷様" sheetId="4" r:id="rId7"/>
    <sheet name="布施様" sheetId="5" r:id="rId8"/>
    <sheet name="金子様" sheetId="6" r:id="rId9"/>
    <sheet name="狩野様" sheetId="7" r:id="rId10"/>
    <sheet name="鈴木様" sheetId="8" r:id="rId11"/>
    <sheet name="野村様" sheetId="9" r:id="rId12"/>
    <sheet name="押野様" sheetId="10" r:id="rId13"/>
    <sheet name="服部様" sheetId="11" r:id="rId14"/>
    <sheet name="廣松様" sheetId="12" r:id="rId15"/>
    <sheet name="本間様" sheetId="13" r:id="rId16"/>
    <sheet name="北野様" sheetId="14" r:id="rId17"/>
    <sheet name="日高様" sheetId="15" r:id="rId18"/>
    <sheet name="栗原様" sheetId="16" r:id="rId19"/>
    <sheet name="伊藤様" sheetId="17" r:id="rId20"/>
    <sheet name="神谷様" sheetId="18" r:id="rId2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<sst xmlns="http://schemas.openxmlformats.org/spreadsheetml/2006/main" uniqueCount="318">
  <si>
    <t>2019-09挙式分</t>
  </si>
  <si>
    <t>出力日：2020/11/03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</si>
  <si>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</si>
  <si>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</si>
  <si>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</si>
  <si>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</si>
  <si>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</si>
  <si>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</si>
  <si>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</si>
  <si>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2019/09/01</t>
  </si>
  <si>
    <t>狩野 顕太郎</t>
  </si>
  <si>
    <t>2019/09/05</t>
  </si>
  <si>
    <t>金子 卓矢</t>
  </si>
  <si>
    <t>鶴ケ谷 直</t>
  </si>
  <si>
    <t>北野 隆章</t>
  </si>
  <si>
    <t>2019/09/06</t>
  </si>
  <si>
    <t>日高 和紘</t>
  </si>
  <si>
    <t>2019/09/08</t>
  </si>
  <si>
    <t>喜多 良寿</t>
  </si>
  <si>
    <t>2019/09/10</t>
  </si>
  <si>
    <t>服部 俊夫</t>
  </si>
  <si>
    <t>2019/09/12</t>
  </si>
  <si>
    <t>栗原 正光</t>
  </si>
  <si>
    <t>布施 仁智</t>
  </si>
  <si>
    <t>2019/09/13</t>
  </si>
  <si>
    <t>神谷 啓太</t>
  </si>
  <si>
    <t>2019/09/14</t>
  </si>
  <si>
    <t>廣松 智昭</t>
  </si>
  <si>
    <t>2019/09/15</t>
  </si>
  <si>
    <t>伊藤 純也</t>
  </si>
  <si>
    <t>2019/09/16</t>
  </si>
  <si>
    <t>本間 寛章</t>
  </si>
  <si>
    <t>2019/09/23</t>
  </si>
  <si>
    <t>松田 侑祐</t>
  </si>
  <si>
    <t>野村 幸一郎</t>
  </si>
  <si>
    <t>2019/09/27</t>
  </si>
  <si>
    <t>押野 卓也</t>
  </si>
  <si>
    <t>2019/09/28</t>
  </si>
  <si>
    <t>鈴木 雄也</t>
  </si>
  <si>
    <t>合計</t>
  </si>
  <si>
    <t>喜多様     挙式日：2019-09-08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</si>
  <si>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</si>
  <si>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</si>
  <si>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</si>
  <si>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</si>
  <si>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</si>
  <si>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</si>
  <si>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</si>
  <si>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</si>
  <si>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</si>
  <si>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</si>
  <si>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</si>
  <si>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</si>
  <si>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</si>
  <si>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</si>
  <si>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</si>
  <si>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</si>
  <si>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</si>
  <si>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</si>
  <si>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</si>
  <si>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ロイヤルハワイアンウエディング</t>
  </si>
  <si>
    <t>ココナッツグローブもしくはヘルモアガーデン会場使用料／牧師謝礼／ウクレレシンガー／ブーケ&amp;ブートニア／アーチ&amp;椅子</t>
  </si>
  <si>
    <t>Other Decoration</t>
  </si>
  <si>
    <t>アーチ用チュール　※取り付け・撤去代金含む</t>
  </si>
  <si>
    <t>Real Weddings オリジナル</t>
  </si>
  <si>
    <t>Hair flowers for Bride</t>
  </si>
  <si>
    <t>チューベローズシングルレイ</t>
  </si>
  <si>
    <t>ヘアメイクアーティスト：Machi Barros</t>
  </si>
  <si>
    <t>つきっきりヘアメイク(7時間）*クイックヘアチェンジ2回付き</t>
  </si>
  <si>
    <t>ヘアメイク</t>
  </si>
  <si>
    <t>ゲストヘアセットorメイクのみ（30分）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</si>
  <si>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</si>
  <si>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Plan（アルバムなし）：フォトグラファーYumiko/メイク、ホテル内、(リムジン)、セレモニー、フォトツアー1ヶ所+レセプション冒頭/350cut～/データ・インターネットスライドショー	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</si>
  <si>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</si>
  <si>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</si>
  <si>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</si>
  <si>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つきっきりコーディネーター</t>
  </si>
  <si>
    <t>ホテル出発→フォトツアー1カ所(ワイキキ周辺）→挙式→レセプション前半</t>
  </si>
  <si>
    <t>カップル用リムジン</t>
  </si>
  <si>
    <t>フォトツアー1ヶ所（ワイキキ周辺）</t>
  </si>
  <si>
    <t>クレジット払い(海外)</t>
  </si>
  <si>
    <t>サーフラナイ</t>
  </si>
  <si>
    <t>Buffet Lunch Menu B ※10名様以上からとなります</t>
  </si>
  <si>
    <t>6インチケーキカット用ケーキ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</si>
  <si>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</si>
  <si>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</si>
  <si>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</si>
  <si>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</si>
  <si>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</si>
  <si>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</si>
  <si>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</si>
  <si>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</si>
  <si>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</si>
  <si>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松田様     挙式日：2019-09-23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</si>
  <si>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</si>
  <si>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</si>
  <si>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ヘアメイクアーティスト：Miho Seguchi</t>
  </si>
  <si>
    <t>新郎ヘアメイク(30分)</t>
  </si>
  <si>
    <t>ヘアメイク＆着付け(120分)</t>
  </si>
  <si>
    <t>ボディメイク(15分)</t>
  </si>
  <si>
    <t>ホテル内撮影同行(30分)</t>
  </si>
  <si>
    <t>挙式同行</t>
  </si>
  <si>
    <t>フォトツアー同行(45分)</t>
  </si>
  <si>
    <t>ヘアチェンジ・クイックチェンジ(15分)</t>
  </si>
  <si>
    <t xml:space="preserve">Plan（アルバムなし）：フォトグラファーMegumi/メイク、ホテル内、(リムジン)、セレモニー、フォトツアー1ヶ所+レセプション冒頭/350cut～/データ・インターネットスライドショー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</si>
  <si>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</si>
  <si>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</si>
  <si>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ホテル出発→挙式→フォトツアー2カ所(ワイキキ周辺）→レセプション前半</t>
  </si>
  <si>
    <t>14名様用ミニバン</t>
  </si>
  <si>
    <t>ホテル⇔会場間（ワイキキ周辺）/2時間</t>
  </si>
  <si>
    <t>ブーケ＆ブートニア　☆プレゼント☆</t>
  </si>
  <si>
    <t>フラワーシャワー(10名様分)</t>
  </si>
  <si>
    <t>アズーア</t>
  </si>
  <si>
    <t>Makamae（6インチウエディングケーキ付)</t>
  </si>
  <si>
    <t xml:space="preserve">テーブルデコレーション　
※the long and low flower arrangement, Table runner and the bell tower  </t>
  </si>
  <si>
    <t>振込(国内)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</si>
  <si>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</si>
  <si>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</si>
  <si>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鶴ケ谷様     挙式日：2019-09-05</t>
  </si>
  <si>
    <t>セントラルユニオン教会大聖堂</t>
  </si>
  <si>
    <t>ヘアメイクアーティスト：Ai Jackson</t>
  </si>
  <si>
    <t>延長同行1時間</t>
  </si>
  <si>
    <t>追加クイックヘアチェンジ（15分）</t>
  </si>
  <si>
    <t>リハーサルメイク(90分)</t>
  </si>
  <si>
    <t>フォトグラファー：Lester Miyashiro</t>
  </si>
  <si>
    <t>お支度→ホテル館内→リムジン→挙式→フォトツアー2ヶ所(ワイキキ周辺）/7時間(休憩30分)・撮影データ</t>
  </si>
  <si>
    <t>Real Wedddings オリジナル</t>
  </si>
  <si>
    <t>デジタル横長タイプ：Laule'a 40P/80C(表紙素材：麻布)</t>
  </si>
  <si>
    <t>プロペラUSA</t>
  </si>
  <si>
    <t>梅(挙式のみ) DVD納品</t>
  </si>
  <si>
    <t>ホテル出発→挙式→フォトツアー2カ所(ワイキキ周辺）</t>
  </si>
  <si>
    <t>ブーケ＆ブートニア　☆プレゼント☆ ※花材、色合いはイメージに近いものを使用致しますが、若干異なります。ご了承下さいませ。</t>
  </si>
  <si>
    <t>布施様     挙式日：2019-09-12</t>
  </si>
  <si>
    <t>アンダーズアットワイレア</t>
  </si>
  <si>
    <t>オーシャンフロント会場使用料（月~金曜日・午前挙式）／牧師先生／結婚証明書(法的効力なし)／弾き語りシンガー／チェア／日本人コーディネーター</t>
  </si>
  <si>
    <t>Other</t>
  </si>
  <si>
    <t>アーチレンタル</t>
  </si>
  <si>
    <t>フラワーバージンロード　
45,500円→52,000円</t>
  </si>
  <si>
    <t>アーチ装飾　
使用予定：白バラ・白ストック・白アジサイ・白小花・グリーン</t>
  </si>
  <si>
    <t>ヘアメイクアーティスト：マウイ島</t>
  </si>
  <si>
    <t>ヘアメイク＆着付け(120分)＋クイックヘアチェンジ１回付き＋アタッチメント付きアテンド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</si>
  <si>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</si>
  <si>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</si>
  <si>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フォトツアー1時間
※撮影が連動している場合に限ります
※ビーチ30分＆レセプション冒頭</t>
  </si>
  <si>
    <t>動画撮影：マウイ島</t>
  </si>
  <si>
    <t>挙式のみ　※デジタルダウンロード</t>
  </si>
  <si>
    <t>お仕度＆ホテル（約1時間半撮影）</t>
  </si>
  <si>
    <t>Real Weddings オリジナル(マウイ島)</t>
  </si>
  <si>
    <t>ブーケ＆ブートニア　※目安
52,000円→58,500円
使用予定：白バラ・ラナンキュラス・白キキョウ・白ストック・ユーカリ・ダスティ―ミラー等</t>
  </si>
  <si>
    <t>レイ/ホワイト&amp;グリーンオーキッド(シングル)　</t>
  </si>
  <si>
    <t>マウイ島：アンダーズアットワイレア</t>
  </si>
  <si>
    <t>【モリモト】ランチコース+その他サービス料
31,850円→27,300円</t>
  </si>
  <si>
    <t>ウェディングケーキ
71,500円→59,800円</t>
  </si>
  <si>
    <t>つきっきりコーディネーター(マウイ島)</t>
  </si>
  <si>
    <t>レセプション前半まで</t>
  </si>
  <si>
    <t>金子様     挙式日：2019-09-05</t>
  </si>
  <si>
    <t>延長1時間</t>
  </si>
  <si>
    <t xml:space="preserve">Plan（アルバムなし）：フォトグラファーTakako or Megumi or Cliff or Ryan or Jason or Yumiko/メイク、ホテル内、(リムジン)、セレモニー、フォトツアー2ヶ所（ダウンタウン・カハラビーチ）/350cut～/データ・インターネットスライドショー	</t>
  </si>
  <si>
    <t>ブーケ＆ブートニア　
胡蝶蘭を使用したブーケ</t>
  </si>
  <si>
    <t>アフターブーケ(押し花)</t>
  </si>
  <si>
    <t>スタンダード(シェル)</t>
  </si>
  <si>
    <t>狩野様     挙式日：2019-09-01</t>
  </si>
  <si>
    <t>エピファニーエピスコパル教会</t>
  </si>
  <si>
    <t>【基本プラン】
 教会使用料（1時間挙式）／牧師への謝礼／オルガン奏者／シンガー／教会のお世話係／結婚証明書（法的効力はありません）／リムジン送迎（ホテル⇔教会間）／ご衣裳持込料</t>
  </si>
  <si>
    <t>ヘアメイクアーティスト：Hisami</t>
  </si>
  <si>
    <t>つきっきり(7時間以内)+クイックヘアチェンジ2回付</t>
  </si>
  <si>
    <t>新郎ヘアセット(20分）</t>
  </si>
  <si>
    <t>リハーサルメイク(120分)</t>
  </si>
  <si>
    <t>フォトグラファー：Jayson Tanega</t>
  </si>
  <si>
    <t>お支度→ホテル館内→リムジン→挙式→フォトツアー1ヶ所(ワイキキ周辺）/撮影データ</t>
  </si>
  <si>
    <t>レセプション前半1時間追加（ワイキキ周辺）</t>
  </si>
  <si>
    <t>梅(挙式のみ) ブルーレイ納品</t>
  </si>
  <si>
    <t>ホテル出発→挙式→フォトツアー1カ所(ワイキキ周辺）→レセプション前半</t>
  </si>
  <si>
    <t>7名様用リムジン</t>
  </si>
  <si>
    <t>ラウンドブーケ＆ブートニア</t>
  </si>
  <si>
    <t>ヘッドピース　※ブーケと同花材</t>
  </si>
  <si>
    <t>ハウツリーラナイ/サンスーシールーム</t>
  </si>
  <si>
    <t>The Dinner Course</t>
  </si>
  <si>
    <t>卵を含まないパンケーキをいくつか重ねたネイキッドスタイルのケーキにミックスベリー＋キャラメルソース</t>
  </si>
  <si>
    <t>★ご紹介特典★提携6社より選べるご衣裳レンタルプラン①bittersweet38万円分②Lavieen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</si>
  <si>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鈴木様     挙式日：2019-09-28</t>
  </si>
  <si>
    <t>ヘアメイク＆着付け(120分）</t>
  </si>
  <si>
    <t>リハーサルメイク(120分）</t>
  </si>
  <si>
    <t>ゲストメイクのみ（30分）</t>
  </si>
  <si>
    <t>フォトグラファー：VISIONARI</t>
  </si>
  <si>
    <t>挙式のみ(50カット)/撮影データ</t>
  </si>
  <si>
    <t>フォトツアー1ヶ所(30カット)/ワイキキ周辺</t>
  </si>
  <si>
    <t>ワイマナロビーチ出張料</t>
  </si>
  <si>
    <t>ホテル出発→挙式→フォトツアー1カ所</t>
  </si>
  <si>
    <t>フォトツアー1ヶ所(ワイマナロビーチ)</t>
  </si>
  <si>
    <t>ブーケ＆ブートニア　☆ご成約特典☆</t>
  </si>
  <si>
    <t>グリーン＆ホワイトオーキッドシングルレイ</t>
  </si>
  <si>
    <t>スタンダード(コナ)</t>
  </si>
  <si>
    <t>野村様     挙式日：2019-09-23</t>
  </si>
  <si>
    <t>ラハイナメゾジスト教会</t>
  </si>
  <si>
    <t>教会使用料／牧師先生／結婚証明書（法的効力はありません）／弾き語りシンガー／SUV送迎（カアナパリ地区ホテル⇔会場間・往復）／日本人コーディネーター　※ゲスト25名様以上の場合、コーディネーター1名の追加が必要となります</t>
  </si>
  <si>
    <t>ヘアメイク＆着付け（120分）</t>
  </si>
  <si>
    <t>フォトツアー1ヶ所(1時間)〔ビーチ〕※撮影が連動している場合に限ります</t>
  </si>
  <si>
    <t>挙式のみ　※デジタルダウンロード　☆特別価格☆</t>
  </si>
  <si>
    <t>カップル用セダン(マウイ島)</t>
  </si>
  <si>
    <t>[SUV]フォトツアー1ヶ所</t>
  </si>
  <si>
    <t>フォトツアーアテンド</t>
  </si>
  <si>
    <t>ブーケ＆ブートニア
☆お好きなブーケプレゼント☆</t>
  </si>
  <si>
    <t>ヘッドピース</t>
  </si>
  <si>
    <t>押野様     挙式日：2019-09-27</t>
  </si>
  <si>
    <t>ヘアメイクアーティスト：Bilino</t>
  </si>
  <si>
    <t>ヘアメイク＆着付け（120分）
※ヘアチェンジ：41,600円追加</t>
  </si>
  <si>
    <t>ヘアチェンジ</t>
  </si>
  <si>
    <t>挙式のみ/撮影データ☆</t>
  </si>
  <si>
    <t>カイマナビーチ＆レセプション冒頭撮影</t>
  </si>
  <si>
    <t>ホテル出発→挙式→フォト→レセプション冒頭</t>
  </si>
  <si>
    <t>ホテル⇔会場間（ワイキキ周辺）/往復</t>
  </si>
  <si>
    <t>ブーケ＆ブートニア　</t>
  </si>
  <si>
    <t>Special Eggbenedict Lunch Course Menu</t>
  </si>
  <si>
    <t>レイ　※目安</t>
  </si>
  <si>
    <t>服部様     挙式日：2019-09-10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</si>
  <si>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</si>
  <si>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</si>
  <si>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新郎ヘアメイク(30分）</t>
  </si>
  <si>
    <t xml:space="preserve">Plan（アルバムなし）/フォトグラファー：Jason 
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</si>
  <si>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</si>
  <si>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Film（到着→挙式→ガーデン→出発）/曲おまかせ/ブルーレイ納品（ワイキキ周辺/撮影1時間以内）</t>
  </si>
  <si>
    <t>ホテル出発→挙式→フォトツアー1カ所(ワイキキ周辺）→レセプション冒頭
※現地お打ち合わせ9/8(日) 15:30～16:30
　お打ち合わせはワイキキビーチコマーにて(当日カハラ)</t>
  </si>
  <si>
    <t>ミッシェルズ</t>
  </si>
  <si>
    <t>Orchid Menu
※ドリンク代は当日お召し上がり頂いた分を、現地でお支払い下さいませ。
※アレルギー無し
①ヴィテロトナート＆シュリンプスキャンピ
②ロブスタービスク
③ステーキorロックシュリンプ※当日ご決定
④ウエディングケーキ</t>
  </si>
  <si>
    <t>ブーケ＆ブートニア　
☆お好きなブーケ・ブートニアをプレゼント☆</t>
  </si>
  <si>
    <t>ヘッドピース(ブーケとお揃い)</t>
  </si>
  <si>
    <t>レイ(ホワイト×オレンジ）</t>
  </si>
  <si>
    <t>スタンダード(マウナ)</t>
  </si>
  <si>
    <t>コンパクト(複数3額セット)</t>
  </si>
  <si>
    <t>廣松様     挙式日：2019-09-14</t>
  </si>
  <si>
    <t>ココナッツグローブ会場使用料／牧師謝礼／ウクレレシンガー／ブーケ&amp;ブートニア／アーチ&amp;椅子</t>
  </si>
  <si>
    <t>リハーサルメイク(90分)
※9/13(金）16:30〜</t>
  </si>
  <si>
    <t>フラワーバージンロード</t>
  </si>
  <si>
    <t>アーチ用チュール</t>
  </si>
  <si>
    <t>リネン</t>
  </si>
  <si>
    <t>サッシュ(ピンク）</t>
  </si>
  <si>
    <t>配達料</t>
  </si>
  <si>
    <t>ヘアメイクアーティスト：Real Weddingsオリジナル</t>
  </si>
  <si>
    <t>つきっきりヘアメイク(7時間）*クイックヘアチェンジ付き</t>
  </si>
  <si>
    <t>フォトツアー1カ所追加（ホテル内撮影・ワイアラエビーチ）☆</t>
  </si>
  <si>
    <t>ホテル出発→フォトツアー2ヶ所(ホテル内撮影・ワイアラエビーチ）挙式→レセプション前半</t>
  </si>
  <si>
    <t>フォトツアー用リムジン（ビーチ用）</t>
  </si>
  <si>
    <t>Makamae（ウエディングケーキ付)</t>
  </si>
  <si>
    <t>本間様     挙式日：2019-09-16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</si>
  <si>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</si>
  <si>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</si>
  <si>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ヘアメイクアーティスト：Akiko Ito</t>
  </si>
  <si>
    <t xml:space="preserve">Plan（アルバムなし）：フォトグラファーYumiko/メイク、ホテル内、(リムジン)、セレモニー、フォトツアー2ヶ所/350cut～/データ・インターネットスライドショー	</t>
  </si>
  <si>
    <t>ホテル出発→挙式→フォトツアー2カ所(ワイキキ周辺）&amp;レセプション前半</t>
  </si>
  <si>
    <t>ブーケ＆ブートニア　☆ご成約特典☆ ※ホワイト、ピンク、ユーカリ</t>
  </si>
  <si>
    <t>ヘッドピース　※ブーケとお揃い</t>
  </si>
  <si>
    <t>レイ ※パープルオーキッドシングルレイ</t>
  </si>
  <si>
    <t>La Hauoli（ウエディングケーキ付)</t>
  </si>
  <si>
    <t>北野様     挙式日：2019-09-05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</si>
  <si>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</si>
  <si>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</si>
  <si>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</si>
  <si>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フラワーバージンロード　
※サイドにセッティング</t>
  </si>
  <si>
    <t>ヘアメイクアーティスト：ハワイ島</t>
  </si>
  <si>
    <t>フォトグラファー：リアルウエディングスオリジナル(ハワイ島)</t>
  </si>
  <si>
    <t>挙式＋フォトツアー2カ所　※フォトツアーは連動している場合に限り(待機時間がある場合は別途ご相談ください)撮影時間1時間【お仕度＆ホテル、レセプション】のいづれかをご選択ください</t>
  </si>
  <si>
    <t>動画撮影：ハワイ島</t>
  </si>
  <si>
    <t>Toby Hoogs 挙式のみ(1時間)/DVD納品</t>
  </si>
  <si>
    <t>Real Weddings オリジナル(ハワイ島)</t>
  </si>
  <si>
    <t>ブーケ&amp;ブートニア
45,500円→49,400円</t>
  </si>
  <si>
    <t>フラワーシャワー(10名様分)　</t>
  </si>
  <si>
    <t>レイ</t>
  </si>
  <si>
    <t>ハワイ島：ザ・フェアモントオーキッド</t>
  </si>
  <si>
    <t>The Knoll会場使用料(Lunch:10~30名様まで)※10名様以下の場合、別途スタッフ料金がかかります</t>
  </si>
  <si>
    <t>スタッフ料金　※ランチ10名様、ディナー20名様以下の場合</t>
  </si>
  <si>
    <t>Plated Lunch Menu #1</t>
  </si>
  <si>
    <t>ウェディングケーキ　
1段/フラワー込
45,500円→58,500円</t>
  </si>
  <si>
    <t>Real Weddings オリジナル (ハワイ島)</t>
  </si>
  <si>
    <t>テーブル装花
130,000円→97,500円</t>
  </si>
  <si>
    <t>つきっきりコーディネーター(ハワイ島)</t>
  </si>
  <si>
    <t>特別離島割引</t>
  </si>
  <si>
    <t>日高様     挙式日：2019-09-06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</si>
  <si>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</si>
  <si>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</si>
  <si>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チェアサッシュ ※デリバリー＆セッティング料含む</t>
  </si>
  <si>
    <t>ヘアメイクアーティスト：Hatsuko Endo</t>
  </si>
  <si>
    <t>カハラ出張料</t>
  </si>
  <si>
    <t>カハラ　梅(挙式のみ) DVD納品</t>
  </si>
  <si>
    <t>8" Round Cake/Mix Berry</t>
  </si>
  <si>
    <t>栗原様     挙式日：2019-09-12</t>
  </si>
  <si>
    <t>会場使用料(月～金曜日・午前中挙式)／牧師先生／結婚証明書（法的効力はありません)／弾き語りシンガー／バンブーアーチ／チェア（20脚）／日本人コーディネーター ※ゲスト25名様以上の場合、コーディネーター1名の追加が必要となります</t>
  </si>
  <si>
    <t>ハワイ島：ザ・フェアモントオーキッド・ウエディング</t>
  </si>
  <si>
    <t>午後挙式変更料(月～木曜日)　※90日前から変更可能</t>
  </si>
  <si>
    <t>ヘアメイク＆着付け＋クイックヘアチェンジ1回付き(4時間)</t>
  </si>
  <si>
    <t>延長1時間　☆プレゼント☆</t>
  </si>
  <si>
    <t>フォトツアー(延長１時間)</t>
  </si>
  <si>
    <t>挙式＋フォトツアー2カ所　※フォトツアーは連動している場合に限り(待機時間がある場合は別途ご相談ください)撮影時間1時間【お仕度＆ホテル、ビーチ、レセプション】のいづれかをご選択ください</t>
  </si>
  <si>
    <t>挙式のみ(1時間)</t>
  </si>
  <si>
    <t>オリジナルブーケ&amp;ブートニア</t>
  </si>
  <si>
    <t>ヘッドピース
ブーケとお揃いの花材</t>
  </si>
  <si>
    <t>レイ(ホワイト・デザインお任せ)</t>
  </si>
  <si>
    <t>バンブーアーチフラワー
ブーケとお揃いの花材</t>
  </si>
  <si>
    <t>伊藤様     挙式日：2019-09-15</t>
  </si>
  <si>
    <t>ヘアメイクアーティスト：Risa Hoshino</t>
  </si>
  <si>
    <t>エンゲージメントフォト（移動時間含む2.5時間）☆</t>
  </si>
  <si>
    <t>ホテル出発→マジックアイランド→カカアコ(サンセット)→ホテルお戻り</t>
  </si>
  <si>
    <t>フォトツアー2ヶ所(ワイキキ周辺)</t>
  </si>
  <si>
    <t>ハクレイ（花冠）　※仁美様用</t>
  </si>
  <si>
    <t>ハクレイ（花冠）　※お子様用</t>
  </si>
  <si>
    <t>神谷様     挙式日：2019-09-13</t>
  </si>
  <si>
    <t>フラワーバージンロード　
ホワイトのみ</t>
  </si>
  <si>
    <t>ピューフラワー（1本）　
ピンクメイン、ホワイトはポイントのアレンジ</t>
  </si>
  <si>
    <t>ブーケ&amp;ブートニア
☆お好きなブーケ＆ブートニアプレゼント☆</t>
  </si>
  <si>
    <t>ヘッドピース
※ブーケとお揃い
※挙式＆レセプション用</t>
  </si>
  <si>
    <t>ヘアメイク＆着付け＋クイックヘアチェンジ1回付き(4時間)
※挙式前にヘアチェンジ</t>
  </si>
  <si>
    <t>フォトツアー1ヶ所
☆プレゼント☆</t>
  </si>
  <si>
    <t>The Knoll会場使用料(Lunch:10~30名様まで)※10名様以下の場合、別途スタッフ料金(41,600円）がかかります</t>
  </si>
  <si>
    <t>ウェディングケーキ　
スクエア1段（約20cm×20cm）/ミックスベリー</t>
  </si>
  <si>
    <t>ピューフラワーのセッティング料＆花器レンタル</t>
  </si>
  <si>
    <t>一輪挿しアレンジ</t>
  </si>
  <si>
    <t>【8/17追加】アーチ＆チュール</t>
  </si>
  <si>
    <t>【8/17追加】アーチ装花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</si>
</sst>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2"/>
  <sheetViews>
    <sheetView tabSelected="0" workbookViewId="0" zoomScale="75" showGridLines="true" showRowColHeaders="1">
      <selection activeCell="H22" sqref="H22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4544.31</v>
      </c>
      <c r="F5" s="28">
        <v>853.6799999999999</v>
      </c>
      <c r="G5" s="28">
        <v>254.35</v>
      </c>
      <c r="H5" s="35">
        <v>5652.34</v>
      </c>
    </row>
    <row r="6" spans="1:9">
      <c r="B6" s="33">
        <v>2</v>
      </c>
      <c r="C6" s="26" t="s">
        <v>11</v>
      </c>
      <c r="D6" s="27" t="s">
        <v>12</v>
      </c>
      <c r="E6" s="28">
        <v>5489.62</v>
      </c>
      <c r="F6" s="28">
        <v>512.49</v>
      </c>
      <c r="G6" s="28">
        <v>282.82</v>
      </c>
      <c r="H6" s="35">
        <v>6284.93</v>
      </c>
    </row>
    <row r="7" spans="1:9">
      <c r="B7" s="33">
        <v>3</v>
      </c>
      <c r="C7" s="26" t="s">
        <v>11</v>
      </c>
      <c r="D7" s="27" t="s">
        <v>13</v>
      </c>
      <c r="E7" s="28">
        <v>5866.6</v>
      </c>
      <c r="F7" s="28">
        <v>627.29</v>
      </c>
      <c r="G7" s="28">
        <v>305.99</v>
      </c>
      <c r="H7" s="35">
        <v>6799.88</v>
      </c>
    </row>
    <row r="8" spans="1:9">
      <c r="B8" s="33">
        <v>4</v>
      </c>
      <c r="C8" s="26" t="s">
        <v>11</v>
      </c>
      <c r="D8" s="27" t="s">
        <v>14</v>
      </c>
      <c r="E8" s="28">
        <v>7597.28</v>
      </c>
      <c r="F8" s="28">
        <v>0</v>
      </c>
      <c r="G8" s="28">
        <v>316.5</v>
      </c>
      <c r="H8" s="35">
        <v>7913.78</v>
      </c>
    </row>
    <row r="9" spans="1:9">
      <c r="B9" s="33">
        <v>5</v>
      </c>
      <c r="C9" s="26" t="s">
        <v>15</v>
      </c>
      <c r="D9" s="27" t="s">
        <v>16</v>
      </c>
      <c r="E9" s="28">
        <v>8169.08</v>
      </c>
      <c r="F9" s="28">
        <v>1024.58</v>
      </c>
      <c r="G9" s="28">
        <v>433.21</v>
      </c>
      <c r="H9" s="35">
        <v>9626.870000000001</v>
      </c>
    </row>
    <row r="10" spans="1:9">
      <c r="B10" s="33">
        <v>6</v>
      </c>
      <c r="C10" s="26" t="s">
        <v>17</v>
      </c>
      <c r="D10" s="27" t="s">
        <v>18</v>
      </c>
      <c r="E10" s="28">
        <v>8325.4</v>
      </c>
      <c r="F10" s="28">
        <v>703.7</v>
      </c>
      <c r="G10" s="28">
        <v>425.45</v>
      </c>
      <c r="H10" s="35">
        <v>9454.549999999999</v>
      </c>
    </row>
    <row r="11" spans="1:9">
      <c r="B11" s="33">
        <v>7</v>
      </c>
      <c r="C11" s="26" t="s">
        <v>19</v>
      </c>
      <c r="D11" s="27" t="s">
        <v>20</v>
      </c>
      <c r="E11" s="28">
        <v>6311.33</v>
      </c>
      <c r="F11" s="28">
        <v>627.2</v>
      </c>
      <c r="G11" s="28">
        <v>326.94</v>
      </c>
      <c r="H11" s="35">
        <v>7265.47</v>
      </c>
    </row>
    <row r="12" spans="1:9">
      <c r="B12" s="33">
        <v>8</v>
      </c>
      <c r="C12" s="26" t="s">
        <v>21</v>
      </c>
      <c r="D12" s="27" t="s">
        <v>22</v>
      </c>
      <c r="E12" s="28">
        <v>2598.15</v>
      </c>
      <c r="F12" s="28">
        <v>0</v>
      </c>
      <c r="G12" s="28">
        <v>108.26</v>
      </c>
      <c r="H12" s="35">
        <v>2706.41</v>
      </c>
    </row>
    <row r="13" spans="1:9">
      <c r="B13" s="33">
        <v>9</v>
      </c>
      <c r="C13" s="26" t="s">
        <v>21</v>
      </c>
      <c r="D13" s="27" t="s">
        <v>23</v>
      </c>
      <c r="E13" s="28">
        <v>6698.58</v>
      </c>
      <c r="F13" s="28">
        <v>0</v>
      </c>
      <c r="G13" s="28">
        <v>279.06</v>
      </c>
      <c r="H13" s="35">
        <v>6977.64</v>
      </c>
    </row>
    <row r="14" spans="1:9">
      <c r="B14" s="33">
        <v>10</v>
      </c>
      <c r="C14" s="26" t="s">
        <v>24</v>
      </c>
      <c r="D14" s="27" t="s">
        <v>25</v>
      </c>
      <c r="E14" s="28">
        <v>9960.4</v>
      </c>
      <c r="F14" s="28">
        <v>0</v>
      </c>
      <c r="G14" s="28">
        <v>414.95</v>
      </c>
      <c r="H14" s="35">
        <v>10375.35</v>
      </c>
    </row>
    <row r="15" spans="1:9">
      <c r="B15" s="33">
        <v>11</v>
      </c>
      <c r="C15" s="26" t="s">
        <v>26</v>
      </c>
      <c r="D15" s="27" t="s">
        <v>27</v>
      </c>
      <c r="E15" s="28">
        <v>8001.42</v>
      </c>
      <c r="F15" s="28">
        <v>916.91</v>
      </c>
      <c r="G15" s="28">
        <v>420.23</v>
      </c>
      <c r="H15" s="35">
        <v>9338.559999999999</v>
      </c>
    </row>
    <row r="16" spans="1:9">
      <c r="B16" s="33">
        <v>12</v>
      </c>
      <c r="C16" s="26" t="s">
        <v>28</v>
      </c>
      <c r="D16" s="27" t="s">
        <v>29</v>
      </c>
      <c r="E16" s="28">
        <v>1555.66</v>
      </c>
      <c r="F16" s="28">
        <v>304.61</v>
      </c>
      <c r="G16" s="28">
        <v>87.66</v>
      </c>
      <c r="H16" s="35">
        <v>1947.93</v>
      </c>
    </row>
    <row r="17" spans="1:9">
      <c r="B17" s="33">
        <v>13</v>
      </c>
      <c r="C17" s="26" t="s">
        <v>30</v>
      </c>
      <c r="D17" s="27" t="s">
        <v>31</v>
      </c>
      <c r="E17" s="28">
        <v>3771.47</v>
      </c>
      <c r="F17" s="28">
        <v>432.86</v>
      </c>
      <c r="G17" s="28">
        <v>198.11</v>
      </c>
      <c r="H17" s="35">
        <v>4402.44</v>
      </c>
    </row>
    <row r="18" spans="1:9">
      <c r="B18" s="33">
        <v>14</v>
      </c>
      <c r="C18" s="26" t="s">
        <v>32</v>
      </c>
      <c r="D18" s="27" t="s">
        <v>33</v>
      </c>
      <c r="E18" s="28">
        <v>4418.87</v>
      </c>
      <c r="F18" s="28">
        <v>613.16</v>
      </c>
      <c r="G18" s="28">
        <v>237.11</v>
      </c>
      <c r="H18" s="35">
        <v>5269.14</v>
      </c>
    </row>
    <row r="19" spans="1:9">
      <c r="B19" s="33">
        <v>15</v>
      </c>
      <c r="C19" s="26" t="s">
        <v>32</v>
      </c>
      <c r="D19" s="27" t="s">
        <v>34</v>
      </c>
      <c r="E19" s="28">
        <v>3787.18</v>
      </c>
      <c r="F19" s="28">
        <v>0</v>
      </c>
      <c r="G19" s="28">
        <v>157.77</v>
      </c>
      <c r="H19" s="35">
        <v>3944.95</v>
      </c>
    </row>
    <row r="20" spans="1:9">
      <c r="B20" s="33">
        <v>16</v>
      </c>
      <c r="C20" s="26" t="s">
        <v>35</v>
      </c>
      <c r="D20" s="27" t="s">
        <v>36</v>
      </c>
      <c r="E20" s="28">
        <v>3267.94</v>
      </c>
      <c r="F20" s="28">
        <v>361.8</v>
      </c>
      <c r="G20" s="28">
        <v>171.03</v>
      </c>
      <c r="H20" s="35">
        <v>3800.77</v>
      </c>
    </row>
    <row r="21" spans="1:9">
      <c r="B21" s="33">
        <v>17</v>
      </c>
      <c r="C21" s="26" t="s">
        <v>37</v>
      </c>
      <c r="D21" s="27" t="s">
        <v>38</v>
      </c>
      <c r="E21" s="28">
        <v>2994.86</v>
      </c>
      <c r="F21" s="28">
        <v>318.07</v>
      </c>
      <c r="G21" s="28">
        <v>156.11</v>
      </c>
      <c r="H21" s="35">
        <v>3469.04</v>
      </c>
    </row>
    <row r="22" spans="1:9">
      <c r="B22" s="36"/>
      <c r="C22" s="37"/>
      <c r="D22" s="38" t="s">
        <v>39</v>
      </c>
      <c r="E22" s="39" t="str">
        <f>SUM(E5:E21)</f>
        <v>0</v>
      </c>
      <c r="F22" s="39" t="str">
        <f>SUM(F5:F21)</f>
        <v>0</v>
      </c>
      <c r="G22" s="39" t="str">
        <f>SUM(G5:G21)</f>
        <v>0</v>
      </c>
      <c r="H22" s="40" t="str">
        <f>SUM(H5:H21)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204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94</v>
      </c>
      <c r="D5" s="3" t="s">
        <v>95</v>
      </c>
      <c r="E5" s="5">
        <v>1</v>
      </c>
      <c r="F5" s="2">
        <v>900</v>
      </c>
      <c r="G5" s="6">
        <v>117000</v>
      </c>
      <c r="H5" s="2">
        <v>805.63</v>
      </c>
      <c r="I5" s="6">
        <v>87596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205</v>
      </c>
      <c r="D6" s="3" t="s">
        <v>206</v>
      </c>
      <c r="E6" s="5">
        <v>1</v>
      </c>
      <c r="F6" s="2">
        <v>300</v>
      </c>
      <c r="G6" s="6">
        <v>39000</v>
      </c>
      <c r="H6" s="2">
        <v>167.54</v>
      </c>
      <c r="I6" s="6">
        <v>18217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205</v>
      </c>
      <c r="D7" s="3" t="s">
        <v>207</v>
      </c>
      <c r="E7" s="5">
        <v>1</v>
      </c>
      <c r="F7" s="2">
        <v>320</v>
      </c>
      <c r="G7" s="6">
        <v>41600</v>
      </c>
      <c r="H7" s="2">
        <v>230</v>
      </c>
      <c r="I7" s="6">
        <v>25008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168</v>
      </c>
      <c r="D8" s="3" t="s">
        <v>208</v>
      </c>
      <c r="E8" s="5">
        <v>1</v>
      </c>
      <c r="F8" s="2">
        <v>550</v>
      </c>
      <c r="G8" s="6">
        <v>71500</v>
      </c>
      <c r="H8" s="2">
        <v>321.6</v>
      </c>
      <c r="I8" s="6">
        <v>34968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168</v>
      </c>
      <c r="D9" s="3" t="s">
        <v>209</v>
      </c>
      <c r="E9" s="5">
        <v>1</v>
      </c>
      <c r="F9" s="2">
        <v>350</v>
      </c>
      <c r="G9" s="6">
        <v>45500</v>
      </c>
      <c r="H9" s="2">
        <v>201</v>
      </c>
      <c r="I9" s="6">
        <v>21855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76</v>
      </c>
      <c r="D10" s="3" t="s">
        <v>210</v>
      </c>
      <c r="E10" s="5">
        <v>1</v>
      </c>
      <c r="F10" s="2">
        <v>360</v>
      </c>
      <c r="G10" s="6">
        <v>46800</v>
      </c>
      <c r="H10" s="2">
        <v>240</v>
      </c>
      <c r="I10" s="6">
        <v>26095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173</v>
      </c>
      <c r="D11" s="3" t="s">
        <v>211</v>
      </c>
      <c r="E11" s="5">
        <v>1</v>
      </c>
      <c r="F11" s="2">
        <v>270</v>
      </c>
      <c r="G11" s="6">
        <v>35100</v>
      </c>
      <c r="H11" s="2">
        <v>167.54</v>
      </c>
      <c r="I11" s="6">
        <v>18217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64</v>
      </c>
      <c r="D12" s="3" t="s">
        <v>212</v>
      </c>
      <c r="E12" s="5">
        <v>1</v>
      </c>
      <c r="F12" s="2">
        <v>300</v>
      </c>
      <c r="G12" s="6">
        <v>39000</v>
      </c>
      <c r="H12" s="2">
        <v>220</v>
      </c>
      <c r="I12" s="6">
        <v>23921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80</v>
      </c>
      <c r="C13" t="s">
        <v>176</v>
      </c>
      <c r="D13" s="3" t="s">
        <v>213</v>
      </c>
      <c r="E13" s="5">
        <v>7</v>
      </c>
      <c r="F13" s="2">
        <v>700</v>
      </c>
      <c r="G13" s="6">
        <v>91000</v>
      </c>
      <c r="H13" s="2">
        <v>0</v>
      </c>
      <c r="I13" s="6">
        <v>0</v>
      </c>
      <c r="J13" s="6" t="str">
        <f>G13 - 60886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116</v>
      </c>
      <c r="D14" s="3" t="s">
        <v>117</v>
      </c>
      <c r="E14" s="5">
        <v>1</v>
      </c>
      <c r="F14" s="2">
        <v>769.23</v>
      </c>
      <c r="G14" s="6">
        <v>100000</v>
      </c>
      <c r="H14" s="2">
        <v>794.63</v>
      </c>
      <c r="I14" s="6">
        <v>86400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214</v>
      </c>
      <c r="E15" s="5">
        <v>5</v>
      </c>
      <c r="F15" s="2">
        <v>0</v>
      </c>
      <c r="G15" s="6">
        <v>0</v>
      </c>
      <c r="H15" s="2">
        <v>90</v>
      </c>
      <c r="I15" s="6">
        <v>9785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64</v>
      </c>
      <c r="D16" s="3" t="s">
        <v>111</v>
      </c>
      <c r="E16" s="5">
        <v>1</v>
      </c>
      <c r="F16" s="2">
        <v>0</v>
      </c>
      <c r="G16" s="6">
        <v>0</v>
      </c>
      <c r="H16" s="2">
        <v>30</v>
      </c>
      <c r="I16" s="6">
        <v>3262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84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85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86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84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87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88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89</v>
      </c>
      <c r="R23" s="2">
        <v>100</v>
      </c>
    </row>
    <row r="24" spans="1:18">
      <c r="D24" s="8" t="s">
        <v>90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91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215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216</v>
      </c>
      <c r="D5" s="3" t="s">
        <v>217</v>
      </c>
      <c r="E5" s="5">
        <v>1</v>
      </c>
      <c r="F5" s="2">
        <v>1750</v>
      </c>
      <c r="G5" s="6">
        <v>227500</v>
      </c>
      <c r="H5" s="2">
        <v>1559.1</v>
      </c>
      <c r="I5" s="6">
        <v>169521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164</v>
      </c>
      <c r="D6" s="3" t="s">
        <v>196</v>
      </c>
      <c r="E6" s="5">
        <v>1</v>
      </c>
      <c r="F6" s="2">
        <v>400</v>
      </c>
      <c r="G6" s="6">
        <v>52000</v>
      </c>
      <c r="H6" s="2">
        <v>199.5</v>
      </c>
      <c r="I6" s="6">
        <v>21692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164</v>
      </c>
      <c r="D7" s="3" t="s">
        <v>218</v>
      </c>
      <c r="E7" s="5">
        <v>1</v>
      </c>
      <c r="F7" s="2">
        <v>130</v>
      </c>
      <c r="G7" s="6">
        <v>16900</v>
      </c>
      <c r="H7" s="2">
        <v>80</v>
      </c>
      <c r="I7" s="6">
        <v>8698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71</v>
      </c>
      <c r="D8" s="3" t="s">
        <v>219</v>
      </c>
      <c r="E8" s="5">
        <v>1</v>
      </c>
      <c r="F8" s="2">
        <v>1500</v>
      </c>
      <c r="G8" s="6">
        <v>195000</v>
      </c>
      <c r="H8" s="2">
        <v>1099.48</v>
      </c>
      <c r="I8" s="6">
        <v>119546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220</v>
      </c>
      <c r="D9" s="3" t="s">
        <v>221</v>
      </c>
      <c r="E9" s="5">
        <v>1</v>
      </c>
      <c r="F9" s="2">
        <v>950</v>
      </c>
      <c r="G9" s="6">
        <v>123500</v>
      </c>
      <c r="H9" s="2">
        <v>706.8099999999999</v>
      </c>
      <c r="I9" s="6">
        <v>76851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76</v>
      </c>
      <c r="D10" s="3" t="s">
        <v>222</v>
      </c>
      <c r="E10" s="5">
        <v>1</v>
      </c>
      <c r="F10" s="2">
        <v>450</v>
      </c>
      <c r="G10" s="6">
        <v>58500</v>
      </c>
      <c r="H10" s="2">
        <v>360</v>
      </c>
      <c r="I10" s="6">
        <v>39143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173</v>
      </c>
      <c r="D11" s="3" t="s">
        <v>211</v>
      </c>
      <c r="E11" s="5">
        <v>1</v>
      </c>
      <c r="F11" s="2">
        <v>270</v>
      </c>
      <c r="G11" s="6">
        <v>35100</v>
      </c>
      <c r="H11" s="2">
        <v>167.54</v>
      </c>
      <c r="I11" s="6">
        <v>18217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80</v>
      </c>
      <c r="C12" t="s">
        <v>223</v>
      </c>
      <c r="D12" s="3" t="s">
        <v>224</v>
      </c>
      <c r="E12" s="5">
        <v>9</v>
      </c>
      <c r="F12" s="2">
        <v>1242</v>
      </c>
      <c r="G12" s="6">
        <v>161460</v>
      </c>
      <c r="H12" s="2">
        <v>0</v>
      </c>
      <c r="I12" s="6">
        <v>0</v>
      </c>
      <c r="J12" s="6" t="str">
        <f>G12 - 116451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64</v>
      </c>
      <c r="D13" s="3" t="s">
        <v>225</v>
      </c>
      <c r="E13" s="5">
        <v>1</v>
      </c>
      <c r="F13" s="2">
        <v>0</v>
      </c>
      <c r="G13" s="6">
        <v>0</v>
      </c>
      <c r="H13" s="2">
        <v>340</v>
      </c>
      <c r="I13" s="6">
        <v>36968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64</v>
      </c>
      <c r="D14" s="3" t="s">
        <v>111</v>
      </c>
      <c r="E14" s="5">
        <v>1</v>
      </c>
      <c r="F14" s="2">
        <v>150</v>
      </c>
      <c r="G14" s="6">
        <v>19500</v>
      </c>
      <c r="H14" s="2">
        <v>60</v>
      </c>
      <c r="I14" s="6">
        <v>6524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226</v>
      </c>
      <c r="E15" s="5">
        <v>1</v>
      </c>
      <c r="F15" s="2">
        <v>80</v>
      </c>
      <c r="G15" s="6">
        <v>10400</v>
      </c>
      <c r="H15" s="2">
        <v>50</v>
      </c>
      <c r="I15" s="6">
        <v>5437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64</v>
      </c>
      <c r="D16" s="3" t="s">
        <v>227</v>
      </c>
      <c r="E16" s="5">
        <v>3</v>
      </c>
      <c r="F16" s="2">
        <v>80.76000000000001</v>
      </c>
      <c r="G16" s="6">
        <v>10500</v>
      </c>
      <c r="H16" s="2">
        <v>66</v>
      </c>
      <c r="I16" s="6">
        <v>7176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159</v>
      </c>
      <c r="D17" s="3" t="s">
        <v>228</v>
      </c>
      <c r="E17" s="5">
        <v>1</v>
      </c>
      <c r="F17" s="2">
        <v>450</v>
      </c>
      <c r="G17" s="6">
        <v>58500</v>
      </c>
      <c r="H17" s="2">
        <v>329.84</v>
      </c>
      <c r="I17" s="6">
        <v>35864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7" t="s">
        <v>59</v>
      </c>
      <c r="C18" t="s">
        <v>159</v>
      </c>
      <c r="D18" s="3" t="s">
        <v>229</v>
      </c>
      <c r="E18" s="5">
        <v>1</v>
      </c>
      <c r="F18" s="2">
        <v>680</v>
      </c>
      <c r="G18" s="6">
        <v>88400</v>
      </c>
      <c r="H18" s="2">
        <v>498.43</v>
      </c>
      <c r="I18" s="6">
        <v>54194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108.73</v>
      </c>
    </row>
    <row r="19" spans="1:18">
      <c r="B19" s="47" t="s">
        <v>59</v>
      </c>
      <c r="C19" t="s">
        <v>116</v>
      </c>
      <c r="D19" s="3" t="s">
        <v>117</v>
      </c>
      <c r="E19" s="5">
        <v>1</v>
      </c>
      <c r="F19" s="2">
        <v>769.23</v>
      </c>
      <c r="G19" s="6">
        <v>100000</v>
      </c>
      <c r="H19" s="2">
        <v>794.63</v>
      </c>
      <c r="I19" s="6">
        <v>86400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108.73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84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85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86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84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87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88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89</v>
      </c>
      <c r="R26" s="2">
        <v>100</v>
      </c>
    </row>
    <row r="27" spans="1:18">
      <c r="D27" s="8" t="s">
        <v>90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91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230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60</v>
      </c>
      <c r="D5" s="3" t="s">
        <v>231</v>
      </c>
      <c r="E5" s="5">
        <v>1</v>
      </c>
      <c r="F5" s="2">
        <v>5200</v>
      </c>
      <c r="G5" s="6">
        <v>676000</v>
      </c>
      <c r="H5" s="2">
        <v>4681.15</v>
      </c>
      <c r="I5" s="6">
        <v>508981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164</v>
      </c>
      <c r="D6" s="3" t="s">
        <v>232</v>
      </c>
      <c r="E6" s="5">
        <v>1</v>
      </c>
      <c r="F6" s="2">
        <v>300</v>
      </c>
      <c r="G6" s="6">
        <v>39000</v>
      </c>
      <c r="H6" s="2">
        <v>150</v>
      </c>
      <c r="I6" s="6">
        <v>16310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64</v>
      </c>
      <c r="D7" s="3" t="s">
        <v>233</v>
      </c>
      <c r="E7" s="5">
        <v>1</v>
      </c>
      <c r="F7" s="2">
        <v>350</v>
      </c>
      <c r="G7" s="6">
        <v>45500</v>
      </c>
      <c r="H7" s="2">
        <v>250</v>
      </c>
      <c r="I7" s="6">
        <v>27183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64</v>
      </c>
      <c r="D8" s="3" t="s">
        <v>234</v>
      </c>
      <c r="E8" s="5">
        <v>1</v>
      </c>
      <c r="F8" s="2">
        <v>150</v>
      </c>
      <c r="G8" s="6">
        <v>19500</v>
      </c>
      <c r="H8" s="2">
        <v>100</v>
      </c>
      <c r="I8" s="6">
        <v>10873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235</v>
      </c>
      <c r="D9" s="3" t="s">
        <v>236</v>
      </c>
      <c r="E9" s="5">
        <v>12</v>
      </c>
      <c r="F9" s="2">
        <v>156</v>
      </c>
      <c r="G9" s="6">
        <v>20280</v>
      </c>
      <c r="H9" s="2">
        <v>120</v>
      </c>
      <c r="I9" s="6">
        <v>13044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235</v>
      </c>
      <c r="D10" s="3" t="s">
        <v>237</v>
      </c>
      <c r="E10" s="5">
        <v>1</v>
      </c>
      <c r="F10" s="2">
        <v>70</v>
      </c>
      <c r="G10" s="6">
        <v>9100</v>
      </c>
      <c r="H10" s="2">
        <v>60</v>
      </c>
      <c r="I10" s="6">
        <v>6524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238</v>
      </c>
      <c r="D11" s="3" t="s">
        <v>166</v>
      </c>
      <c r="E11" s="5">
        <v>1</v>
      </c>
      <c r="F11" s="2">
        <v>80</v>
      </c>
      <c r="G11" s="6">
        <v>10400</v>
      </c>
      <c r="H11" s="2">
        <v>50</v>
      </c>
      <c r="I11" s="6">
        <v>5437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238</v>
      </c>
      <c r="D12" s="3" t="s">
        <v>239</v>
      </c>
      <c r="E12" s="5">
        <v>1</v>
      </c>
      <c r="F12" s="2">
        <v>900</v>
      </c>
      <c r="G12" s="6">
        <v>117000</v>
      </c>
      <c r="H12" s="2">
        <v>580</v>
      </c>
      <c r="I12" s="6">
        <v>63063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168</v>
      </c>
      <c r="D13" s="3" t="s">
        <v>208</v>
      </c>
      <c r="E13" s="5">
        <v>1</v>
      </c>
      <c r="F13" s="2">
        <v>450</v>
      </c>
      <c r="G13" s="6">
        <v>58500</v>
      </c>
      <c r="H13" s="2">
        <v>321.6</v>
      </c>
      <c r="I13" s="6">
        <v>34968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168</v>
      </c>
      <c r="D14" s="3" t="s">
        <v>240</v>
      </c>
      <c r="E14" s="5">
        <v>2</v>
      </c>
      <c r="F14" s="2">
        <v>700</v>
      </c>
      <c r="G14" s="6">
        <v>91000</v>
      </c>
      <c r="H14" s="2">
        <v>301.5</v>
      </c>
      <c r="I14" s="6">
        <v>32782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76</v>
      </c>
      <c r="D15" s="3" t="s">
        <v>241</v>
      </c>
      <c r="E15" s="5">
        <v>1</v>
      </c>
      <c r="F15" s="2">
        <v>440</v>
      </c>
      <c r="G15" s="6">
        <v>57200</v>
      </c>
      <c r="H15" s="2">
        <v>320</v>
      </c>
      <c r="I15" s="6">
        <v>34794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78</v>
      </c>
      <c r="D16" s="3" t="s">
        <v>242</v>
      </c>
      <c r="E16" s="5">
        <v>1</v>
      </c>
      <c r="F16" s="2">
        <v>270</v>
      </c>
      <c r="G16" s="6">
        <v>35100</v>
      </c>
      <c r="H16" s="2">
        <v>167.54</v>
      </c>
      <c r="I16" s="6">
        <v>18217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64</v>
      </c>
      <c r="D17" s="3" t="s">
        <v>111</v>
      </c>
      <c r="E17" s="5">
        <v>1</v>
      </c>
      <c r="F17" s="2">
        <v>150</v>
      </c>
      <c r="G17" s="6">
        <v>19500</v>
      </c>
      <c r="H17" s="2">
        <v>30</v>
      </c>
      <c r="I17" s="6">
        <v>3262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7" t="s">
        <v>59</v>
      </c>
      <c r="C18" t="s">
        <v>64</v>
      </c>
      <c r="D18" s="3" t="s">
        <v>203</v>
      </c>
      <c r="E18" s="5">
        <v>1</v>
      </c>
      <c r="F18" s="2">
        <v>100</v>
      </c>
      <c r="G18" s="6">
        <v>13000</v>
      </c>
      <c r="H18" s="2">
        <v>75</v>
      </c>
      <c r="I18" s="6">
        <v>8155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108.73</v>
      </c>
    </row>
    <row r="19" spans="1:18">
      <c r="B19" s="47" t="s">
        <v>80</v>
      </c>
      <c r="C19" t="s">
        <v>112</v>
      </c>
      <c r="D19" s="3" t="s">
        <v>243</v>
      </c>
      <c r="E19" s="5">
        <v>12</v>
      </c>
      <c r="F19" s="2">
        <v>1620</v>
      </c>
      <c r="G19" s="6">
        <v>210600</v>
      </c>
      <c r="H19" s="2">
        <v>0</v>
      </c>
      <c r="I19" s="6">
        <v>0</v>
      </c>
      <c r="J19" s="6" t="str">
        <f>G19 - 139608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108.73</v>
      </c>
    </row>
    <row r="20" spans="1:18">
      <c r="B20" s="47" t="s">
        <v>59</v>
      </c>
      <c r="C20" t="s">
        <v>116</v>
      </c>
      <c r="D20" s="3" t="s">
        <v>117</v>
      </c>
      <c r="E20" s="5">
        <v>1</v>
      </c>
      <c r="F20" s="2">
        <v>769.23</v>
      </c>
      <c r="G20" s="6">
        <v>100000</v>
      </c>
      <c r="H20" s="2">
        <v>794.63</v>
      </c>
      <c r="I20" s="6">
        <v>86400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8">
        <v>108.73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84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85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86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84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87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88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89</v>
      </c>
      <c r="R27" s="2">
        <v>100</v>
      </c>
    </row>
    <row r="28" spans="1:18">
      <c r="D28" s="8" t="s">
        <v>90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91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244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245</v>
      </c>
      <c r="D5" s="3" t="s">
        <v>246</v>
      </c>
      <c r="E5" s="5">
        <v>1</v>
      </c>
      <c r="F5" s="2">
        <v>1300</v>
      </c>
      <c r="G5" s="6">
        <v>169000</v>
      </c>
      <c r="H5" s="2">
        <v>1154.45</v>
      </c>
      <c r="I5" s="6">
        <v>125523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247</v>
      </c>
      <c r="D6" s="3" t="s">
        <v>196</v>
      </c>
      <c r="E6" s="5">
        <v>1</v>
      </c>
      <c r="F6" s="2">
        <v>400</v>
      </c>
      <c r="G6" s="6">
        <v>52000</v>
      </c>
      <c r="H6" s="2">
        <v>300</v>
      </c>
      <c r="I6" s="6">
        <v>32619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247</v>
      </c>
      <c r="D7" s="3" t="s">
        <v>218</v>
      </c>
      <c r="E7" s="5">
        <v>1</v>
      </c>
      <c r="F7" s="2">
        <v>140</v>
      </c>
      <c r="G7" s="6">
        <v>18200</v>
      </c>
      <c r="H7" s="2">
        <v>110</v>
      </c>
      <c r="I7" s="6">
        <v>11960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69</v>
      </c>
      <c r="D8" s="3" t="s">
        <v>70</v>
      </c>
      <c r="E8" s="5">
        <v>2</v>
      </c>
      <c r="F8" s="2">
        <v>160</v>
      </c>
      <c r="G8" s="6">
        <v>20800</v>
      </c>
      <c r="H8" s="2">
        <v>100</v>
      </c>
      <c r="I8" s="6">
        <v>10874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71</v>
      </c>
      <c r="D9" s="3" t="s">
        <v>248</v>
      </c>
      <c r="E9" s="5">
        <v>1</v>
      </c>
      <c r="F9" s="2">
        <v>1500</v>
      </c>
      <c r="G9" s="6">
        <v>195000</v>
      </c>
      <c r="H9" s="2">
        <v>1099.48</v>
      </c>
      <c r="I9" s="6">
        <v>119546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76</v>
      </c>
      <c r="D10" s="3" t="s">
        <v>249</v>
      </c>
      <c r="E10" s="5">
        <v>1</v>
      </c>
      <c r="F10" s="2">
        <v>550</v>
      </c>
      <c r="G10" s="6">
        <v>71500</v>
      </c>
      <c r="H10" s="2">
        <v>360</v>
      </c>
      <c r="I10" s="6">
        <v>39143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78</v>
      </c>
      <c r="D11" s="3" t="s">
        <v>79</v>
      </c>
      <c r="E11" s="5">
        <v>2</v>
      </c>
      <c r="F11" s="2">
        <v>300</v>
      </c>
      <c r="G11" s="6">
        <v>39000</v>
      </c>
      <c r="H11" s="2">
        <v>167.54</v>
      </c>
      <c r="I11" s="6">
        <v>18216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64</v>
      </c>
      <c r="D12" s="3" t="s">
        <v>250</v>
      </c>
      <c r="E12" s="5">
        <v>1</v>
      </c>
      <c r="F12" s="2">
        <v>0</v>
      </c>
      <c r="G12" s="6">
        <v>0</v>
      </c>
      <c r="H12" s="2">
        <v>295</v>
      </c>
      <c r="I12" s="6">
        <v>32075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64</v>
      </c>
      <c r="D13" s="3" t="s">
        <v>251</v>
      </c>
      <c r="E13" s="5">
        <v>1</v>
      </c>
      <c r="F13" s="2">
        <v>57</v>
      </c>
      <c r="G13" s="6">
        <v>7410</v>
      </c>
      <c r="H13" s="2">
        <v>40</v>
      </c>
      <c r="I13" s="6">
        <v>4349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64</v>
      </c>
      <c r="D14" s="3" t="s">
        <v>252</v>
      </c>
      <c r="E14" s="5">
        <v>5</v>
      </c>
      <c r="F14" s="2">
        <v>125</v>
      </c>
      <c r="G14" s="6">
        <v>16250</v>
      </c>
      <c r="H14" s="2">
        <v>70</v>
      </c>
      <c r="I14" s="6">
        <v>7610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111</v>
      </c>
      <c r="E15" s="5">
        <v>1</v>
      </c>
      <c r="F15" s="2">
        <v>150</v>
      </c>
      <c r="G15" s="6">
        <v>19500</v>
      </c>
      <c r="H15" s="2">
        <v>75</v>
      </c>
      <c r="I15" s="6">
        <v>8155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80</v>
      </c>
      <c r="C16" t="s">
        <v>81</v>
      </c>
      <c r="D16" s="3" t="s">
        <v>253</v>
      </c>
      <c r="E16" s="5">
        <v>7</v>
      </c>
      <c r="F16" s="2">
        <v>910</v>
      </c>
      <c r="G16" s="6">
        <v>118300</v>
      </c>
      <c r="H16" s="2">
        <v>0</v>
      </c>
      <c r="I16" s="6">
        <v>0</v>
      </c>
      <c r="J16" s="6" t="str">
        <f>G16 - 81564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84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85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86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84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87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88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89</v>
      </c>
      <c r="R23" s="2">
        <v>100</v>
      </c>
    </row>
    <row r="24" spans="1:18">
      <c r="D24" s="8" t="s">
        <v>90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91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254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255</v>
      </c>
      <c r="D5" s="3" t="s">
        <v>256</v>
      </c>
      <c r="E5" s="5">
        <v>1</v>
      </c>
      <c r="F5" s="2">
        <v>2600</v>
      </c>
      <c r="G5" s="6">
        <v>338000</v>
      </c>
      <c r="H5" s="2">
        <v>2250.02</v>
      </c>
      <c r="I5" s="6">
        <v>244645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108.73</v>
      </c>
    </row>
    <row r="6" spans="1:18">
      <c r="B6" s="47" t="s">
        <v>59</v>
      </c>
      <c r="C6" t="s">
        <v>257</v>
      </c>
      <c r="D6" s="3" t="s">
        <v>258</v>
      </c>
      <c r="E6" s="5">
        <v>1</v>
      </c>
      <c r="F6" s="2">
        <v>500</v>
      </c>
      <c r="G6" s="6">
        <v>65000</v>
      </c>
      <c r="H6" s="2">
        <v>300</v>
      </c>
      <c r="I6" s="6">
        <v>32619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108.73</v>
      </c>
    </row>
    <row r="7" spans="1:18">
      <c r="B7" s="47" t="s">
        <v>59</v>
      </c>
      <c r="C7" t="s">
        <v>259</v>
      </c>
      <c r="D7" s="3" t="s">
        <v>181</v>
      </c>
      <c r="E7" s="5">
        <v>1</v>
      </c>
      <c r="F7" s="2">
        <v>400</v>
      </c>
      <c r="G7" s="6">
        <v>52000</v>
      </c>
      <c r="H7" s="2">
        <v>200</v>
      </c>
      <c r="I7" s="6">
        <v>21746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108.73</v>
      </c>
    </row>
    <row r="8" spans="1:18">
      <c r="B8" s="47" t="s">
        <v>59</v>
      </c>
      <c r="C8" t="s">
        <v>260</v>
      </c>
      <c r="D8" s="3" t="s">
        <v>261</v>
      </c>
      <c r="E8" s="5">
        <v>1</v>
      </c>
      <c r="F8" s="2">
        <v>1520</v>
      </c>
      <c r="G8" s="6">
        <v>197600</v>
      </c>
      <c r="H8" s="2">
        <v>1219.82</v>
      </c>
      <c r="I8" s="6">
        <v>132631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108.73</v>
      </c>
    </row>
    <row r="9" spans="1:18">
      <c r="B9" s="47" t="s">
        <v>59</v>
      </c>
      <c r="C9" t="s">
        <v>262</v>
      </c>
      <c r="D9" s="3" t="s">
        <v>263</v>
      </c>
      <c r="E9" s="5">
        <v>1</v>
      </c>
      <c r="F9" s="2">
        <v>950</v>
      </c>
      <c r="G9" s="6">
        <v>123500</v>
      </c>
      <c r="H9" s="2">
        <v>729.16</v>
      </c>
      <c r="I9" s="6">
        <v>79282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108.73</v>
      </c>
    </row>
    <row r="10" spans="1:18">
      <c r="B10" s="47" t="s">
        <v>59</v>
      </c>
      <c r="C10" t="s">
        <v>264</v>
      </c>
      <c r="D10" s="3" t="s">
        <v>265</v>
      </c>
      <c r="E10" s="5">
        <v>1</v>
      </c>
      <c r="F10" s="2">
        <v>380</v>
      </c>
      <c r="G10" s="6">
        <v>49400</v>
      </c>
      <c r="H10" s="2">
        <v>300</v>
      </c>
      <c r="I10" s="6">
        <v>32619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108.73</v>
      </c>
    </row>
    <row r="11" spans="1:18">
      <c r="B11" s="47" t="s">
        <v>59</v>
      </c>
      <c r="C11" t="s">
        <v>264</v>
      </c>
      <c r="D11" s="3" t="s">
        <v>266</v>
      </c>
      <c r="E11" s="5">
        <v>1</v>
      </c>
      <c r="F11" s="2">
        <v>180</v>
      </c>
      <c r="G11" s="6">
        <v>23400</v>
      </c>
      <c r="H11" s="2">
        <v>75</v>
      </c>
      <c r="I11" s="6">
        <v>8155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108.73</v>
      </c>
    </row>
    <row r="12" spans="1:18">
      <c r="B12" s="47" t="s">
        <v>59</v>
      </c>
      <c r="C12" t="s">
        <v>264</v>
      </c>
      <c r="D12" s="3" t="s">
        <v>267</v>
      </c>
      <c r="E12" s="5">
        <v>6</v>
      </c>
      <c r="F12" s="2">
        <v>192</v>
      </c>
      <c r="G12" s="6">
        <v>24960</v>
      </c>
      <c r="H12" s="2">
        <v>72</v>
      </c>
      <c r="I12" s="6">
        <v>7830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108.73</v>
      </c>
    </row>
    <row r="13" spans="1:18">
      <c r="B13" s="47" t="s">
        <v>59</v>
      </c>
      <c r="C13" t="s">
        <v>268</v>
      </c>
      <c r="D13" s="3" t="s">
        <v>269</v>
      </c>
      <c r="E13" s="5">
        <v>1</v>
      </c>
      <c r="F13" s="2">
        <v>380</v>
      </c>
      <c r="G13" s="6">
        <v>49400</v>
      </c>
      <c r="H13" s="2">
        <v>312.5</v>
      </c>
      <c r="I13" s="6">
        <v>33978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108.73</v>
      </c>
    </row>
    <row r="14" spans="1:18">
      <c r="B14" s="47" t="s">
        <v>59</v>
      </c>
      <c r="C14" t="s">
        <v>268</v>
      </c>
      <c r="D14" s="3" t="s">
        <v>270</v>
      </c>
      <c r="E14" s="5">
        <v>1</v>
      </c>
      <c r="F14" s="2">
        <v>320</v>
      </c>
      <c r="G14" s="6">
        <v>41600</v>
      </c>
      <c r="H14" s="2">
        <v>260.42</v>
      </c>
      <c r="I14" s="6">
        <v>28315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7" t="s">
        <v>59</v>
      </c>
      <c r="C15" t="s">
        <v>268</v>
      </c>
      <c r="D15" s="3" t="s">
        <v>271</v>
      </c>
      <c r="E15" s="5">
        <v>8</v>
      </c>
      <c r="F15" s="2">
        <v>1240</v>
      </c>
      <c r="G15" s="6">
        <v>161200</v>
      </c>
      <c r="H15" s="2">
        <v>1057.36</v>
      </c>
      <c r="I15" s="6">
        <v>114968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108.73</v>
      </c>
    </row>
    <row r="16" spans="1:18">
      <c r="B16" s="47" t="s">
        <v>59</v>
      </c>
      <c r="C16" t="s">
        <v>268</v>
      </c>
      <c r="D16" s="3" t="s">
        <v>272</v>
      </c>
      <c r="E16" s="5">
        <v>1</v>
      </c>
      <c r="F16" s="2">
        <v>450</v>
      </c>
      <c r="G16" s="6">
        <v>58500</v>
      </c>
      <c r="H16" s="2">
        <v>321</v>
      </c>
      <c r="I16" s="6">
        <v>34902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108.73</v>
      </c>
    </row>
    <row r="17" spans="1:18">
      <c r="B17" s="47" t="s">
        <v>59</v>
      </c>
      <c r="C17" t="s">
        <v>273</v>
      </c>
      <c r="D17" s="3" t="s">
        <v>274</v>
      </c>
      <c r="E17" s="5">
        <v>1</v>
      </c>
      <c r="F17" s="2">
        <v>750</v>
      </c>
      <c r="G17" s="6">
        <v>97500</v>
      </c>
      <c r="H17" s="2">
        <v>450</v>
      </c>
      <c r="I17" s="6">
        <v>48929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108.73</v>
      </c>
    </row>
    <row r="18" spans="1:18">
      <c r="B18" s="47" t="s">
        <v>59</v>
      </c>
      <c r="C18" t="s">
        <v>275</v>
      </c>
      <c r="D18" s="3" t="s">
        <v>154</v>
      </c>
      <c r="E18" s="5">
        <v>1</v>
      </c>
      <c r="F18" s="2">
        <v>100</v>
      </c>
      <c r="G18" s="6">
        <v>13000</v>
      </c>
      <c r="H18" s="2">
        <v>50</v>
      </c>
      <c r="I18" s="6">
        <v>5437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108.73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84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85</v>
      </c>
      <c r="E21" s="9">
        <v>0.04166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86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84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276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</row>
    <row r="25" spans="1:18">
      <c r="D25" s="8" t="s">
        <v>88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</v>
      </c>
      <c r="P25" s="4">
        <v>1</v>
      </c>
      <c r="Q25" s="2" t="s">
        <v>89</v>
      </c>
      <c r="R25" s="2">
        <v>100</v>
      </c>
    </row>
    <row r="26" spans="1:18">
      <c r="D26" s="8" t="s">
        <v>90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91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277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278</v>
      </c>
      <c r="D5" s="3" t="s">
        <v>279</v>
      </c>
      <c r="E5" s="5">
        <v>1</v>
      </c>
      <c r="F5" s="2">
        <v>4900</v>
      </c>
      <c r="G5" s="6">
        <v>637000</v>
      </c>
      <c r="H5" s="2">
        <v>4211.2</v>
      </c>
      <c r="I5" s="6">
        <v>457884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62</v>
      </c>
      <c r="D6" s="3" t="s">
        <v>280</v>
      </c>
      <c r="E6" s="5">
        <v>12</v>
      </c>
      <c r="F6" s="2">
        <v>264</v>
      </c>
      <c r="G6" s="6">
        <v>34320</v>
      </c>
      <c r="H6" s="2">
        <v>216</v>
      </c>
      <c r="I6" s="6">
        <v>23484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281</v>
      </c>
      <c r="D7" s="3" t="s">
        <v>196</v>
      </c>
      <c r="E7" s="5">
        <v>1</v>
      </c>
      <c r="F7" s="2">
        <v>400</v>
      </c>
      <c r="G7" s="6">
        <v>52000</v>
      </c>
      <c r="H7" s="2">
        <v>200</v>
      </c>
      <c r="I7" s="6">
        <v>21746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281</v>
      </c>
      <c r="D8" s="3" t="s">
        <v>166</v>
      </c>
      <c r="E8" s="5">
        <v>1</v>
      </c>
      <c r="F8" s="2">
        <v>80</v>
      </c>
      <c r="G8" s="6">
        <v>10400</v>
      </c>
      <c r="H8" s="2">
        <v>50</v>
      </c>
      <c r="I8" s="6">
        <v>5437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281</v>
      </c>
      <c r="D9" s="3" t="s">
        <v>282</v>
      </c>
      <c r="E9" s="5">
        <v>1</v>
      </c>
      <c r="F9" s="2">
        <v>52</v>
      </c>
      <c r="G9" s="6">
        <v>6760</v>
      </c>
      <c r="H9" s="2">
        <v>52</v>
      </c>
      <c r="I9" s="6">
        <v>5654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69</v>
      </c>
      <c r="D10" s="3" t="s">
        <v>70</v>
      </c>
      <c r="E10" s="5">
        <v>2</v>
      </c>
      <c r="F10" s="2">
        <v>160</v>
      </c>
      <c r="G10" s="6">
        <v>20800</v>
      </c>
      <c r="H10" s="2">
        <v>100</v>
      </c>
      <c r="I10" s="6">
        <v>10874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71</v>
      </c>
      <c r="D11" s="3" t="s">
        <v>72</v>
      </c>
      <c r="E11" s="5">
        <v>1</v>
      </c>
      <c r="F11" s="2">
        <v>1500</v>
      </c>
      <c r="G11" s="6">
        <v>195000</v>
      </c>
      <c r="H11" s="2">
        <v>1099.48</v>
      </c>
      <c r="I11" s="6">
        <v>119546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105</v>
      </c>
      <c r="D12" s="3" t="s">
        <v>106</v>
      </c>
      <c r="E12" s="5">
        <v>1</v>
      </c>
      <c r="F12" s="2">
        <v>350</v>
      </c>
      <c r="G12" s="6">
        <v>45500</v>
      </c>
      <c r="H12" s="2">
        <v>209.42</v>
      </c>
      <c r="I12" s="6">
        <v>22770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105</v>
      </c>
      <c r="D13" s="3" t="s">
        <v>282</v>
      </c>
      <c r="E13" s="5">
        <v>1</v>
      </c>
      <c r="F13" s="2">
        <v>50</v>
      </c>
      <c r="G13" s="6">
        <v>6500</v>
      </c>
      <c r="H13" s="2">
        <v>50</v>
      </c>
      <c r="I13" s="6">
        <v>5437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128</v>
      </c>
      <c r="D14" s="3" t="s">
        <v>283</v>
      </c>
      <c r="E14" s="5">
        <v>1</v>
      </c>
      <c r="F14" s="2">
        <v>980</v>
      </c>
      <c r="G14" s="6">
        <v>127400</v>
      </c>
      <c r="H14" s="2">
        <v>753.9299999999999</v>
      </c>
      <c r="I14" s="6">
        <v>81975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76</v>
      </c>
      <c r="D15" s="3" t="s">
        <v>107</v>
      </c>
      <c r="E15" s="5">
        <v>1</v>
      </c>
      <c r="F15" s="2">
        <v>550</v>
      </c>
      <c r="G15" s="6">
        <v>71500</v>
      </c>
      <c r="H15" s="2">
        <v>300</v>
      </c>
      <c r="I15" s="6">
        <v>32619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78</v>
      </c>
      <c r="D16" s="3" t="s">
        <v>79</v>
      </c>
      <c r="E16" s="5">
        <v>2</v>
      </c>
      <c r="F16" s="2">
        <v>300</v>
      </c>
      <c r="G16" s="6">
        <v>39000</v>
      </c>
      <c r="H16" s="2">
        <v>167.54</v>
      </c>
      <c r="I16" s="6">
        <v>18216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108</v>
      </c>
      <c r="D17" s="3" t="s">
        <v>109</v>
      </c>
      <c r="E17" s="5">
        <v>1</v>
      </c>
      <c r="F17" s="2">
        <v>350</v>
      </c>
      <c r="G17" s="6">
        <v>45500</v>
      </c>
      <c r="H17" s="2">
        <v>222.51</v>
      </c>
      <c r="I17" s="6">
        <v>24194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7" t="s">
        <v>59</v>
      </c>
      <c r="C18" t="s">
        <v>64</v>
      </c>
      <c r="D18" s="3" t="s">
        <v>212</v>
      </c>
      <c r="E18" s="5">
        <v>1</v>
      </c>
      <c r="F18" s="2">
        <v>320</v>
      </c>
      <c r="G18" s="6">
        <v>41600</v>
      </c>
      <c r="H18" s="2">
        <v>300</v>
      </c>
      <c r="I18" s="6">
        <v>32619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108.73</v>
      </c>
    </row>
    <row r="19" spans="1:18">
      <c r="B19" s="47" t="s">
        <v>59</v>
      </c>
      <c r="C19" t="s">
        <v>64</v>
      </c>
      <c r="D19" s="3" t="s">
        <v>251</v>
      </c>
      <c r="E19" s="5">
        <v>1</v>
      </c>
      <c r="F19" s="2">
        <v>86</v>
      </c>
      <c r="G19" s="6">
        <v>11180</v>
      </c>
      <c r="H19" s="2">
        <v>60</v>
      </c>
      <c r="I19" s="6">
        <v>6524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108.73</v>
      </c>
    </row>
    <row r="20" spans="1:18">
      <c r="B20" s="47" t="s">
        <v>59</v>
      </c>
      <c r="C20" t="s">
        <v>64</v>
      </c>
      <c r="D20" s="3" t="s">
        <v>66</v>
      </c>
      <c r="E20" s="5">
        <v>9</v>
      </c>
      <c r="F20" s="2">
        <v>180</v>
      </c>
      <c r="G20" s="6">
        <v>23400</v>
      </c>
      <c r="H20" s="2">
        <v>117</v>
      </c>
      <c r="I20" s="6">
        <v>12717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108.73</v>
      </c>
    </row>
    <row r="21" spans="1:18">
      <c r="B21" s="47" t="s">
        <v>59</v>
      </c>
      <c r="C21" t="s">
        <v>64</v>
      </c>
      <c r="D21" s="3" t="s">
        <v>111</v>
      </c>
      <c r="E21" s="5">
        <v>1</v>
      </c>
      <c r="F21" s="2">
        <v>150</v>
      </c>
      <c r="G21" s="6">
        <v>19500</v>
      </c>
      <c r="H21" s="2">
        <v>60</v>
      </c>
      <c r="I21" s="6">
        <v>6524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108.73</v>
      </c>
    </row>
    <row r="22" spans="1:18">
      <c r="B22" s="47" t="s">
        <v>80</v>
      </c>
      <c r="C22" t="s">
        <v>176</v>
      </c>
      <c r="D22" s="3" t="s">
        <v>177</v>
      </c>
      <c r="E22" s="5">
        <v>11</v>
      </c>
      <c r="F22" s="2">
        <v>1265</v>
      </c>
      <c r="G22" s="6">
        <v>164450</v>
      </c>
      <c r="H22" s="2">
        <v>0</v>
      </c>
      <c r="I22" s="6">
        <v>0</v>
      </c>
      <c r="J22" s="6" t="str">
        <f>G22 - 113619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108.73</v>
      </c>
    </row>
    <row r="23" spans="1:18">
      <c r="B23" s="47" t="s">
        <v>80</v>
      </c>
      <c r="C23" t="s">
        <v>176</v>
      </c>
      <c r="D23" s="3" t="s">
        <v>284</v>
      </c>
      <c r="E23" s="5">
        <v>1</v>
      </c>
      <c r="F23" s="2">
        <v>188</v>
      </c>
      <c r="G23" s="6">
        <v>24440</v>
      </c>
      <c r="H23" s="2">
        <v>0</v>
      </c>
      <c r="I23" s="6">
        <v>0</v>
      </c>
      <c r="J23" s="6" t="str">
        <f>G23 - 17397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108.73</v>
      </c>
    </row>
    <row r="24" spans="1:18">
      <c r="B24" s="55" t="s">
        <v>115</v>
      </c>
      <c r="C24" s="41" t="s">
        <v>116</v>
      </c>
      <c r="D24" s="42" t="s">
        <v>117</v>
      </c>
      <c r="E24" s="43">
        <v>1</v>
      </c>
      <c r="F24" s="44">
        <v>0</v>
      </c>
      <c r="G24" s="45">
        <v>0</v>
      </c>
      <c r="H24" s="44">
        <v>0</v>
      </c>
      <c r="I24" s="45">
        <v>86400</v>
      </c>
      <c r="J24" s="45" t="str">
        <f>G24 - I24</f>
        <v>0</v>
      </c>
      <c r="K24" s="46" t="str">
        <f>IF(G24=0,0,J24 / G24)</f>
        <v>0</v>
      </c>
      <c r="L24" s="45">
        <v>0</v>
      </c>
      <c r="M24" s="44">
        <v>0</v>
      </c>
      <c r="N24" s="45" t="str">
        <f>J24 * P24</f>
        <v>0</v>
      </c>
      <c r="O24" s="46">
        <v>0.2</v>
      </c>
      <c r="P24" s="46">
        <v>0.8</v>
      </c>
      <c r="Q24" s="44">
        <v>130</v>
      </c>
      <c r="R24" s="56">
        <v>108.73</v>
      </c>
    </row>
    <row r="25" spans="1:18">
      <c r="B25" s="49"/>
      <c r="C25" s="49"/>
      <c r="D25" s="50"/>
      <c r="E25" s="51"/>
      <c r="F25" s="52"/>
      <c r="G25" s="53"/>
      <c r="H25" s="52"/>
      <c r="I25" s="53"/>
      <c r="J25" s="53"/>
      <c r="K25" s="54"/>
      <c r="L25" s="53"/>
      <c r="M25" s="52"/>
      <c r="N25" s="53"/>
      <c r="O25" s="54"/>
      <c r="P25" s="54"/>
      <c r="Q25" s="52"/>
      <c r="R25" s="52"/>
    </row>
    <row r="26" spans="1:18">
      <c r="D26" s="8" t="s">
        <v>84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85</v>
      </c>
      <c r="E27" s="9">
        <v>0.04712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86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84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87</v>
      </c>
      <c r="E30" s="7">
        <v>0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88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89</v>
      </c>
      <c r="R31" s="2">
        <v>100</v>
      </c>
    </row>
    <row r="32" spans="1:18">
      <c r="D32" s="8" t="s">
        <v>90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91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285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80</v>
      </c>
      <c r="C5" t="s">
        <v>255</v>
      </c>
      <c r="D5" s="3" t="s">
        <v>286</v>
      </c>
      <c r="E5" s="5">
        <v>1</v>
      </c>
      <c r="F5" s="2">
        <v>3300</v>
      </c>
      <c r="G5" s="6">
        <v>429000</v>
      </c>
      <c r="H5" s="2">
        <v>0</v>
      </c>
      <c r="I5" s="6">
        <v>0</v>
      </c>
      <c r="J5" s="6" t="str">
        <f>G5 - 309770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108.73</v>
      </c>
    </row>
    <row r="6" spans="1:18">
      <c r="B6" s="47" t="s">
        <v>80</v>
      </c>
      <c r="C6" t="s">
        <v>287</v>
      </c>
      <c r="D6" s="3" t="s">
        <v>288</v>
      </c>
      <c r="E6" s="5">
        <v>1</v>
      </c>
      <c r="F6" s="2">
        <v>1800</v>
      </c>
      <c r="G6" s="6">
        <v>234000</v>
      </c>
      <c r="H6" s="2">
        <v>0</v>
      </c>
      <c r="I6" s="6">
        <v>0</v>
      </c>
      <c r="J6" s="6" t="str">
        <f>G6 - 169892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108.73</v>
      </c>
    </row>
    <row r="7" spans="1:18">
      <c r="B7" s="47" t="s">
        <v>59</v>
      </c>
      <c r="C7" t="s">
        <v>259</v>
      </c>
      <c r="D7" s="3" t="s">
        <v>289</v>
      </c>
      <c r="E7" s="5">
        <v>1</v>
      </c>
      <c r="F7" s="2">
        <v>750</v>
      </c>
      <c r="G7" s="6">
        <v>97500</v>
      </c>
      <c r="H7" s="2">
        <v>400</v>
      </c>
      <c r="I7" s="6">
        <v>43492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108.73</v>
      </c>
    </row>
    <row r="8" spans="1:18">
      <c r="B8" s="47" t="s">
        <v>59</v>
      </c>
      <c r="C8" t="s">
        <v>259</v>
      </c>
      <c r="D8" s="3" t="s">
        <v>290</v>
      </c>
      <c r="E8" s="5">
        <v>1</v>
      </c>
      <c r="F8" s="2">
        <v>0</v>
      </c>
      <c r="G8" s="6">
        <v>0</v>
      </c>
      <c r="H8" s="2">
        <v>60</v>
      </c>
      <c r="I8" s="6">
        <v>6524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108.73</v>
      </c>
    </row>
    <row r="9" spans="1:18">
      <c r="B9" s="47" t="s">
        <v>59</v>
      </c>
      <c r="C9" t="s">
        <v>275</v>
      </c>
      <c r="D9" s="3" t="s">
        <v>291</v>
      </c>
      <c r="E9" s="5">
        <v>1</v>
      </c>
      <c r="F9" s="2">
        <v>100</v>
      </c>
      <c r="G9" s="6">
        <v>13000</v>
      </c>
      <c r="H9" s="2">
        <v>41.67</v>
      </c>
      <c r="I9" s="6">
        <v>4531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108.73</v>
      </c>
    </row>
    <row r="10" spans="1:18">
      <c r="B10" s="47" t="s">
        <v>59</v>
      </c>
      <c r="C10" t="s">
        <v>260</v>
      </c>
      <c r="D10" s="3" t="s">
        <v>292</v>
      </c>
      <c r="E10" s="5">
        <v>1</v>
      </c>
      <c r="F10" s="2">
        <v>1520</v>
      </c>
      <c r="G10" s="6">
        <v>197600</v>
      </c>
      <c r="H10" s="2">
        <v>500</v>
      </c>
      <c r="I10" s="6">
        <v>54365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108.73</v>
      </c>
    </row>
    <row r="11" spans="1:18">
      <c r="B11" s="55" t="s">
        <v>115</v>
      </c>
      <c r="C11" s="41" t="s">
        <v>126</v>
      </c>
      <c r="D11" s="42" t="s">
        <v>127</v>
      </c>
      <c r="E11" s="43">
        <v>1</v>
      </c>
      <c r="F11" s="44">
        <v>653.85</v>
      </c>
      <c r="G11" s="45">
        <v>85000</v>
      </c>
      <c r="H11" s="44">
        <v>0</v>
      </c>
      <c r="I11" s="45">
        <v>50868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108.73</v>
      </c>
    </row>
    <row r="12" spans="1:18">
      <c r="B12" s="47" t="s">
        <v>59</v>
      </c>
      <c r="C12" t="s">
        <v>262</v>
      </c>
      <c r="D12" s="3" t="s">
        <v>293</v>
      </c>
      <c r="E12" s="5">
        <v>1</v>
      </c>
      <c r="F12" s="2">
        <v>950</v>
      </c>
      <c r="G12" s="6">
        <v>123500</v>
      </c>
      <c r="H12" s="2">
        <v>729.16</v>
      </c>
      <c r="I12" s="6">
        <v>79282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108.73</v>
      </c>
    </row>
    <row r="13" spans="1:18">
      <c r="B13" s="47" t="s">
        <v>59</v>
      </c>
      <c r="C13" t="s">
        <v>264</v>
      </c>
      <c r="D13" s="3" t="s">
        <v>294</v>
      </c>
      <c r="E13" s="5">
        <v>1</v>
      </c>
      <c r="F13" s="2">
        <v>300</v>
      </c>
      <c r="G13" s="6">
        <v>39000</v>
      </c>
      <c r="H13" s="2">
        <v>228.2</v>
      </c>
      <c r="I13" s="6">
        <v>24812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108.73</v>
      </c>
    </row>
    <row r="14" spans="1:18">
      <c r="B14" s="47" t="s">
        <v>59</v>
      </c>
      <c r="C14" t="s">
        <v>264</v>
      </c>
      <c r="D14" s="3" t="s">
        <v>295</v>
      </c>
      <c r="E14" s="5">
        <v>1</v>
      </c>
      <c r="F14" s="2">
        <v>50</v>
      </c>
      <c r="G14" s="6">
        <v>6500</v>
      </c>
      <c r="H14" s="2">
        <v>26.11</v>
      </c>
      <c r="I14" s="6">
        <v>2839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7" t="s">
        <v>59</v>
      </c>
      <c r="C15" t="s">
        <v>264</v>
      </c>
      <c r="D15" s="3" t="s">
        <v>296</v>
      </c>
      <c r="E15" s="5">
        <v>16</v>
      </c>
      <c r="F15" s="2">
        <v>320</v>
      </c>
      <c r="G15" s="6">
        <v>41600</v>
      </c>
      <c r="H15" s="2">
        <v>200.48</v>
      </c>
      <c r="I15" s="6">
        <v>21792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108.73</v>
      </c>
    </row>
    <row r="16" spans="1:18">
      <c r="B16" s="47" t="s">
        <v>59</v>
      </c>
      <c r="C16" t="s">
        <v>257</v>
      </c>
      <c r="D16" s="3" t="s">
        <v>297</v>
      </c>
      <c r="E16" s="5">
        <v>1</v>
      </c>
      <c r="F16" s="2">
        <v>500</v>
      </c>
      <c r="G16" s="6">
        <v>65000</v>
      </c>
      <c r="H16" s="2">
        <v>334.2</v>
      </c>
      <c r="I16" s="6">
        <v>36338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108.73</v>
      </c>
    </row>
    <row r="17" spans="1:18">
      <c r="B17" s="55" t="s">
        <v>115</v>
      </c>
      <c r="C17" s="41" t="s">
        <v>116</v>
      </c>
      <c r="D17" s="42" t="s">
        <v>117</v>
      </c>
      <c r="E17" s="43">
        <v>1</v>
      </c>
      <c r="F17" s="44">
        <v>769.23</v>
      </c>
      <c r="G17" s="45">
        <v>100000</v>
      </c>
      <c r="H17" s="44">
        <v>0</v>
      </c>
      <c r="I17" s="45">
        <v>86400</v>
      </c>
      <c r="J17" s="45" t="str">
        <f>G17 - I17</f>
        <v>0</v>
      </c>
      <c r="K17" s="46" t="str">
        <f>IF(G17=0,0,J17 / G17)</f>
        <v>0</v>
      </c>
      <c r="L17" s="45">
        <v>0</v>
      </c>
      <c r="M17" s="44">
        <v>0</v>
      </c>
      <c r="N17" s="45" t="str">
        <f>J17 * P17</f>
        <v>0</v>
      </c>
      <c r="O17" s="46">
        <v>0</v>
      </c>
      <c r="P17" s="46">
        <v>1</v>
      </c>
      <c r="Q17" s="44">
        <v>130</v>
      </c>
      <c r="R17" s="56">
        <v>108.73</v>
      </c>
    </row>
    <row r="18" spans="1:18">
      <c r="B18" s="47" t="s">
        <v>59</v>
      </c>
      <c r="C18" t="s">
        <v>264</v>
      </c>
      <c r="D18" s="3" t="s">
        <v>111</v>
      </c>
      <c r="E18" s="5">
        <v>1</v>
      </c>
      <c r="F18" s="2">
        <v>73.06999999999999</v>
      </c>
      <c r="G18" s="6">
        <v>9499</v>
      </c>
      <c r="H18" s="2">
        <v>78.33</v>
      </c>
      <c r="I18" s="6">
        <v>8517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108.73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84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85</v>
      </c>
      <c r="E21" s="9">
        <v>0.04167</v>
      </c>
      <c r="F21" s="2" t="str">
        <f>E21 * (F20 - 1423)</f>
        <v>0</v>
      </c>
      <c r="G21" s="6" t="str">
        <f>E21 * (G20 - 185000)</f>
        <v>0</v>
      </c>
    </row>
    <row r="22" spans="1:18">
      <c r="D22" s="8" t="s">
        <v>86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84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87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88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89</v>
      </c>
      <c r="R25" s="2">
        <v>100</v>
      </c>
    </row>
    <row r="26" spans="1:18">
      <c r="D26" s="8" t="s">
        <v>90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91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298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299</v>
      </c>
      <c r="D5" s="3" t="s">
        <v>181</v>
      </c>
      <c r="E5" s="5">
        <v>1</v>
      </c>
      <c r="F5" s="2">
        <v>400</v>
      </c>
      <c r="G5" s="6">
        <v>52000</v>
      </c>
      <c r="H5" s="2">
        <v>200</v>
      </c>
      <c r="I5" s="6">
        <v>21746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168</v>
      </c>
      <c r="D6" s="3" t="s">
        <v>300</v>
      </c>
      <c r="E6" s="5">
        <v>1</v>
      </c>
      <c r="F6" s="2">
        <v>900</v>
      </c>
      <c r="G6" s="6">
        <v>117000</v>
      </c>
      <c r="H6" s="2">
        <v>673.35</v>
      </c>
      <c r="I6" s="6">
        <v>73213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76</v>
      </c>
      <c r="D7" s="3" t="s">
        <v>301</v>
      </c>
      <c r="E7" s="5">
        <v>1</v>
      </c>
      <c r="F7" s="2">
        <v>250</v>
      </c>
      <c r="G7" s="6">
        <v>32500</v>
      </c>
      <c r="H7" s="2">
        <v>126</v>
      </c>
      <c r="I7" s="6">
        <v>13700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78</v>
      </c>
      <c r="D8" s="3" t="s">
        <v>302</v>
      </c>
      <c r="E8" s="5">
        <v>1</v>
      </c>
      <c r="F8" s="2">
        <v>420</v>
      </c>
      <c r="G8" s="6">
        <v>54600</v>
      </c>
      <c r="H8" s="2">
        <v>251.31</v>
      </c>
      <c r="I8" s="6">
        <v>27325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64</v>
      </c>
      <c r="D9" s="3" t="s">
        <v>212</v>
      </c>
      <c r="E9" s="5">
        <v>1</v>
      </c>
      <c r="F9" s="2">
        <v>400</v>
      </c>
      <c r="G9" s="6">
        <v>52000</v>
      </c>
      <c r="H9" s="2">
        <v>220</v>
      </c>
      <c r="I9" s="6">
        <v>23921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64</v>
      </c>
      <c r="D10" s="3" t="s">
        <v>303</v>
      </c>
      <c r="E10" s="5">
        <v>1</v>
      </c>
      <c r="F10" s="2">
        <v>145</v>
      </c>
      <c r="G10" s="6">
        <v>18850</v>
      </c>
      <c r="H10" s="2">
        <v>60</v>
      </c>
      <c r="I10" s="6">
        <v>6524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64</v>
      </c>
      <c r="D11" s="3" t="s">
        <v>304</v>
      </c>
      <c r="E11" s="5">
        <v>1</v>
      </c>
      <c r="F11" s="2">
        <v>60</v>
      </c>
      <c r="G11" s="6">
        <v>7800</v>
      </c>
      <c r="H11" s="2">
        <v>25</v>
      </c>
      <c r="I11" s="6">
        <v>2718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9"/>
      <c r="C12" s="49"/>
      <c r="D12" s="50"/>
      <c r="E12" s="51"/>
      <c r="F12" s="52"/>
      <c r="G12" s="53"/>
      <c r="H12" s="52"/>
      <c r="I12" s="53"/>
      <c r="J12" s="53"/>
      <c r="K12" s="54"/>
      <c r="L12" s="53"/>
      <c r="M12" s="52"/>
      <c r="N12" s="53"/>
      <c r="O12" s="54"/>
      <c r="P12" s="54"/>
      <c r="Q12" s="52"/>
      <c r="R12" s="52"/>
    </row>
    <row r="13" spans="1:18">
      <c r="D13" s="8" t="s">
        <v>84</v>
      </c>
      <c r="F13" s="2" t="str">
        <f>SUM(F5:F12)</f>
        <v>0</v>
      </c>
      <c r="G13" s="6" t="str">
        <f>SUM(G5:G12)</f>
        <v>0</v>
      </c>
      <c r="H13" s="2" t="str">
        <f>SUM(H5:H12)</f>
        <v>0</v>
      </c>
      <c r="I13" s="6" t="str">
        <f>SUM(I5:I12)</f>
        <v>0</v>
      </c>
      <c r="J13" s="6" t="str">
        <f>SUM(J5:J12)</f>
        <v>0</v>
      </c>
      <c r="K13" s="4" t="str">
        <f>IF(G13=0,0,J13 / G13)</f>
        <v>0</v>
      </c>
      <c r="L13" s="6" t="str">
        <f>SUM(L5:L12)</f>
        <v>0</v>
      </c>
      <c r="M13" s="2" t="str">
        <f>SUM(M5:M12)</f>
        <v>0</v>
      </c>
      <c r="N13" s="6" t="str">
        <f>SUM(N5:N12)</f>
        <v>0</v>
      </c>
    </row>
    <row r="14" spans="1:18">
      <c r="D14" s="8" t="s">
        <v>85</v>
      </c>
      <c r="E14" s="9">
        <v>0.04712</v>
      </c>
      <c r="F14" s="2" t="str">
        <f>E14 * (F13 - 0)</f>
        <v>0</v>
      </c>
      <c r="G14" s="6" t="str">
        <f>E14 * (G13 - 0)</f>
        <v>0</v>
      </c>
    </row>
    <row r="15" spans="1:18">
      <c r="D15" s="8" t="s">
        <v>86</v>
      </c>
      <c r="E15" s="7">
        <v>0.1</v>
      </c>
      <c r="F15" s="2" t="str">
        <f>F13*E15</f>
        <v>0</v>
      </c>
      <c r="G15" s="6" t="str">
        <f>G13*E15</f>
        <v>0</v>
      </c>
      <c r="N15" s="6" t="str">
        <f>G15</f>
        <v>0</v>
      </c>
    </row>
    <row r="16" spans="1:18">
      <c r="D16" s="8" t="s">
        <v>84</v>
      </c>
      <c r="F16" s="2" t="str">
        <f>F13 + F14 + F15</f>
        <v>0</v>
      </c>
      <c r="G16" s="6" t="str">
        <f>G13 + G14 + G15</f>
        <v>0</v>
      </c>
      <c r="H16" s="2" t="str">
        <f>H13</f>
        <v>0</v>
      </c>
      <c r="I16" s="6" t="str">
        <f>I13</f>
        <v>0</v>
      </c>
      <c r="J16" s="6" t="str">
        <f>G16 - I16</f>
        <v>0</v>
      </c>
      <c r="K16" s="4" t="str">
        <f>IF(G16=0,0,J16 / G16)</f>
        <v>0</v>
      </c>
      <c r="L16" s="6" t="str">
        <f>L13</f>
        <v>0</v>
      </c>
      <c r="M16" s="2" t="str">
        <f>M13</f>
        <v>0</v>
      </c>
      <c r="N16" s="6" t="str">
        <f>N13 + N15</f>
        <v>0</v>
      </c>
    </row>
    <row r="17" spans="1:18">
      <c r="D17" s="8" t="s">
        <v>87</v>
      </c>
      <c r="E17" s="7">
        <v>0</v>
      </c>
      <c r="F17" s="2" t="str">
        <f>F16*E17</f>
        <v>0</v>
      </c>
      <c r="G17" s="6" t="str">
        <f>G16*E17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</row>
    <row r="18" spans="1:18">
      <c r="D18" s="8" t="s">
        <v>88</v>
      </c>
      <c r="E18" s="5">
        <v>0</v>
      </c>
      <c r="F18" s="2" t="str">
        <f>IF(R18=0,0,G18/R18)</f>
        <v>0</v>
      </c>
      <c r="G18" s="6" t="str">
        <f>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  <c r="Q18" s="2" t="s">
        <v>89</v>
      </c>
      <c r="R18" s="2">
        <v>100</v>
      </c>
    </row>
    <row r="19" spans="1:18">
      <c r="D19" s="8" t="s">
        <v>90</v>
      </c>
      <c r="F19" s="2" t="str">
        <f>F16 - F17 - F18</f>
        <v>0</v>
      </c>
      <c r="G19" s="6" t="str">
        <f>G16 - G17 -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L16 - L17 - L18</f>
        <v>0</v>
      </c>
      <c r="M19" s="2" t="str">
        <f>M16 - M17 - M18</f>
        <v>0</v>
      </c>
      <c r="N19" s="6" t="str">
        <f>N16 - N17 - N18</f>
        <v>0</v>
      </c>
    </row>
    <row r="20" spans="1:18">
      <c r="D20" s="8"/>
    </row>
    <row r="21" spans="1:18">
      <c r="D2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1" s="2" t="str">
        <f>M19</f>
        <v>0</v>
      </c>
    </row>
    <row r="22" spans="1:18">
      <c r="D22" s="8" t="s">
        <v>7</v>
      </c>
      <c r="F22" s="2" t="str">
        <f>(F21 + F23) * E14</f>
        <v>0</v>
      </c>
    </row>
    <row r="23" spans="1:18">
      <c r="D23" s="8" t="s">
        <v>91</v>
      </c>
      <c r="F23" s="2" t="str">
        <f>H19</f>
        <v>0</v>
      </c>
    </row>
    <row r="24" spans="1:18">
      <c r="D2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4" s="2" t="str">
        <f>SUM(F21:F23)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305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255</v>
      </c>
      <c r="D5" s="3" t="s">
        <v>256</v>
      </c>
      <c r="E5" s="5">
        <v>1</v>
      </c>
      <c r="F5" s="2">
        <v>2600</v>
      </c>
      <c r="G5" s="6">
        <v>338000</v>
      </c>
      <c r="H5" s="2">
        <v>2250.02</v>
      </c>
      <c r="I5" s="6">
        <v>244645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108.73</v>
      </c>
    </row>
    <row r="6" spans="1:18">
      <c r="B6" s="47" t="s">
        <v>59</v>
      </c>
      <c r="C6" t="s">
        <v>257</v>
      </c>
      <c r="D6" s="3" t="s">
        <v>306</v>
      </c>
      <c r="E6" s="5">
        <v>1</v>
      </c>
      <c r="F6" s="2">
        <v>500</v>
      </c>
      <c r="G6" s="6">
        <v>65000</v>
      </c>
      <c r="H6" s="2">
        <v>308.1</v>
      </c>
      <c r="I6" s="6">
        <v>33500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108.73</v>
      </c>
    </row>
    <row r="7" spans="1:18">
      <c r="B7" s="47" t="s">
        <v>59</v>
      </c>
      <c r="C7" t="s">
        <v>257</v>
      </c>
      <c r="D7" s="3" t="s">
        <v>307</v>
      </c>
      <c r="E7" s="5">
        <v>6</v>
      </c>
      <c r="F7" s="2">
        <v>540</v>
      </c>
      <c r="G7" s="6">
        <v>70200</v>
      </c>
      <c r="H7" s="2">
        <v>390</v>
      </c>
      <c r="I7" s="6">
        <v>42402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108.73</v>
      </c>
    </row>
    <row r="8" spans="1:18">
      <c r="B8" s="47" t="s">
        <v>59</v>
      </c>
      <c r="C8" t="s">
        <v>264</v>
      </c>
      <c r="D8" s="3" t="s">
        <v>308</v>
      </c>
      <c r="E8" s="5">
        <v>1</v>
      </c>
      <c r="F8" s="2">
        <v>0</v>
      </c>
      <c r="G8" s="6">
        <v>0</v>
      </c>
      <c r="H8" s="2">
        <v>275</v>
      </c>
      <c r="I8" s="6">
        <v>29901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108.73</v>
      </c>
    </row>
    <row r="9" spans="1:18">
      <c r="B9" s="47" t="s">
        <v>59</v>
      </c>
      <c r="C9" t="s">
        <v>264</v>
      </c>
      <c r="D9" s="3" t="s">
        <v>309</v>
      </c>
      <c r="E9" s="5">
        <v>1</v>
      </c>
      <c r="F9" s="2">
        <v>80</v>
      </c>
      <c r="G9" s="6">
        <v>10400</v>
      </c>
      <c r="H9" s="2">
        <v>25</v>
      </c>
      <c r="I9" s="6">
        <v>2718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108.73</v>
      </c>
    </row>
    <row r="10" spans="1:18">
      <c r="B10" s="47" t="s">
        <v>59</v>
      </c>
      <c r="C10" t="s">
        <v>264</v>
      </c>
      <c r="D10" s="3" t="s">
        <v>266</v>
      </c>
      <c r="E10" s="5">
        <v>1</v>
      </c>
      <c r="F10" s="2">
        <v>180</v>
      </c>
      <c r="G10" s="6">
        <v>23400</v>
      </c>
      <c r="H10" s="2">
        <v>60</v>
      </c>
      <c r="I10" s="6">
        <v>6524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108.73</v>
      </c>
    </row>
    <row r="11" spans="1:18">
      <c r="B11" s="47" t="s">
        <v>59</v>
      </c>
      <c r="C11" t="s">
        <v>259</v>
      </c>
      <c r="D11" s="3" t="s">
        <v>310</v>
      </c>
      <c r="E11" s="5">
        <v>1</v>
      </c>
      <c r="F11" s="2">
        <v>750</v>
      </c>
      <c r="G11" s="6">
        <v>97500</v>
      </c>
      <c r="H11" s="2">
        <v>400</v>
      </c>
      <c r="I11" s="6">
        <v>43492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108.73</v>
      </c>
    </row>
    <row r="12" spans="1:18">
      <c r="B12" s="47" t="s">
        <v>59</v>
      </c>
      <c r="C12" t="s">
        <v>260</v>
      </c>
      <c r="D12" s="3" t="s">
        <v>292</v>
      </c>
      <c r="E12" s="5">
        <v>1</v>
      </c>
      <c r="F12" s="2">
        <v>1520</v>
      </c>
      <c r="G12" s="6">
        <v>197600</v>
      </c>
      <c r="H12" s="2">
        <v>1219.82</v>
      </c>
      <c r="I12" s="6">
        <v>132631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108.73</v>
      </c>
    </row>
    <row r="13" spans="1:18">
      <c r="B13" s="47" t="s">
        <v>59</v>
      </c>
      <c r="C13" t="s">
        <v>260</v>
      </c>
      <c r="D13" s="3" t="s">
        <v>311</v>
      </c>
      <c r="E13" s="5">
        <v>1</v>
      </c>
      <c r="F13" s="2">
        <v>0</v>
      </c>
      <c r="G13" s="6">
        <v>0</v>
      </c>
      <c r="H13" s="2">
        <v>208.33</v>
      </c>
      <c r="I13" s="6">
        <v>22652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108.73</v>
      </c>
    </row>
    <row r="14" spans="1:18">
      <c r="B14" s="47" t="s">
        <v>59</v>
      </c>
      <c r="C14" t="s">
        <v>268</v>
      </c>
      <c r="D14" s="3" t="s">
        <v>312</v>
      </c>
      <c r="E14" s="5">
        <v>1</v>
      </c>
      <c r="F14" s="2">
        <v>380</v>
      </c>
      <c r="G14" s="6">
        <v>49400</v>
      </c>
      <c r="H14" s="2">
        <v>312.5</v>
      </c>
      <c r="I14" s="6">
        <v>33978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7" t="s">
        <v>59</v>
      </c>
      <c r="C15" t="s">
        <v>268</v>
      </c>
      <c r="D15" s="3" t="s">
        <v>271</v>
      </c>
      <c r="E15" s="5">
        <v>20</v>
      </c>
      <c r="F15" s="2">
        <v>3100</v>
      </c>
      <c r="G15" s="6">
        <v>403000</v>
      </c>
      <c r="H15" s="2">
        <v>2540</v>
      </c>
      <c r="I15" s="6">
        <v>276180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108.73</v>
      </c>
    </row>
    <row r="16" spans="1:18">
      <c r="B16" s="47" t="s">
        <v>59</v>
      </c>
      <c r="C16" t="s">
        <v>268</v>
      </c>
      <c r="D16" s="3" t="s">
        <v>313</v>
      </c>
      <c r="E16" s="5">
        <v>1</v>
      </c>
      <c r="F16" s="2">
        <v>350</v>
      </c>
      <c r="G16" s="6">
        <v>45500</v>
      </c>
      <c r="H16" s="2">
        <v>300</v>
      </c>
      <c r="I16" s="6">
        <v>32619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108.73</v>
      </c>
    </row>
    <row r="17" spans="1:18">
      <c r="B17" s="47" t="s">
        <v>59</v>
      </c>
      <c r="C17" t="s">
        <v>273</v>
      </c>
      <c r="D17" s="3" t="s">
        <v>314</v>
      </c>
      <c r="E17" s="5">
        <v>6</v>
      </c>
      <c r="F17" s="2">
        <v>90</v>
      </c>
      <c r="G17" s="6">
        <v>11700</v>
      </c>
      <c r="H17" s="2">
        <v>63</v>
      </c>
      <c r="I17" s="6">
        <v>6852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108.73</v>
      </c>
    </row>
    <row r="18" spans="1:18">
      <c r="B18" s="47" t="s">
        <v>59</v>
      </c>
      <c r="C18" t="s">
        <v>273</v>
      </c>
      <c r="D18" s="3" t="s">
        <v>315</v>
      </c>
      <c r="E18" s="5">
        <v>6</v>
      </c>
      <c r="F18" s="2">
        <v>240</v>
      </c>
      <c r="G18" s="6">
        <v>31200</v>
      </c>
      <c r="H18" s="2">
        <v>168</v>
      </c>
      <c r="I18" s="6">
        <v>18264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108.73</v>
      </c>
    </row>
    <row r="19" spans="1:18">
      <c r="B19" s="47" t="s">
        <v>59</v>
      </c>
      <c r="C19" t="s">
        <v>275</v>
      </c>
      <c r="D19" s="3" t="s">
        <v>154</v>
      </c>
      <c r="E19" s="5">
        <v>1</v>
      </c>
      <c r="F19" s="2">
        <v>100</v>
      </c>
      <c r="G19" s="6">
        <v>13000</v>
      </c>
      <c r="H19" s="2">
        <v>50</v>
      </c>
      <c r="I19" s="6">
        <v>5437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108.73</v>
      </c>
    </row>
    <row r="20" spans="1:18">
      <c r="B20" s="47" t="s">
        <v>59</v>
      </c>
      <c r="C20" t="s">
        <v>116</v>
      </c>
      <c r="D20" s="3" t="s">
        <v>117</v>
      </c>
      <c r="E20" s="5">
        <v>1</v>
      </c>
      <c r="F20" s="2">
        <v>769.23</v>
      </c>
      <c r="G20" s="6">
        <v>100000</v>
      </c>
      <c r="H20" s="2">
        <v>794.63</v>
      </c>
      <c r="I20" s="6">
        <v>86400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8">
        <v>108.73</v>
      </c>
    </row>
    <row r="21" spans="1:18">
      <c r="B21" s="47" t="s">
        <v>59</v>
      </c>
      <c r="C21" t="s">
        <v>257</v>
      </c>
      <c r="D21" s="3" t="s">
        <v>316</v>
      </c>
      <c r="E21" s="5">
        <v>1</v>
      </c>
      <c r="F21" s="2">
        <v>500</v>
      </c>
      <c r="G21" s="6">
        <v>65000</v>
      </c>
      <c r="H21" s="2">
        <v>371</v>
      </c>
      <c r="I21" s="6">
        <v>40339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8">
        <v>108.73</v>
      </c>
    </row>
    <row r="22" spans="1:18">
      <c r="B22" s="47" t="s">
        <v>59</v>
      </c>
      <c r="C22" t="s">
        <v>257</v>
      </c>
      <c r="D22" s="3" t="s">
        <v>317</v>
      </c>
      <c r="E22" s="5">
        <v>1</v>
      </c>
      <c r="F22" s="2">
        <v>370</v>
      </c>
      <c r="G22" s="6">
        <v>48100</v>
      </c>
      <c r="H22" s="2">
        <v>225</v>
      </c>
      <c r="I22" s="6">
        <v>24464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8">
        <v>108.73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84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85</v>
      </c>
      <c r="E25" s="9">
        <v>0.04166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86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84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87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88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89</v>
      </c>
      <c r="R29" s="2">
        <v>100</v>
      </c>
    </row>
    <row r="30" spans="1:18">
      <c r="D30" s="8" t="s">
        <v>90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91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40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60</v>
      </c>
      <c r="D5" s="3" t="s">
        <v>61</v>
      </c>
      <c r="E5" s="5">
        <v>1</v>
      </c>
      <c r="F5" s="2">
        <v>4681.19</v>
      </c>
      <c r="G5" s="6">
        <v>522140</v>
      </c>
      <c r="H5" s="2">
        <v>4681.15</v>
      </c>
      <c r="I5" s="6">
        <v>508981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111.54</v>
      </c>
      <c r="R5" s="48">
        <v>108.73</v>
      </c>
    </row>
    <row r="6" spans="1:18">
      <c r="B6" s="47" t="s">
        <v>59</v>
      </c>
      <c r="C6" t="s">
        <v>62</v>
      </c>
      <c r="D6" s="3" t="s">
        <v>63</v>
      </c>
      <c r="E6" s="5">
        <v>1</v>
      </c>
      <c r="F6" s="2">
        <v>234</v>
      </c>
      <c r="G6" s="6">
        <v>30420</v>
      </c>
      <c r="H6" s="2">
        <v>200</v>
      </c>
      <c r="I6" s="6">
        <v>21746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64</v>
      </c>
      <c r="D7" s="3" t="s">
        <v>65</v>
      </c>
      <c r="E7" s="5">
        <v>1</v>
      </c>
      <c r="F7" s="2">
        <v>50</v>
      </c>
      <c r="G7" s="6">
        <v>6500</v>
      </c>
      <c r="H7" s="2">
        <v>35</v>
      </c>
      <c r="I7" s="6">
        <v>3806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64</v>
      </c>
      <c r="D8" s="3" t="s">
        <v>66</v>
      </c>
      <c r="E8" s="5">
        <v>2</v>
      </c>
      <c r="F8" s="2">
        <v>40</v>
      </c>
      <c r="G8" s="6">
        <v>5200</v>
      </c>
      <c r="H8" s="2">
        <v>36</v>
      </c>
      <c r="I8" s="6">
        <v>3914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67</v>
      </c>
      <c r="D9" s="3" t="s">
        <v>68</v>
      </c>
      <c r="E9" s="5">
        <v>1</v>
      </c>
      <c r="F9" s="2">
        <v>900</v>
      </c>
      <c r="G9" s="6">
        <v>117000</v>
      </c>
      <c r="H9" s="2">
        <v>600</v>
      </c>
      <c r="I9" s="6">
        <v>65238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69</v>
      </c>
      <c r="D10" s="3" t="s">
        <v>70</v>
      </c>
      <c r="E10" s="5">
        <v>1</v>
      </c>
      <c r="F10" s="2">
        <v>80</v>
      </c>
      <c r="G10" s="6">
        <v>10400</v>
      </c>
      <c r="H10" s="2">
        <v>50</v>
      </c>
      <c r="I10" s="6">
        <v>5437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71</v>
      </c>
      <c r="D11" s="3" t="s">
        <v>72</v>
      </c>
      <c r="E11" s="5">
        <v>1</v>
      </c>
      <c r="F11" s="2">
        <v>1500</v>
      </c>
      <c r="G11" s="6">
        <v>195000</v>
      </c>
      <c r="H11" s="2">
        <v>1099.48</v>
      </c>
      <c r="I11" s="6">
        <v>119546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73</v>
      </c>
      <c r="D12" s="3" t="s">
        <v>74</v>
      </c>
      <c r="E12" s="5">
        <v>1</v>
      </c>
      <c r="F12" s="2">
        <v>1100</v>
      </c>
      <c r="G12" s="6">
        <v>143000</v>
      </c>
      <c r="H12" s="2">
        <v>800</v>
      </c>
      <c r="I12" s="6">
        <v>86984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73</v>
      </c>
      <c r="D13" s="3" t="s">
        <v>75</v>
      </c>
      <c r="E13" s="5">
        <v>1</v>
      </c>
      <c r="F13" s="2">
        <v>650</v>
      </c>
      <c r="G13" s="6">
        <v>84500</v>
      </c>
      <c r="H13" s="2">
        <v>500</v>
      </c>
      <c r="I13" s="6">
        <v>54365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76</v>
      </c>
      <c r="D14" s="3" t="s">
        <v>77</v>
      </c>
      <c r="E14" s="5">
        <v>1</v>
      </c>
      <c r="F14" s="2">
        <v>450</v>
      </c>
      <c r="G14" s="6">
        <v>58500</v>
      </c>
      <c r="H14" s="2">
        <v>240</v>
      </c>
      <c r="I14" s="6">
        <v>26095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78</v>
      </c>
      <c r="D15" s="3" t="s">
        <v>79</v>
      </c>
      <c r="E15" s="5">
        <v>1</v>
      </c>
      <c r="F15" s="2">
        <v>150</v>
      </c>
      <c r="G15" s="6">
        <v>19500</v>
      </c>
      <c r="H15" s="2">
        <v>83.77</v>
      </c>
      <c r="I15" s="6">
        <v>9108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80</v>
      </c>
      <c r="C16" t="s">
        <v>81</v>
      </c>
      <c r="D16" s="3" t="s">
        <v>82</v>
      </c>
      <c r="E16" s="5">
        <v>19</v>
      </c>
      <c r="F16" s="2">
        <v>2280</v>
      </c>
      <c r="G16" s="6">
        <v>296400</v>
      </c>
      <c r="H16" s="2">
        <v>0</v>
      </c>
      <c r="I16" s="6">
        <v>0</v>
      </c>
      <c r="J16" s="6" t="str">
        <f>G16 - 200773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80</v>
      </c>
      <c r="C17" t="s">
        <v>81</v>
      </c>
      <c r="D17" s="3" t="s">
        <v>83</v>
      </c>
      <c r="E17" s="5">
        <v>1</v>
      </c>
      <c r="F17" s="2">
        <v>0</v>
      </c>
      <c r="G17" s="6">
        <v>0</v>
      </c>
      <c r="H17" s="2">
        <v>0</v>
      </c>
      <c r="I17" s="6">
        <v>0</v>
      </c>
      <c r="J17" s="6" t="str">
        <f>G17 - 0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84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85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86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84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87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88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89</v>
      </c>
      <c r="R24" s="2">
        <v>100</v>
      </c>
    </row>
    <row r="25" spans="1:18">
      <c r="D25" s="8" t="s">
        <v>90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91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93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94</v>
      </c>
      <c r="D5" s="3" t="s">
        <v>95</v>
      </c>
      <c r="E5" s="5">
        <v>1</v>
      </c>
      <c r="F5" s="2">
        <v>900</v>
      </c>
      <c r="G5" s="6">
        <v>117000</v>
      </c>
      <c r="H5" s="2">
        <v>805.63</v>
      </c>
      <c r="I5" s="6">
        <v>87596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96</v>
      </c>
      <c r="D6" s="3" t="s">
        <v>97</v>
      </c>
      <c r="E6" s="5">
        <v>1</v>
      </c>
      <c r="F6" s="2">
        <v>140</v>
      </c>
      <c r="G6" s="6">
        <v>18200</v>
      </c>
      <c r="H6" s="2">
        <v>94.23999999999999</v>
      </c>
      <c r="I6" s="6">
        <v>10247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96</v>
      </c>
      <c r="D7" s="3" t="s">
        <v>98</v>
      </c>
      <c r="E7" s="5">
        <v>1</v>
      </c>
      <c r="F7" s="2">
        <v>530</v>
      </c>
      <c r="G7" s="6">
        <v>68900</v>
      </c>
      <c r="H7" s="2">
        <v>366.49</v>
      </c>
      <c r="I7" s="6">
        <v>39848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96</v>
      </c>
      <c r="D8" s="3" t="s">
        <v>99</v>
      </c>
      <c r="E8" s="5">
        <v>1</v>
      </c>
      <c r="F8" s="2">
        <v>100</v>
      </c>
      <c r="G8" s="6">
        <v>13000</v>
      </c>
      <c r="H8" s="2">
        <v>73.3</v>
      </c>
      <c r="I8" s="6">
        <v>7970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96</v>
      </c>
      <c r="D9" s="3" t="s">
        <v>100</v>
      </c>
      <c r="E9" s="5">
        <v>1</v>
      </c>
      <c r="F9" s="2">
        <v>130</v>
      </c>
      <c r="G9" s="6">
        <v>16900</v>
      </c>
      <c r="H9" s="2">
        <v>83.77</v>
      </c>
      <c r="I9" s="6">
        <v>9108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96</v>
      </c>
      <c r="D10" s="3" t="s">
        <v>101</v>
      </c>
      <c r="E10" s="5">
        <v>1</v>
      </c>
      <c r="F10" s="2">
        <v>300</v>
      </c>
      <c r="G10" s="6">
        <v>39000</v>
      </c>
      <c r="H10" s="2">
        <v>188.48</v>
      </c>
      <c r="I10" s="6">
        <v>20493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96</v>
      </c>
      <c r="D11" s="3" t="s">
        <v>102</v>
      </c>
      <c r="E11" s="5">
        <v>2</v>
      </c>
      <c r="F11" s="2">
        <v>320</v>
      </c>
      <c r="G11" s="6">
        <v>41600</v>
      </c>
      <c r="H11" s="2">
        <v>209.42</v>
      </c>
      <c r="I11" s="6">
        <v>22770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96</v>
      </c>
      <c r="D12" s="3" t="s">
        <v>103</v>
      </c>
      <c r="E12" s="5">
        <v>1</v>
      </c>
      <c r="F12" s="2">
        <v>130</v>
      </c>
      <c r="G12" s="6">
        <v>16900</v>
      </c>
      <c r="H12" s="2">
        <v>89.01000000000001</v>
      </c>
      <c r="I12" s="6">
        <v>9678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71</v>
      </c>
      <c r="D13" s="3" t="s">
        <v>104</v>
      </c>
      <c r="E13" s="5">
        <v>1</v>
      </c>
      <c r="F13" s="2">
        <v>1500</v>
      </c>
      <c r="G13" s="6">
        <v>195000</v>
      </c>
      <c r="H13" s="2">
        <v>1099.48</v>
      </c>
      <c r="I13" s="6">
        <v>119546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105</v>
      </c>
      <c r="D14" s="3" t="s">
        <v>106</v>
      </c>
      <c r="E14" s="5">
        <v>1</v>
      </c>
      <c r="F14" s="2">
        <v>350</v>
      </c>
      <c r="G14" s="6">
        <v>45500</v>
      </c>
      <c r="H14" s="2">
        <v>262</v>
      </c>
      <c r="I14" s="6">
        <v>28487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76</v>
      </c>
      <c r="D15" s="3" t="s">
        <v>107</v>
      </c>
      <c r="E15" s="5">
        <v>1</v>
      </c>
      <c r="F15" s="2">
        <v>550</v>
      </c>
      <c r="G15" s="6">
        <v>71500</v>
      </c>
      <c r="H15" s="2">
        <v>320</v>
      </c>
      <c r="I15" s="6">
        <v>34794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78</v>
      </c>
      <c r="D16" s="3" t="s">
        <v>79</v>
      </c>
      <c r="E16" s="5">
        <v>2</v>
      </c>
      <c r="F16" s="2">
        <v>300</v>
      </c>
      <c r="G16" s="6">
        <v>39000</v>
      </c>
      <c r="H16" s="2">
        <v>167.54</v>
      </c>
      <c r="I16" s="6">
        <v>18216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108</v>
      </c>
      <c r="D17" s="3" t="s">
        <v>109</v>
      </c>
      <c r="E17" s="5">
        <v>1</v>
      </c>
      <c r="F17" s="2">
        <v>350</v>
      </c>
      <c r="G17" s="6">
        <v>45500</v>
      </c>
      <c r="H17" s="2">
        <v>222.51</v>
      </c>
      <c r="I17" s="6">
        <v>24194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7" t="s">
        <v>59</v>
      </c>
      <c r="C18" t="s">
        <v>64</v>
      </c>
      <c r="D18" s="3" t="s">
        <v>110</v>
      </c>
      <c r="E18" s="5">
        <v>1</v>
      </c>
      <c r="F18" s="2">
        <v>0</v>
      </c>
      <c r="G18" s="6">
        <v>0</v>
      </c>
      <c r="H18" s="2">
        <v>300</v>
      </c>
      <c r="I18" s="6">
        <v>32619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108.73</v>
      </c>
    </row>
    <row r="19" spans="1:18">
      <c r="B19" s="47" t="s">
        <v>59</v>
      </c>
      <c r="C19" t="s">
        <v>64</v>
      </c>
      <c r="D19" s="3" t="s">
        <v>111</v>
      </c>
      <c r="E19" s="5">
        <v>1</v>
      </c>
      <c r="F19" s="2">
        <v>150</v>
      </c>
      <c r="G19" s="6">
        <v>19500</v>
      </c>
      <c r="H19" s="2">
        <v>85</v>
      </c>
      <c r="I19" s="6">
        <v>9242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108.73</v>
      </c>
    </row>
    <row r="20" spans="1:18">
      <c r="B20" s="47" t="s">
        <v>59</v>
      </c>
      <c r="C20" t="s">
        <v>64</v>
      </c>
      <c r="D20" s="3" t="s">
        <v>66</v>
      </c>
      <c r="E20" s="5">
        <v>4</v>
      </c>
      <c r="F20" s="2">
        <v>80</v>
      </c>
      <c r="G20" s="6">
        <v>10400</v>
      </c>
      <c r="H20" s="2">
        <v>52</v>
      </c>
      <c r="I20" s="6">
        <v>5652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108.73</v>
      </c>
    </row>
    <row r="21" spans="1:18">
      <c r="B21" s="47" t="s">
        <v>80</v>
      </c>
      <c r="C21" t="s">
        <v>112</v>
      </c>
      <c r="D21" s="3" t="s">
        <v>113</v>
      </c>
      <c r="E21" s="5">
        <v>9</v>
      </c>
      <c r="F21" s="2">
        <v>1170</v>
      </c>
      <c r="G21" s="6">
        <v>152100</v>
      </c>
      <c r="H21" s="2">
        <v>0</v>
      </c>
      <c r="I21" s="6">
        <v>0</v>
      </c>
      <c r="J21" s="6" t="str">
        <f>G21 - 104868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108.73</v>
      </c>
    </row>
    <row r="22" spans="1:18">
      <c r="B22" s="47" t="s">
        <v>80</v>
      </c>
      <c r="C22" t="s">
        <v>64</v>
      </c>
      <c r="D22" s="3" t="s">
        <v>114</v>
      </c>
      <c r="E22" s="5">
        <v>1</v>
      </c>
      <c r="F22" s="2">
        <v>234</v>
      </c>
      <c r="G22" s="6">
        <v>30420</v>
      </c>
      <c r="H22" s="2">
        <v>0</v>
      </c>
      <c r="I22" s="6">
        <v>0</v>
      </c>
      <c r="J22" s="6" t="str">
        <f>G22 - 21746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108.73</v>
      </c>
    </row>
    <row r="23" spans="1:18">
      <c r="B23" s="55" t="s">
        <v>115</v>
      </c>
      <c r="C23" s="41" t="s">
        <v>116</v>
      </c>
      <c r="D23" s="42" t="s">
        <v>117</v>
      </c>
      <c r="E23" s="43">
        <v>1</v>
      </c>
      <c r="F23" s="44">
        <v>769.23</v>
      </c>
      <c r="G23" s="45">
        <v>100000</v>
      </c>
      <c r="H23" s="44">
        <v>0</v>
      </c>
      <c r="I23" s="45">
        <v>86400</v>
      </c>
      <c r="J23" s="45" t="str">
        <f>G23 - I23</f>
        <v>0</v>
      </c>
      <c r="K23" s="46" t="str">
        <f>IF(G23=0,0,J23 / G23)</f>
        <v>0</v>
      </c>
      <c r="L23" s="45">
        <v>0</v>
      </c>
      <c r="M23" s="44">
        <v>0</v>
      </c>
      <c r="N23" s="45" t="str">
        <f>J23 * P23</f>
        <v>0</v>
      </c>
      <c r="O23" s="46">
        <v>0</v>
      </c>
      <c r="P23" s="46">
        <v>1</v>
      </c>
      <c r="Q23" s="44">
        <v>130</v>
      </c>
      <c r="R23" s="56">
        <v>108.73</v>
      </c>
    </row>
    <row r="24" spans="1:18">
      <c r="B24" s="49"/>
      <c r="C24" s="49"/>
      <c r="D24" s="50"/>
      <c r="E24" s="51"/>
      <c r="F24" s="52"/>
      <c r="G24" s="53"/>
      <c r="H24" s="52"/>
      <c r="I24" s="53"/>
      <c r="J24" s="53"/>
      <c r="K24" s="54"/>
      <c r="L24" s="53"/>
      <c r="M24" s="52"/>
      <c r="N24" s="53"/>
      <c r="O24" s="54"/>
      <c r="P24" s="54"/>
      <c r="Q24" s="52"/>
      <c r="R24" s="52"/>
    </row>
    <row r="25" spans="1:18">
      <c r="D25" s="8" t="s">
        <v>84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85</v>
      </c>
      <c r="E26" s="9">
        <v>0.04712</v>
      </c>
      <c r="F26" s="2" t="str">
        <f>E26 * (F25 - 769)</f>
        <v>0</v>
      </c>
      <c r="G26" s="6" t="str">
        <f>E26 * (G25 - 100000)</f>
        <v>0</v>
      </c>
    </row>
    <row r="27" spans="1:18">
      <c r="D27" s="8" t="s">
        <v>86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84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87</v>
      </c>
      <c r="E29" s="7">
        <v>0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</row>
    <row r="30" spans="1:18">
      <c r="D30" s="8" t="s">
        <v>88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  <c r="Q30" s="2" t="s">
        <v>89</v>
      </c>
      <c r="R30" s="2">
        <v>100</v>
      </c>
    </row>
    <row r="31" spans="1:18">
      <c r="D31" s="8" t="s">
        <v>90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91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118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119</v>
      </c>
      <c r="D5" s="3" t="s">
        <v>95</v>
      </c>
      <c r="E5" s="5">
        <v>1</v>
      </c>
      <c r="F5" s="2">
        <v>2000</v>
      </c>
      <c r="G5" s="6">
        <v>260000</v>
      </c>
      <c r="H5" s="2">
        <v>1976.56</v>
      </c>
      <c r="I5" s="6">
        <v>214911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120</v>
      </c>
      <c r="D6" s="3" t="s">
        <v>98</v>
      </c>
      <c r="E6" s="5">
        <v>1</v>
      </c>
      <c r="F6" s="2">
        <v>650</v>
      </c>
      <c r="G6" s="6">
        <v>84500</v>
      </c>
      <c r="H6" s="2">
        <v>418.85</v>
      </c>
      <c r="I6" s="6">
        <v>45542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120</v>
      </c>
      <c r="D7" s="3" t="s">
        <v>121</v>
      </c>
      <c r="E7" s="5">
        <v>5</v>
      </c>
      <c r="F7" s="2">
        <v>750</v>
      </c>
      <c r="G7" s="6">
        <v>97500</v>
      </c>
      <c r="H7" s="2">
        <v>427.2</v>
      </c>
      <c r="I7" s="6">
        <v>46450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120</v>
      </c>
      <c r="D8" s="3" t="s">
        <v>122</v>
      </c>
      <c r="E8" s="5">
        <v>2</v>
      </c>
      <c r="F8" s="2">
        <v>160</v>
      </c>
      <c r="G8" s="6">
        <v>20800</v>
      </c>
      <c r="H8" s="2">
        <v>83.76000000000001</v>
      </c>
      <c r="I8" s="6">
        <v>9108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120</v>
      </c>
      <c r="D9" s="3" t="s">
        <v>123</v>
      </c>
      <c r="E9" s="5">
        <v>1</v>
      </c>
      <c r="F9" s="2">
        <v>400</v>
      </c>
      <c r="G9" s="6">
        <v>52000</v>
      </c>
      <c r="H9" s="2">
        <v>209.42</v>
      </c>
      <c r="I9" s="6">
        <v>22770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124</v>
      </c>
      <c r="D10" s="3" t="s">
        <v>125</v>
      </c>
      <c r="E10" s="5">
        <v>1</v>
      </c>
      <c r="F10" s="2">
        <v>2000</v>
      </c>
      <c r="G10" s="6">
        <v>260000</v>
      </c>
      <c r="H10" s="2">
        <v>1370</v>
      </c>
      <c r="I10" s="6">
        <v>148960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55" t="s">
        <v>115</v>
      </c>
      <c r="C11" s="41" t="s">
        <v>126</v>
      </c>
      <c r="D11" s="42" t="s">
        <v>127</v>
      </c>
      <c r="E11" s="43">
        <v>1</v>
      </c>
      <c r="F11" s="44">
        <v>653.85</v>
      </c>
      <c r="G11" s="45">
        <v>85000</v>
      </c>
      <c r="H11" s="44">
        <v>0</v>
      </c>
      <c r="I11" s="45">
        <v>50868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108.73</v>
      </c>
    </row>
    <row r="12" spans="1:18">
      <c r="B12" s="47" t="s">
        <v>59</v>
      </c>
      <c r="C12" t="s">
        <v>128</v>
      </c>
      <c r="D12" s="3" t="s">
        <v>129</v>
      </c>
      <c r="E12" s="5">
        <v>1</v>
      </c>
      <c r="F12" s="2">
        <v>820</v>
      </c>
      <c r="G12" s="6">
        <v>106600</v>
      </c>
      <c r="H12" s="2">
        <v>628.27</v>
      </c>
      <c r="I12" s="6">
        <v>68312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76</v>
      </c>
      <c r="D13" s="3" t="s">
        <v>130</v>
      </c>
      <c r="E13" s="5">
        <v>1</v>
      </c>
      <c r="F13" s="2">
        <v>450</v>
      </c>
      <c r="G13" s="6">
        <v>58500</v>
      </c>
      <c r="H13" s="2">
        <v>260</v>
      </c>
      <c r="I13" s="6">
        <v>28270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78</v>
      </c>
      <c r="D14" s="3" t="s">
        <v>79</v>
      </c>
      <c r="E14" s="5">
        <v>2</v>
      </c>
      <c r="F14" s="2">
        <v>300</v>
      </c>
      <c r="G14" s="6">
        <v>39000</v>
      </c>
      <c r="H14" s="2">
        <v>167.54</v>
      </c>
      <c r="I14" s="6">
        <v>18216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131</v>
      </c>
      <c r="E15" s="5">
        <v>1</v>
      </c>
      <c r="F15" s="2">
        <v>0</v>
      </c>
      <c r="G15" s="6">
        <v>0</v>
      </c>
      <c r="H15" s="2">
        <v>325</v>
      </c>
      <c r="I15" s="6">
        <v>35337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55" t="s">
        <v>115</v>
      </c>
      <c r="C16" s="41" t="s">
        <v>116</v>
      </c>
      <c r="D16" s="42" t="s">
        <v>117</v>
      </c>
      <c r="E16" s="43">
        <v>1</v>
      </c>
      <c r="F16" s="44">
        <v>769.23</v>
      </c>
      <c r="G16" s="45">
        <v>100000</v>
      </c>
      <c r="H16" s="44">
        <v>0</v>
      </c>
      <c r="I16" s="45">
        <v>86400</v>
      </c>
      <c r="J16" s="45" t="str">
        <f>G16 - I16</f>
        <v>0</v>
      </c>
      <c r="K16" s="46" t="str">
        <f>IF(G16=0,0,J16 / G16)</f>
        <v>0</v>
      </c>
      <c r="L16" s="45">
        <v>0</v>
      </c>
      <c r="M16" s="44">
        <v>0</v>
      </c>
      <c r="N16" s="45" t="str">
        <f>J16 * P16</f>
        <v>0</v>
      </c>
      <c r="O16" s="46">
        <v>0</v>
      </c>
      <c r="P16" s="46">
        <v>1</v>
      </c>
      <c r="Q16" s="44">
        <v>130</v>
      </c>
      <c r="R16" s="56">
        <v>108.73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84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85</v>
      </c>
      <c r="E19" s="9">
        <v>0.04712</v>
      </c>
      <c r="F19" s="2" t="str">
        <f>E19 * (F18 - 1423)</f>
        <v>0</v>
      </c>
      <c r="G19" s="6" t="str">
        <f>E19 * (G18 - 185000)</f>
        <v>0</v>
      </c>
    </row>
    <row r="20" spans="1:18">
      <c r="D20" s="8" t="s">
        <v>86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84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87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88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89</v>
      </c>
      <c r="R23" s="2">
        <v>100</v>
      </c>
    </row>
    <row r="24" spans="1:18">
      <c r="D24" s="8" t="s">
        <v>90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91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132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80</v>
      </c>
      <c r="C5" t="s">
        <v>133</v>
      </c>
      <c r="D5" s="3" t="s">
        <v>134</v>
      </c>
      <c r="E5" s="5">
        <v>1</v>
      </c>
      <c r="F5" s="2">
        <v>5200</v>
      </c>
      <c r="G5" s="6">
        <v>676000</v>
      </c>
      <c r="H5" s="2">
        <v>0</v>
      </c>
      <c r="I5" s="6">
        <v>0</v>
      </c>
      <c r="J5" s="6" t="str">
        <f>G5 - 470030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108.73</v>
      </c>
    </row>
    <row r="6" spans="1:18">
      <c r="B6" s="47" t="s">
        <v>59</v>
      </c>
      <c r="C6" t="s">
        <v>135</v>
      </c>
      <c r="D6" s="3" t="s">
        <v>136</v>
      </c>
      <c r="E6" s="5">
        <v>1</v>
      </c>
      <c r="F6" s="2">
        <v>600</v>
      </c>
      <c r="G6" s="6">
        <v>78000</v>
      </c>
      <c r="H6" s="2">
        <v>500</v>
      </c>
      <c r="I6" s="6">
        <v>54365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108.73</v>
      </c>
    </row>
    <row r="7" spans="1:18">
      <c r="B7" s="47" t="s">
        <v>59</v>
      </c>
      <c r="C7" t="s">
        <v>64</v>
      </c>
      <c r="D7" s="3" t="s">
        <v>137</v>
      </c>
      <c r="E7" s="5">
        <v>1</v>
      </c>
      <c r="F7" s="2">
        <v>400</v>
      </c>
      <c r="G7" s="6">
        <v>52000</v>
      </c>
      <c r="H7" s="2">
        <v>300</v>
      </c>
      <c r="I7" s="6">
        <v>32619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108.73</v>
      </c>
    </row>
    <row r="8" spans="1:18">
      <c r="B8" s="47" t="s">
        <v>59</v>
      </c>
      <c r="C8" t="s">
        <v>64</v>
      </c>
      <c r="D8" s="3" t="s">
        <v>138</v>
      </c>
      <c r="E8" s="5">
        <v>1</v>
      </c>
      <c r="F8" s="2">
        <v>900</v>
      </c>
      <c r="G8" s="6">
        <v>117000</v>
      </c>
      <c r="H8" s="2">
        <v>700</v>
      </c>
      <c r="I8" s="6">
        <v>76111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108.73</v>
      </c>
    </row>
    <row r="9" spans="1:18">
      <c r="B9" s="47" t="s">
        <v>59</v>
      </c>
      <c r="C9" t="s">
        <v>139</v>
      </c>
      <c r="D9" s="3" t="s">
        <v>140</v>
      </c>
      <c r="E9" s="5">
        <v>1</v>
      </c>
      <c r="F9" s="2">
        <v>750</v>
      </c>
      <c r="G9" s="6">
        <v>97500</v>
      </c>
      <c r="H9" s="2">
        <v>460</v>
      </c>
      <c r="I9" s="6">
        <v>50016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108.73</v>
      </c>
    </row>
    <row r="10" spans="1:18">
      <c r="B10" s="47" t="s">
        <v>59</v>
      </c>
      <c r="C10" t="s">
        <v>141</v>
      </c>
      <c r="D10" s="3" t="s">
        <v>142</v>
      </c>
      <c r="E10" s="5">
        <v>1</v>
      </c>
      <c r="F10" s="2">
        <v>720</v>
      </c>
      <c r="G10" s="6">
        <v>93600</v>
      </c>
      <c r="H10" s="2">
        <v>625</v>
      </c>
      <c r="I10" s="6">
        <v>67956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108.73</v>
      </c>
    </row>
    <row r="11" spans="1:18">
      <c r="B11" s="47" t="s">
        <v>59</v>
      </c>
      <c r="C11" t="s">
        <v>141</v>
      </c>
      <c r="D11" s="3" t="s">
        <v>143</v>
      </c>
      <c r="E11" s="5">
        <v>1</v>
      </c>
      <c r="F11" s="2">
        <v>420</v>
      </c>
      <c r="G11" s="6">
        <v>54600</v>
      </c>
      <c r="H11" s="2">
        <v>364.58</v>
      </c>
      <c r="I11" s="6">
        <v>39641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108.73</v>
      </c>
    </row>
    <row r="12" spans="1:18">
      <c r="B12" s="47" t="s">
        <v>59</v>
      </c>
      <c r="C12" t="s">
        <v>144</v>
      </c>
      <c r="D12" s="3" t="s">
        <v>145</v>
      </c>
      <c r="E12" s="5">
        <v>1</v>
      </c>
      <c r="F12" s="2">
        <v>750</v>
      </c>
      <c r="G12" s="6">
        <v>97500</v>
      </c>
      <c r="H12" s="2">
        <v>628.27</v>
      </c>
      <c r="I12" s="6">
        <v>68312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108.73</v>
      </c>
    </row>
    <row r="13" spans="1:18">
      <c r="B13" s="47" t="s">
        <v>59</v>
      </c>
      <c r="C13" t="s">
        <v>144</v>
      </c>
      <c r="D13" s="3" t="s">
        <v>146</v>
      </c>
      <c r="E13" s="5">
        <v>1</v>
      </c>
      <c r="F13" s="2">
        <v>750</v>
      </c>
      <c r="G13" s="6">
        <v>97500</v>
      </c>
      <c r="H13" s="2">
        <v>628.27</v>
      </c>
      <c r="I13" s="6">
        <v>68312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108.73</v>
      </c>
    </row>
    <row r="14" spans="1:18">
      <c r="B14" s="47" t="s">
        <v>59</v>
      </c>
      <c r="C14" t="s">
        <v>147</v>
      </c>
      <c r="D14" s="3" t="s">
        <v>148</v>
      </c>
      <c r="E14" s="5">
        <v>1</v>
      </c>
      <c r="F14" s="2">
        <v>450</v>
      </c>
      <c r="G14" s="6">
        <v>58500</v>
      </c>
      <c r="H14" s="2">
        <v>350</v>
      </c>
      <c r="I14" s="6">
        <v>38056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7" t="s">
        <v>59</v>
      </c>
      <c r="C15" t="s">
        <v>147</v>
      </c>
      <c r="D15" s="3" t="s">
        <v>111</v>
      </c>
      <c r="E15" s="5">
        <v>1</v>
      </c>
      <c r="F15" s="2">
        <v>150</v>
      </c>
      <c r="G15" s="6">
        <v>19500</v>
      </c>
      <c r="H15" s="2">
        <v>83.33</v>
      </c>
      <c r="I15" s="6">
        <v>9060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108.73</v>
      </c>
    </row>
    <row r="16" spans="1:18">
      <c r="B16" s="47" t="s">
        <v>59</v>
      </c>
      <c r="C16" t="s">
        <v>147</v>
      </c>
      <c r="D16" s="3" t="s">
        <v>149</v>
      </c>
      <c r="E16" s="5">
        <v>4</v>
      </c>
      <c r="F16" s="2">
        <v>128</v>
      </c>
      <c r="G16" s="6">
        <v>16640</v>
      </c>
      <c r="H16" s="2">
        <v>100</v>
      </c>
      <c r="I16" s="6">
        <v>10872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108.73</v>
      </c>
    </row>
    <row r="17" spans="1:18">
      <c r="B17" s="47" t="s">
        <v>59</v>
      </c>
      <c r="C17" t="s">
        <v>150</v>
      </c>
      <c r="D17" s="3" t="s">
        <v>151</v>
      </c>
      <c r="E17" s="5">
        <v>10</v>
      </c>
      <c r="F17" s="2">
        <v>2100</v>
      </c>
      <c r="G17" s="6">
        <v>273000</v>
      </c>
      <c r="H17" s="2">
        <v>1661</v>
      </c>
      <c r="I17" s="6">
        <v>180600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108.73</v>
      </c>
    </row>
    <row r="18" spans="1:18">
      <c r="B18" s="47" t="s">
        <v>59</v>
      </c>
      <c r="C18" t="s">
        <v>150</v>
      </c>
      <c r="D18" s="3" t="s">
        <v>152</v>
      </c>
      <c r="E18" s="5">
        <v>1</v>
      </c>
      <c r="F18" s="2">
        <v>460</v>
      </c>
      <c r="G18" s="6">
        <v>59800</v>
      </c>
      <c r="H18" s="2">
        <v>220</v>
      </c>
      <c r="I18" s="6">
        <v>23921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108.73</v>
      </c>
    </row>
    <row r="19" spans="1:18">
      <c r="B19" s="47" t="s">
        <v>59</v>
      </c>
      <c r="C19" t="s">
        <v>153</v>
      </c>
      <c r="D19" s="3" t="s">
        <v>154</v>
      </c>
      <c r="E19" s="5">
        <v>1</v>
      </c>
      <c r="F19" s="2">
        <v>100</v>
      </c>
      <c r="G19" s="6">
        <v>13000</v>
      </c>
      <c r="H19" s="2">
        <v>78.13</v>
      </c>
      <c r="I19" s="6">
        <v>8495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108.73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84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85</v>
      </c>
      <c r="E22" s="9">
        <v>0.04166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86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84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87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</v>
      </c>
      <c r="P25" s="4">
        <v>1</v>
      </c>
    </row>
    <row r="26" spans="1:18">
      <c r="D26" s="8" t="s">
        <v>88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</v>
      </c>
      <c r="P26" s="4">
        <v>1</v>
      </c>
      <c r="Q26" s="2" t="s">
        <v>89</v>
      </c>
      <c r="R26" s="2">
        <v>100</v>
      </c>
    </row>
    <row r="27" spans="1:18">
      <c r="D27" s="8" t="s">
        <v>90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91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155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119</v>
      </c>
      <c r="D5" s="3" t="s">
        <v>95</v>
      </c>
      <c r="E5" s="5">
        <v>1</v>
      </c>
      <c r="F5" s="2">
        <v>2000</v>
      </c>
      <c r="G5" s="6">
        <v>260000</v>
      </c>
      <c r="H5" s="2">
        <v>1976.56</v>
      </c>
      <c r="I5" s="6">
        <v>214911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67</v>
      </c>
      <c r="D6" s="3" t="s">
        <v>68</v>
      </c>
      <c r="E6" s="5">
        <v>1</v>
      </c>
      <c r="F6" s="2">
        <v>900</v>
      </c>
      <c r="G6" s="6">
        <v>117000</v>
      </c>
      <c r="H6" s="2">
        <v>600</v>
      </c>
      <c r="I6" s="6">
        <v>65238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67</v>
      </c>
      <c r="D7" s="3" t="s">
        <v>156</v>
      </c>
      <c r="E7" s="5">
        <v>1</v>
      </c>
      <c r="F7" s="2">
        <v>150</v>
      </c>
      <c r="G7" s="6">
        <v>19500</v>
      </c>
      <c r="H7" s="2">
        <v>50</v>
      </c>
      <c r="I7" s="6">
        <v>5437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71</v>
      </c>
      <c r="D8" s="3" t="s">
        <v>157</v>
      </c>
      <c r="E8" s="5">
        <v>1</v>
      </c>
      <c r="F8" s="2">
        <v>1500</v>
      </c>
      <c r="G8" s="6">
        <v>195000</v>
      </c>
      <c r="H8" s="2">
        <v>1099.48</v>
      </c>
      <c r="I8" s="6">
        <v>119546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78</v>
      </c>
      <c r="D9" s="3" t="s">
        <v>79</v>
      </c>
      <c r="E9" s="5">
        <v>1</v>
      </c>
      <c r="F9" s="2">
        <v>150</v>
      </c>
      <c r="G9" s="6">
        <v>19500</v>
      </c>
      <c r="H9" s="2">
        <v>83.77</v>
      </c>
      <c r="I9" s="6">
        <v>9108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64</v>
      </c>
      <c r="D10" s="3" t="s">
        <v>158</v>
      </c>
      <c r="E10" s="5">
        <v>1</v>
      </c>
      <c r="F10" s="2">
        <v>340</v>
      </c>
      <c r="G10" s="6">
        <v>44200</v>
      </c>
      <c r="H10" s="2">
        <v>270</v>
      </c>
      <c r="I10" s="6">
        <v>29357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64</v>
      </c>
      <c r="D11" s="3" t="s">
        <v>111</v>
      </c>
      <c r="E11" s="5">
        <v>1</v>
      </c>
      <c r="F11" s="2">
        <v>150</v>
      </c>
      <c r="G11" s="6">
        <v>19500</v>
      </c>
      <c r="H11" s="2">
        <v>60</v>
      </c>
      <c r="I11" s="6">
        <v>6524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159</v>
      </c>
      <c r="D12" s="3" t="s">
        <v>160</v>
      </c>
      <c r="E12" s="5">
        <v>1</v>
      </c>
      <c r="F12" s="2">
        <v>430</v>
      </c>
      <c r="G12" s="6">
        <v>55900</v>
      </c>
      <c r="H12" s="2">
        <v>315.18</v>
      </c>
      <c r="I12" s="6">
        <v>34270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76</v>
      </c>
      <c r="D13" s="3" t="s">
        <v>130</v>
      </c>
      <c r="E13" s="5">
        <v>1</v>
      </c>
      <c r="F13" s="2">
        <v>450</v>
      </c>
      <c r="G13" s="6">
        <v>58500</v>
      </c>
      <c r="H13" s="2">
        <v>240</v>
      </c>
      <c r="I13" s="6">
        <v>26095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116</v>
      </c>
      <c r="D14" s="3" t="s">
        <v>117</v>
      </c>
      <c r="E14" s="5">
        <v>1</v>
      </c>
      <c r="F14" s="2">
        <v>0</v>
      </c>
      <c r="G14" s="6">
        <v>0</v>
      </c>
      <c r="H14" s="2">
        <v>794.63</v>
      </c>
      <c r="I14" s="6">
        <v>86400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108.73</v>
      </c>
    </row>
    <row r="15" spans="1:18">
      <c r="B15" s="49"/>
      <c r="C15" s="49"/>
      <c r="D15" s="50"/>
      <c r="E15" s="51"/>
      <c r="F15" s="52"/>
      <c r="G15" s="53"/>
      <c r="H15" s="52"/>
      <c r="I15" s="53"/>
      <c r="J15" s="53"/>
      <c r="K15" s="54"/>
      <c r="L15" s="53"/>
      <c r="M15" s="52"/>
      <c r="N15" s="53"/>
      <c r="O15" s="54"/>
      <c r="P15" s="54"/>
      <c r="Q15" s="52"/>
      <c r="R15" s="52"/>
    </row>
    <row r="16" spans="1:18">
      <c r="D16" s="8" t="s">
        <v>84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85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86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84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87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88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89</v>
      </c>
      <c r="R21" s="2">
        <v>100</v>
      </c>
    </row>
    <row r="22" spans="1:18">
      <c r="D22" s="8" t="s">
        <v>90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91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161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162</v>
      </c>
      <c r="D5" s="3" t="s">
        <v>163</v>
      </c>
      <c r="E5" s="5">
        <v>1</v>
      </c>
      <c r="F5" s="2">
        <v>1575</v>
      </c>
      <c r="G5" s="6">
        <v>204750</v>
      </c>
      <c r="H5" s="2">
        <v>1210</v>
      </c>
      <c r="I5" s="6">
        <v>131563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164</v>
      </c>
      <c r="D6" s="3" t="s">
        <v>165</v>
      </c>
      <c r="E6" s="5">
        <v>1</v>
      </c>
      <c r="F6" s="2">
        <v>900</v>
      </c>
      <c r="G6" s="6">
        <v>117000</v>
      </c>
      <c r="H6" s="2">
        <v>500</v>
      </c>
      <c r="I6" s="6">
        <v>54365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164</v>
      </c>
      <c r="D7" s="3" t="s">
        <v>166</v>
      </c>
      <c r="E7" s="5">
        <v>1</v>
      </c>
      <c r="F7" s="2">
        <v>80</v>
      </c>
      <c r="G7" s="6">
        <v>10400</v>
      </c>
      <c r="H7" s="2">
        <v>40</v>
      </c>
      <c r="I7" s="6">
        <v>4349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164</v>
      </c>
      <c r="D8" s="3" t="s">
        <v>167</v>
      </c>
      <c r="E8" s="5">
        <v>1</v>
      </c>
      <c r="F8" s="2">
        <v>300</v>
      </c>
      <c r="G8" s="6">
        <v>39000</v>
      </c>
      <c r="H8" s="2">
        <v>150</v>
      </c>
      <c r="I8" s="6">
        <v>16310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168</v>
      </c>
      <c r="D9" s="3" t="s">
        <v>169</v>
      </c>
      <c r="E9" s="5">
        <v>1</v>
      </c>
      <c r="F9" s="2">
        <v>1400</v>
      </c>
      <c r="G9" s="6">
        <v>182000</v>
      </c>
      <c r="H9" s="2">
        <v>723.6</v>
      </c>
      <c r="I9" s="6">
        <v>78677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168</v>
      </c>
      <c r="D10" s="3" t="s">
        <v>170</v>
      </c>
      <c r="E10" s="5">
        <v>1</v>
      </c>
      <c r="F10" s="2">
        <v>350</v>
      </c>
      <c r="G10" s="6">
        <v>45500</v>
      </c>
      <c r="H10" s="2">
        <v>201</v>
      </c>
      <c r="I10" s="6">
        <v>21855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128</v>
      </c>
      <c r="D11" s="3" t="s">
        <v>171</v>
      </c>
      <c r="E11" s="5">
        <v>1</v>
      </c>
      <c r="F11" s="2">
        <v>930</v>
      </c>
      <c r="G11" s="6">
        <v>120900</v>
      </c>
      <c r="H11" s="2">
        <v>764.4</v>
      </c>
      <c r="I11" s="6">
        <v>83113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76</v>
      </c>
      <c r="D12" s="3" t="s">
        <v>172</v>
      </c>
      <c r="E12" s="5">
        <v>1</v>
      </c>
      <c r="F12" s="2">
        <v>450</v>
      </c>
      <c r="G12" s="6">
        <v>58500</v>
      </c>
      <c r="H12" s="2">
        <v>260</v>
      </c>
      <c r="I12" s="6">
        <v>28270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78</v>
      </c>
      <c r="D13" s="3" t="s">
        <v>79</v>
      </c>
      <c r="E13" s="5">
        <v>1</v>
      </c>
      <c r="F13" s="2">
        <v>150</v>
      </c>
      <c r="G13" s="6">
        <v>19500</v>
      </c>
      <c r="H13" s="2">
        <v>83.77</v>
      </c>
      <c r="I13" s="6">
        <v>9108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173</v>
      </c>
      <c r="D14" s="3" t="s">
        <v>109</v>
      </c>
      <c r="E14" s="5">
        <v>1</v>
      </c>
      <c r="F14" s="2">
        <v>270</v>
      </c>
      <c r="G14" s="6">
        <v>35100</v>
      </c>
      <c r="H14" s="2">
        <v>167.54</v>
      </c>
      <c r="I14" s="6">
        <v>18217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174</v>
      </c>
      <c r="E15" s="5">
        <v>1</v>
      </c>
      <c r="F15" s="2">
        <v>320</v>
      </c>
      <c r="G15" s="6">
        <v>41600</v>
      </c>
      <c r="H15" s="2">
        <v>290</v>
      </c>
      <c r="I15" s="6">
        <v>31532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64</v>
      </c>
      <c r="D16" s="3" t="s">
        <v>175</v>
      </c>
      <c r="E16" s="5">
        <v>1</v>
      </c>
      <c r="F16" s="2">
        <v>71</v>
      </c>
      <c r="G16" s="6">
        <v>9230</v>
      </c>
      <c r="H16" s="2">
        <v>50</v>
      </c>
      <c r="I16" s="6">
        <v>5437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64</v>
      </c>
      <c r="D17" s="3" t="s">
        <v>111</v>
      </c>
      <c r="E17" s="5">
        <v>1</v>
      </c>
      <c r="F17" s="2">
        <v>150</v>
      </c>
      <c r="G17" s="6">
        <v>19500</v>
      </c>
      <c r="H17" s="2">
        <v>40</v>
      </c>
      <c r="I17" s="6">
        <v>4349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7" t="s">
        <v>59</v>
      </c>
      <c r="C18" t="s">
        <v>64</v>
      </c>
      <c r="D18" s="3" t="s">
        <v>66</v>
      </c>
      <c r="E18" s="5">
        <v>4</v>
      </c>
      <c r="F18" s="2">
        <v>80</v>
      </c>
      <c r="G18" s="6">
        <v>10400</v>
      </c>
      <c r="H18" s="2">
        <v>64</v>
      </c>
      <c r="I18" s="6">
        <v>6960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108.73</v>
      </c>
    </row>
    <row r="19" spans="1:18">
      <c r="B19" s="47" t="s">
        <v>80</v>
      </c>
      <c r="C19" t="s">
        <v>176</v>
      </c>
      <c r="D19" s="3" t="s">
        <v>177</v>
      </c>
      <c r="E19" s="5">
        <v>8</v>
      </c>
      <c r="F19" s="2">
        <v>920</v>
      </c>
      <c r="G19" s="6">
        <v>119600</v>
      </c>
      <c r="H19" s="2">
        <v>0</v>
      </c>
      <c r="I19" s="6">
        <v>0</v>
      </c>
      <c r="J19" s="6" t="str">
        <f>G19 - 82632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108.73</v>
      </c>
    </row>
    <row r="20" spans="1:18">
      <c r="B20" s="47" t="s">
        <v>80</v>
      </c>
      <c r="C20" t="s">
        <v>176</v>
      </c>
      <c r="D20" s="3" t="s">
        <v>178</v>
      </c>
      <c r="E20" s="5">
        <v>1</v>
      </c>
      <c r="F20" s="2">
        <v>211</v>
      </c>
      <c r="G20" s="6">
        <v>27430</v>
      </c>
      <c r="H20" s="2">
        <v>0</v>
      </c>
      <c r="I20" s="6">
        <v>0</v>
      </c>
      <c r="J20" s="6" t="str">
        <f>G20 - 19571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108.73</v>
      </c>
    </row>
    <row r="21" spans="1:18">
      <c r="B21" s="55" t="s">
        <v>115</v>
      </c>
      <c r="C21" s="41" t="s">
        <v>116</v>
      </c>
      <c r="D21" s="42" t="s">
        <v>179</v>
      </c>
      <c r="E21" s="43">
        <v>1</v>
      </c>
      <c r="F21" s="44">
        <v>0</v>
      </c>
      <c r="G21" s="45">
        <v>0</v>
      </c>
      <c r="H21" s="44">
        <v>0</v>
      </c>
      <c r="I21" s="45">
        <v>86400</v>
      </c>
      <c r="J21" s="45" t="str">
        <f>G21 - I21</f>
        <v>0</v>
      </c>
      <c r="K21" s="46" t="str">
        <f>IF(G21=0,0,J21 / G21)</f>
        <v>0</v>
      </c>
      <c r="L21" s="45">
        <v>0</v>
      </c>
      <c r="M21" s="44">
        <v>0</v>
      </c>
      <c r="N21" s="45" t="str">
        <f>J21 * P21</f>
        <v>0</v>
      </c>
      <c r="O21" s="46">
        <v>0.2</v>
      </c>
      <c r="P21" s="46">
        <v>0.8</v>
      </c>
      <c r="Q21" s="44">
        <v>130</v>
      </c>
      <c r="R21" s="56">
        <v>108.73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84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85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86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84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87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88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89</v>
      </c>
      <c r="R28" s="2">
        <v>100</v>
      </c>
    </row>
    <row r="29" spans="1:18">
      <c r="D29" s="8" t="s">
        <v>90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91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180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94</v>
      </c>
      <c r="D5" s="3" t="s">
        <v>95</v>
      </c>
      <c r="E5" s="5">
        <v>1</v>
      </c>
      <c r="F5" s="2">
        <v>900</v>
      </c>
      <c r="G5" s="6">
        <v>117000</v>
      </c>
      <c r="H5" s="2">
        <v>805.63</v>
      </c>
      <c r="I5" s="6">
        <v>87596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108.73</v>
      </c>
    </row>
    <row r="6" spans="1:18">
      <c r="B6" s="47" t="s">
        <v>59</v>
      </c>
      <c r="C6" t="s">
        <v>67</v>
      </c>
      <c r="D6" s="3" t="s">
        <v>181</v>
      </c>
      <c r="E6" s="5">
        <v>1</v>
      </c>
      <c r="F6" s="2">
        <v>400</v>
      </c>
      <c r="G6" s="6">
        <v>52000</v>
      </c>
      <c r="H6" s="2">
        <v>200</v>
      </c>
      <c r="I6" s="6">
        <v>21746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108.73</v>
      </c>
    </row>
    <row r="7" spans="1:18">
      <c r="B7" s="47" t="s">
        <v>59</v>
      </c>
      <c r="C7" t="s">
        <v>67</v>
      </c>
      <c r="D7" s="3" t="s">
        <v>182</v>
      </c>
      <c r="E7" s="5">
        <v>1</v>
      </c>
      <c r="F7" s="2">
        <v>300</v>
      </c>
      <c r="G7" s="6">
        <v>39000</v>
      </c>
      <c r="H7" s="2">
        <v>150</v>
      </c>
      <c r="I7" s="6">
        <v>16310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108.73</v>
      </c>
    </row>
    <row r="8" spans="1:18">
      <c r="B8" s="47" t="s">
        <v>59</v>
      </c>
      <c r="C8" t="s">
        <v>69</v>
      </c>
      <c r="D8" s="3" t="s">
        <v>183</v>
      </c>
      <c r="E8" s="5">
        <v>1</v>
      </c>
      <c r="F8" s="2">
        <v>80</v>
      </c>
      <c r="G8" s="6">
        <v>10400</v>
      </c>
      <c r="H8" s="2">
        <v>50</v>
      </c>
      <c r="I8" s="6">
        <v>5437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108.73</v>
      </c>
    </row>
    <row r="9" spans="1:18">
      <c r="B9" s="47" t="s">
        <v>59</v>
      </c>
      <c r="C9" t="s">
        <v>184</v>
      </c>
      <c r="D9" s="3" t="s">
        <v>185</v>
      </c>
      <c r="E9" s="5">
        <v>1</v>
      </c>
      <c r="F9" s="2">
        <v>450</v>
      </c>
      <c r="G9" s="6">
        <v>58500</v>
      </c>
      <c r="H9" s="2">
        <v>314.14</v>
      </c>
      <c r="I9" s="6">
        <v>34156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108.73</v>
      </c>
    </row>
    <row r="10" spans="1:18">
      <c r="B10" s="47" t="s">
        <v>59</v>
      </c>
      <c r="C10" t="s">
        <v>184</v>
      </c>
      <c r="D10" s="3" t="s">
        <v>186</v>
      </c>
      <c r="E10" s="5">
        <v>1</v>
      </c>
      <c r="F10" s="2">
        <v>300</v>
      </c>
      <c r="G10" s="6">
        <v>39000</v>
      </c>
      <c r="H10" s="2">
        <v>209.42</v>
      </c>
      <c r="I10" s="6">
        <v>22770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108.73</v>
      </c>
    </row>
    <row r="11" spans="1:18">
      <c r="B11" s="47" t="s">
        <v>59</v>
      </c>
      <c r="C11" t="s">
        <v>105</v>
      </c>
      <c r="D11" s="3" t="s">
        <v>187</v>
      </c>
      <c r="E11" s="5">
        <v>1</v>
      </c>
      <c r="F11" s="2">
        <v>150</v>
      </c>
      <c r="G11" s="6">
        <v>19500</v>
      </c>
      <c r="H11" s="2">
        <v>109.95</v>
      </c>
      <c r="I11" s="6">
        <v>11955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108.73</v>
      </c>
    </row>
    <row r="12" spans="1:18">
      <c r="B12" s="47" t="s">
        <v>59</v>
      </c>
      <c r="C12" t="s">
        <v>76</v>
      </c>
      <c r="D12" s="3" t="s">
        <v>188</v>
      </c>
      <c r="E12" s="5">
        <v>1</v>
      </c>
      <c r="F12" s="2">
        <v>350</v>
      </c>
      <c r="G12" s="6">
        <v>45500</v>
      </c>
      <c r="H12" s="2">
        <v>260</v>
      </c>
      <c r="I12" s="6">
        <v>28270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108.73</v>
      </c>
    </row>
    <row r="13" spans="1:18">
      <c r="B13" s="47" t="s">
        <v>59</v>
      </c>
      <c r="C13" t="s">
        <v>78</v>
      </c>
      <c r="D13" s="3" t="s">
        <v>189</v>
      </c>
      <c r="E13" s="5">
        <v>1</v>
      </c>
      <c r="F13" s="2">
        <v>250</v>
      </c>
      <c r="G13" s="6">
        <v>32500</v>
      </c>
      <c r="H13" s="2">
        <v>167.54</v>
      </c>
      <c r="I13" s="6">
        <v>18217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108.73</v>
      </c>
    </row>
    <row r="14" spans="1:18">
      <c r="B14" s="47" t="s">
        <v>59</v>
      </c>
      <c r="C14" t="s">
        <v>64</v>
      </c>
      <c r="D14" s="3" t="s">
        <v>190</v>
      </c>
      <c r="E14" s="5">
        <v>1</v>
      </c>
      <c r="F14" s="2">
        <v>0</v>
      </c>
      <c r="G14" s="6">
        <v>0</v>
      </c>
      <c r="H14" s="2">
        <v>325</v>
      </c>
      <c r="I14" s="6">
        <v>35337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108.73</v>
      </c>
    </row>
    <row r="15" spans="1:18">
      <c r="B15" s="47" t="s">
        <v>59</v>
      </c>
      <c r="C15" t="s">
        <v>64</v>
      </c>
      <c r="D15" s="3" t="s">
        <v>191</v>
      </c>
      <c r="E15" s="5">
        <v>3</v>
      </c>
      <c r="F15" s="2">
        <v>75</v>
      </c>
      <c r="G15" s="6">
        <v>9750</v>
      </c>
      <c r="H15" s="2">
        <v>48</v>
      </c>
      <c r="I15" s="6">
        <v>5220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108.73</v>
      </c>
    </row>
    <row r="16" spans="1:18">
      <c r="B16" s="47" t="s">
        <v>59</v>
      </c>
      <c r="C16" t="s">
        <v>64</v>
      </c>
      <c r="D16" s="3" t="s">
        <v>111</v>
      </c>
      <c r="E16" s="5">
        <v>1</v>
      </c>
      <c r="F16" s="2">
        <v>150</v>
      </c>
      <c r="G16" s="6">
        <v>19500</v>
      </c>
      <c r="H16" s="2">
        <v>40</v>
      </c>
      <c r="I16" s="6">
        <v>4349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108.73</v>
      </c>
    </row>
    <row r="17" spans="1:18">
      <c r="B17" s="47" t="s">
        <v>59</v>
      </c>
      <c r="C17" t="s">
        <v>159</v>
      </c>
      <c r="D17" s="3" t="s">
        <v>192</v>
      </c>
      <c r="E17" s="5">
        <v>1</v>
      </c>
      <c r="F17" s="2">
        <v>430</v>
      </c>
      <c r="G17" s="6">
        <v>55900</v>
      </c>
      <c r="H17" s="2">
        <v>315.18</v>
      </c>
      <c r="I17" s="6">
        <v>34270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108.73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84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85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86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84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87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88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89</v>
      </c>
      <c r="R24" s="2">
        <v>100</v>
      </c>
    </row>
    <row r="25" spans="1:18">
      <c r="D25" s="8" t="s">
        <v>90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91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193</v>
      </c>
      <c r="Q2" s="2" t="s">
        <v>41</v>
      </c>
      <c r="R2" s="2">
        <v>108.73</v>
      </c>
    </row>
    <row r="4" spans="1:18" s="1" customFormat="1">
      <c r="B4" s="15" t="s">
        <v>42</v>
      </c>
      <c r="C4" s="16" t="s">
        <v>43</v>
      </c>
      <c r="D4" s="17" t="s">
        <v>44</v>
      </c>
      <c r="E4" s="18" t="s">
        <v>45</v>
      </c>
      <c r="F4" s="19" t="s">
        <v>46</v>
      </c>
      <c r="G4" s="18" t="s">
        <v>47</v>
      </c>
      <c r="H4" s="19" t="s">
        <v>48</v>
      </c>
      <c r="I4" s="18" t="s">
        <v>49</v>
      </c>
      <c r="J4" s="18" t="s">
        <v>50</v>
      </c>
      <c r="K4" s="20" t="s">
        <v>51</v>
      </c>
      <c r="L4" s="21" t="s">
        <v>52</v>
      </c>
      <c r="M4" s="22" t="s">
        <v>53</v>
      </c>
      <c r="N4" s="21" t="s">
        <v>54</v>
      </c>
      <c r="O4" s="23" t="s">
        <v>55</v>
      </c>
      <c r="P4" s="23" t="s">
        <v>56</v>
      </c>
      <c r="Q4" s="19" t="s">
        <v>57</v>
      </c>
      <c r="R4" s="24" t="s">
        <v>58</v>
      </c>
    </row>
    <row r="5" spans="1:18">
      <c r="B5" s="47" t="s">
        <v>59</v>
      </c>
      <c r="C5" t="s">
        <v>194</v>
      </c>
      <c r="D5" s="3" t="s">
        <v>195</v>
      </c>
      <c r="E5" s="5">
        <v>1</v>
      </c>
      <c r="F5" s="2">
        <v>1500</v>
      </c>
      <c r="G5" s="6">
        <v>195000</v>
      </c>
      <c r="H5" s="2">
        <v>1328.76</v>
      </c>
      <c r="I5" s="6">
        <v>144476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108.73</v>
      </c>
    </row>
    <row r="6" spans="1:18">
      <c r="B6" s="47" t="s">
        <v>59</v>
      </c>
      <c r="C6" t="s">
        <v>139</v>
      </c>
      <c r="D6" s="3" t="s">
        <v>196</v>
      </c>
      <c r="E6" s="5">
        <v>1</v>
      </c>
      <c r="F6" s="2">
        <v>400</v>
      </c>
      <c r="G6" s="6">
        <v>52000</v>
      </c>
      <c r="H6" s="2">
        <v>198.44</v>
      </c>
      <c r="I6" s="6">
        <v>21576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108.73</v>
      </c>
    </row>
    <row r="7" spans="1:18">
      <c r="B7" s="47" t="s">
        <v>59</v>
      </c>
      <c r="C7" t="s">
        <v>141</v>
      </c>
      <c r="D7" s="3" t="s">
        <v>142</v>
      </c>
      <c r="E7" s="5">
        <v>1</v>
      </c>
      <c r="F7" s="2">
        <v>720</v>
      </c>
      <c r="G7" s="6">
        <v>93600</v>
      </c>
      <c r="H7" s="2">
        <v>625</v>
      </c>
      <c r="I7" s="6">
        <v>67956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108.73</v>
      </c>
    </row>
    <row r="8" spans="1:18">
      <c r="B8" s="47" t="s">
        <v>59</v>
      </c>
      <c r="C8" t="s">
        <v>141</v>
      </c>
      <c r="D8" s="3" t="s">
        <v>197</v>
      </c>
      <c r="E8" s="5">
        <v>1</v>
      </c>
      <c r="F8" s="2">
        <v>420</v>
      </c>
      <c r="G8" s="6">
        <v>54600</v>
      </c>
      <c r="H8" s="2">
        <v>364.58</v>
      </c>
      <c r="I8" s="6">
        <v>39641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108.73</v>
      </c>
    </row>
    <row r="9" spans="1:18">
      <c r="B9" s="47" t="s">
        <v>59</v>
      </c>
      <c r="C9" t="s">
        <v>144</v>
      </c>
      <c r="D9" s="3" t="s">
        <v>198</v>
      </c>
      <c r="E9" s="5">
        <v>1</v>
      </c>
      <c r="F9" s="2">
        <v>375</v>
      </c>
      <c r="G9" s="6">
        <v>48750</v>
      </c>
      <c r="H9" s="2">
        <v>800</v>
      </c>
      <c r="I9" s="6">
        <v>86984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108.73</v>
      </c>
    </row>
    <row r="10" spans="1:18">
      <c r="B10" s="47" t="s">
        <v>59</v>
      </c>
      <c r="C10" t="s">
        <v>199</v>
      </c>
      <c r="D10" s="3" t="s">
        <v>200</v>
      </c>
      <c r="E10" s="5">
        <v>1</v>
      </c>
      <c r="F10" s="2">
        <v>135</v>
      </c>
      <c r="G10" s="6">
        <v>17550</v>
      </c>
      <c r="H10" s="2">
        <v>110.4</v>
      </c>
      <c r="I10" s="6">
        <v>12004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108.73</v>
      </c>
    </row>
    <row r="11" spans="1:18">
      <c r="B11" s="47" t="s">
        <v>59</v>
      </c>
      <c r="C11" t="s">
        <v>76</v>
      </c>
      <c r="D11" s="3" t="s">
        <v>201</v>
      </c>
      <c r="E11" s="5">
        <v>1</v>
      </c>
      <c r="F11" s="2">
        <v>100</v>
      </c>
      <c r="G11" s="6">
        <v>13000</v>
      </c>
      <c r="H11" s="2">
        <v>60</v>
      </c>
      <c r="I11" s="6">
        <v>6524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108.73</v>
      </c>
    </row>
    <row r="12" spans="1:18">
      <c r="B12" s="47" t="s">
        <v>59</v>
      </c>
      <c r="C12" t="s">
        <v>147</v>
      </c>
      <c r="D12" s="3" t="s">
        <v>202</v>
      </c>
      <c r="E12" s="5">
        <v>1</v>
      </c>
      <c r="F12" s="2">
        <v>0</v>
      </c>
      <c r="G12" s="6">
        <v>0</v>
      </c>
      <c r="H12" s="2">
        <v>200</v>
      </c>
      <c r="I12" s="6">
        <v>21746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108.73</v>
      </c>
    </row>
    <row r="13" spans="1:18">
      <c r="B13" s="47" t="s">
        <v>59</v>
      </c>
      <c r="C13" t="s">
        <v>64</v>
      </c>
      <c r="D13" s="3" t="s">
        <v>203</v>
      </c>
      <c r="E13" s="5">
        <v>1</v>
      </c>
      <c r="F13" s="2">
        <v>145</v>
      </c>
      <c r="G13" s="6">
        <v>18850</v>
      </c>
      <c r="H13" s="2">
        <v>100</v>
      </c>
      <c r="I13" s="6">
        <v>10873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108.73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84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85</v>
      </c>
      <c r="E16" s="9">
        <v>0.04166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86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84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87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</v>
      </c>
      <c r="P19" s="4">
        <v>1</v>
      </c>
    </row>
    <row r="20" spans="1:18">
      <c r="D20" s="8" t="s">
        <v>88</v>
      </c>
      <c r="E20" s="5">
        <v>25000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</v>
      </c>
      <c r="P20" s="4">
        <v>1</v>
      </c>
      <c r="Q20" s="2" t="s">
        <v>89</v>
      </c>
      <c r="R20" s="2">
        <v>100</v>
      </c>
    </row>
    <row r="21" spans="1:18">
      <c r="D21" s="8" t="s">
        <v>90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91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送金全体像</vt:lpstr>
      <vt:lpstr>喜多様</vt:lpstr>
      <vt:lpstr>松田様</vt:lpstr>
      <vt:lpstr>鶴ケ谷様</vt:lpstr>
      <vt:lpstr>布施様</vt:lpstr>
      <vt:lpstr>金子様</vt:lpstr>
      <vt:lpstr>狩野様</vt:lpstr>
      <vt:lpstr>鈴木様</vt:lpstr>
      <vt:lpstr>野村様</vt:lpstr>
      <vt:lpstr>押野様</vt:lpstr>
      <vt:lpstr>服部様</vt:lpstr>
      <vt:lpstr>廣松様</vt:lpstr>
      <vt:lpstr>本間様</vt:lpstr>
      <vt:lpstr>北野様</vt:lpstr>
      <vt:lpstr>日高様</vt:lpstr>
      <vt:lpstr>栗原様</vt:lpstr>
      <vt:lpstr>伊藤様</vt:lpstr>
      <vt:lpstr>神谷様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