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送金全体像" sheetId="1" r:id="rId4"/>
    <sheet name="古屋様" sheetId="2" r:id="rId5"/>
    <sheet name="小笠原様" sheetId="3" r:id="rId6"/>
    <sheet name="吉田様" sheetId="4" r:id="rId7"/>
    <sheet name="奈須様" sheetId="5" r:id="rId8"/>
    <sheet name="鈴木様" sheetId="6" r:id="rId9"/>
    <sheet name="山田様" sheetId="7" r:id="rId10"/>
    <sheet name="小島様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<sst xmlns="http://schemas.openxmlformats.org/spreadsheetml/2006/main" uniqueCount="169">
  <si>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2019-12挙式分</t>
  </si>
  <si>
    <t>出力日：2020/11/03</t>
  </si>
  <si>
    <t>No</t>
  </si>
  <si>
    <t>挙式日</t>
  </si>
  <si>
    <t>顧客名</t>
  </si>
  <si>
    <t>現地支払料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</si>
  <si>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手配料</t>
    </r>
  </si>
  <si>
    <t>州税</t>
  </si>
  <si>
    <t>振込み額合計</t>
  </si>
  <si>
    <t>2019/12/09</t>
  </si>
  <si>
    <t>山田 晋</t>
  </si>
  <si>
    <t>吉田 武史</t>
  </si>
  <si>
    <t>2019/12/12</t>
  </si>
  <si>
    <t>小笠原 芳樹</t>
  </si>
  <si>
    <t>2019/12/17</t>
  </si>
  <si>
    <t>鈴木 隆雅</t>
  </si>
  <si>
    <t>2019/12/23</t>
  </si>
  <si>
    <t>小島 純也</t>
  </si>
  <si>
    <t>2019/12/27</t>
  </si>
  <si>
    <t>古屋 良一</t>
  </si>
  <si>
    <t>2019/12/28</t>
  </si>
  <si>
    <t>奈須 丈哉</t>
  </si>
  <si>
    <t>合計</t>
  </si>
  <si>
    <t>古屋様     挙式日：2019-12-27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</si>
  <si>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</si>
  <si>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</si>
  <si>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</si>
  <si>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</si>
  <si>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</si>
  <si>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</si>
  <si>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</si>
  <si>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</si>
  <si>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</si>
  <si>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</si>
  <si>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</si>
  <si>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HI\</t>
  </si>
  <si>
    <t>HI$</t>
  </si>
  <si>
    <t>RW\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</si>
  <si>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</si>
  <si>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W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</si>
  <si>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t>販売為替レート</t>
  </si>
  <si>
    <t>原価為替レート</t>
  </si>
  <si>
    <t>振込(海外)</t>
  </si>
  <si>
    <t>ホクロア教会</t>
  </si>
  <si>
    <t>教会使用料／牧師先生／結婚証明書（法的効力はありません）／弾き語りシンガー／リムジン送迎（ホテル⇔会場間・往復）／日本人コーディネーター</t>
  </si>
  <si>
    <t>ヘアメイクアーティスト：ハワイ島</t>
  </si>
  <si>
    <t>ヘアメイク＆着付け(120分）</t>
  </si>
  <si>
    <t>フォトグラファー：リアルウエディングスオリジナル(ハワイ島)</t>
  </si>
  <si>
    <t>挙式＋フォトツアー1カ所　※フォトツアーは連動している場合に限り(待機時間がある場合は別途ご相談ください)撮影時間1時間（ビーチ）のいづれかをご選択ください</t>
  </si>
  <si>
    <t>Real Weddings オリジナル(ハワイ島)</t>
  </si>
  <si>
    <t>ブーケ&amp;ブートニア　</t>
  </si>
  <si>
    <t>フラワーシャワー(10名様分)　</t>
  </si>
  <si>
    <t>つきっきりコーディネーター(ハワイ島)</t>
  </si>
  <si>
    <t>フォトツアーのみ(1時間)</t>
  </si>
  <si>
    <t>送迎車(ハワイ島)</t>
  </si>
  <si>
    <t>ミニバン(6名様用)/往復</t>
  </si>
  <si>
    <t>SUBTOTAL</t>
  </si>
  <si>
    <t>ハワイ州税</t>
  </si>
  <si>
    <t>アレンジメント料</t>
  </si>
  <si>
    <t>なし</t>
  </si>
  <si>
    <t>サービス割引</t>
  </si>
  <si>
    <t>割引額為替レート</t>
  </si>
  <si>
    <t>TOTAL</t>
  </si>
  <si>
    <t>現地支払い額</t>
  </si>
  <si>
    <r>
      <t xml:space="preserve">ＲＷからH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への振り込み額</t>
    </r>
  </si>
  <si>
    <t>小笠原様     挙式日：2019-12-12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</si>
  <si>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</si>
  <si>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</si>
  <si>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ヘアメイクアーティスト：Rie</t>
  </si>
  <si>
    <t>つきっきりヘアメイク(7時間）*クイックヘアチェンジ2回付き &amp; リハーサルメイク(120分)
※リハーサル：12/10/2019(Tue）＠Halekulani</t>
  </si>
  <si>
    <t>延長1時間</t>
  </si>
  <si>
    <t>つきっきりコーディネーター</t>
  </si>
  <si>
    <t>ホテル出発→挙式→フォトツアー2カ所(ダウンタウン・マジックアイランド）→レセプション</t>
  </si>
  <si>
    <t>フォトグラファー：VISIONARI/Takako,Megumi,Cliff,Ryan,Jason,Yumiko</t>
  </si>
  <si>
    <t xml:space="preserve">Plan（アルバムなし）：フォトグラファーTakako or Megumi or Cliff or Ryan or Jason or Yumiko/メイク、ホテル内、(リムジン)、セレモニー、フォトツアー2ヶ所/350cut～/データ・インターネットスライドショー	</t>
  </si>
  <si>
    <t>VISIONARI：オプション</t>
  </si>
  <si>
    <t>レセプション前半撮影</t>
  </si>
  <si>
    <t>カップル用リムジン</t>
  </si>
  <si>
    <t>フォトツアー1ヶ所（ダウンタウン・マジックアイランド）</t>
  </si>
  <si>
    <t>14名様用ミニバン</t>
  </si>
  <si>
    <t>ホテル⇔会場間（ワイキキ周辺）/往復
※ハレクラニ・モダンホノルル</t>
  </si>
  <si>
    <t>Real Weddings オリジナル</t>
  </si>
  <si>
    <t>ブーケ＆ブートニア　
☆プレゼント☆</t>
  </si>
  <si>
    <t>ヘッドピース　
ホワイト＆グリーン</t>
  </si>
  <si>
    <t>レイ　
※ホワイト</t>
  </si>
  <si>
    <t>セントラルユニオン教会</t>
  </si>
  <si>
    <t>フラワーシャワー(10名様分)</t>
  </si>
  <si>
    <t>フラワーシャワー(追加10名様分)</t>
  </si>
  <si>
    <t>クレジット払い(海外)</t>
  </si>
  <si>
    <t>ラメール</t>
  </si>
  <si>
    <t>Wedding Dinner Menu　※乾杯用ドリンク付
※個室利用は10名様〜のご案内でございます</t>
  </si>
  <si>
    <t>吉田様     挙式日：2019-12-09</t>
  </si>
  <si>
    <t>カワイアハオ教会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</si>
  <si>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</si>
  <si>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つきっきりヘアメイク(7時間）*クイックヘアチェンジ2回付き &amp; リハーサルメイク(120分)
※現地リハーサルヘアメイク 12/7(土) 16:30～18:30</t>
  </si>
  <si>
    <t>新郎ヘアメイク(30分）</t>
  </si>
  <si>
    <t xml:space="preserve">Plan（アルバムなし）：フォトグラファーJason /メイク、ホテル内、(リムジン)、セレモニー、フォトツアー2ヶ所又は フォトツアー1ヶ所+レセプション冒頭/350cut～/データ・インターネットスライドショー	</t>
  </si>
  <si>
    <t>ホテル出発→挙式→フォトツアー1カ所(ワイキキ周辺）→レセプション前半まで
※現地お打ち合わせ 12/7(土) 15:30～16:30</t>
  </si>
  <si>
    <t>フォトツアー1ヶ所（ワイキキ周辺）</t>
  </si>
  <si>
    <t>ホテル⇔会場間（ワイキキ周辺）/往復</t>
  </si>
  <si>
    <t>オーキッズ</t>
  </si>
  <si>
    <t>Wedding Dinner Menu　※乾杯用ドリンク付
※ドリンク代は当日お召し上がりいただいた分を
　現地でお支払い下さいませ
※ウエディングケーキはコースの中に含まれております</t>
  </si>
  <si>
    <t>Wedding Children's  Menu</t>
  </si>
  <si>
    <t>ケーキアップグレード
☆特別価格☆</t>
  </si>
  <si>
    <t>テーブルデコレーション</t>
  </si>
  <si>
    <t>テーブルデコレーション
※お花3つ+キャンドル適量込</t>
  </si>
  <si>
    <t>ケーキフラワー</t>
  </si>
  <si>
    <t>ナプキンフラワー</t>
  </si>
  <si>
    <t>リネン</t>
  </si>
  <si>
    <t>テーブルランナー</t>
  </si>
  <si>
    <t>ブーケ＆ブートニア　
☆ご成約特典☆</t>
  </si>
  <si>
    <t>奈須様     挙式日：2019-12-28</t>
  </si>
  <si>
    <t>ヘアメイクアーティスト：Real Weddingsオリジナル</t>
  </si>
  <si>
    <t>KAORI つきっきりヘアメイク(7時間）*クイックヘアチェンジ2回付き</t>
  </si>
  <si>
    <t>KAORI 新郎ヘアメイク(30分）</t>
  </si>
  <si>
    <t>フォトグラファー：VISIONARI/Natsumi</t>
  </si>
  <si>
    <t>Plan（アルバムなし）：フォトグラファーNatsumi/メイク、ホテル内、(リムジン)、セレモニー、フォトツアー2ヶ所/350cut～/データ・インターネットスライドショー</t>
  </si>
  <si>
    <t>振込(国内)</t>
  </si>
  <si>
    <t>Real Wedddings オリジナル</t>
  </si>
  <si>
    <t>写真集タイプ40P/50～60C</t>
  </si>
  <si>
    <t>ホテル出発→挙式→フォトツアー2カ所(ワイキキ周辺）</t>
  </si>
  <si>
    <t>ブーケ＆ブートニア　☆ご成約特典☆</t>
  </si>
  <si>
    <t>ドレス&amp;タキシード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</si>
  <si>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</si>
  <si>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鈴木様     挙式日：2019-12-17</t>
  </si>
  <si>
    <t>ハレクラニウエディング</t>
  </si>
  <si>
    <t>【ガーデンコートヤード挙式】
会場使用料／牧師謝礼／弾き語りシンガー／結婚証明書(法的効力なし)／ホワイトガゼボ or ブラウンアーチ／椅子50脚</t>
  </si>
  <si>
    <t>Other</t>
  </si>
  <si>
    <t>カフにより挙式</t>
  </si>
  <si>
    <t>マイリーレイ</t>
  </si>
  <si>
    <t>ホワイトチュール＆装花　</t>
  </si>
  <si>
    <t>カーペット
※19,500円→15,600円</t>
  </si>
  <si>
    <t>つきっきりヘアメイク(7時間）*クイックヘアチェンジ2回付き &amp; リハーサルメイク(120分)
※リハーサル：12/16　16:30＠ハレクラニ</t>
  </si>
  <si>
    <t>ボディメイク(30分)</t>
  </si>
  <si>
    <t>ヘアメイクアーティスト：Bilino</t>
  </si>
  <si>
    <t>ゲストヘアメイク（60分）</t>
  </si>
  <si>
    <t>ゲストヘアセット(30分)</t>
  </si>
  <si>
    <t>フォトグラファー：VISIONARI/Takako,Megumi,Ryan,Jason,Yumiko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</si>
  <si>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</si>
  <si>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フォトツアー1ヶ所追加（ワイキキ周辺）</t>
  </si>
  <si>
    <t>SweetMotionStudio</t>
  </si>
  <si>
    <t>挙式+メイクシーン/2名体制</t>
  </si>
  <si>
    <t>ホテル出発→挙式→フォトツアー2カ所(ワイキキ周辺）→レセプション
※お打合せ：12/16　15:30@ハレクラニ</t>
  </si>
  <si>
    <t>フォトツアー2ヵ所</t>
  </si>
  <si>
    <t>ブーケ＆ブートニア
☆お好きなブーケプレゼント☆</t>
  </si>
  <si>
    <t>レイ（グリーン）</t>
  </si>
  <si>
    <t>ミッシェルズ</t>
  </si>
  <si>
    <t>Orchid Menu</t>
  </si>
  <si>
    <t>Keiki menu</t>
  </si>
  <si>
    <t>ケーキアップチャージ
※2段のベリートッピングケーキ</t>
  </si>
  <si>
    <t>アーチ装花/再セッティング</t>
  </si>
  <si>
    <t>装花再アレンジ
キャンドルセッティング</t>
  </si>
  <si>
    <t>山田様     挙式日：2019-12-09</t>
  </si>
  <si>
    <t>ヒルトンワイコロアチャペル</t>
  </si>
  <si>
    <t>会場使用料(9時~13時まで)／牧師先生／結婚証明書（法的効力はありません)／弾き語りシンガー／日本人コーディネーター ※ゲスト25名様以上の場合、コーディネーター1名の追加が必要となります</t>
  </si>
  <si>
    <t>挙式のみ</t>
  </si>
  <si>
    <t>送迎車付フォトツアー1カ所(ホノカアタウン)</t>
  </si>
  <si>
    <t>撮影用送迎車(ハワイ島)</t>
  </si>
  <si>
    <t>車種変更</t>
  </si>
  <si>
    <t>別日：星空フォトツアー</t>
  </si>
  <si>
    <t>別日：星空フォトツアー：同行者</t>
  </si>
  <si>
    <t>小島様     挙式日：2019-12-23</t>
  </si>
  <si>
    <t>ヘアメイクアーティスト：Machi Barros</t>
  </si>
  <si>
    <t>つきっきりヘアメイク(7時間以内）*クイックヘアチェンジ2回まで</t>
  </si>
  <si>
    <t xml:space="preserve">Plan（アルバムなし）：フォトグラファーTakako or Megumi or Ryan or Jason or Yumiko/メイク、ホテル内、(リムジン)、セレモニー、フォトツアー2ヶ所又は フォトツアー1ヶ所+レセプション冒頭/350cut～/データ・インターネットスライドショー	</t>
  </si>
  <si>
    <t>プロペラUSA</t>
  </si>
  <si>
    <t>梅(挙式のみ) DVD納品</t>
  </si>
  <si>
    <t>フォトツアー2ヶ所（ワイキキ周辺）</t>
  </si>
  <si>
    <t>ヘッドピース　
14,950円→13,000円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</si>
</sst>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#,##0_ "/>
    <numFmt numFmtId="166" formatCode="0.000%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dashed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dashed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dashed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4" applyFont="0" applyNumberFormat="1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16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9" applyFont="0" applyNumberFormat="1" applyFill="0" applyBorder="1" applyAlignment="0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14" fillId="2" borderId="11" applyFont="0" applyNumberFormat="1" applyFill="0" applyBorder="1" applyAlignment="0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center" textRotation="0" wrapText="false" shrinkToFit="false"/>
    </xf>
    <xf xfId="0" fontId="0" numFmtId="164" fillId="2" borderId="11" applyFont="0" applyNumberFormat="1" applyFill="0" applyBorder="1" applyAlignment="0">
      <alignment horizontal="general" vertical="center" textRotation="0" wrapText="false" shrinkToFit="false"/>
    </xf>
    <xf xfId="0" fontId="0" numFmtId="164" fillId="2" borderId="12" applyFont="0" applyNumberFormat="1" applyFill="0" applyBorder="1" applyAlignment="0">
      <alignment horizontal="general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center" textRotation="0" wrapText="false" shrinkToFit="false"/>
    </xf>
    <xf xfId="0" fontId="0" numFmtId="164" fillId="2" borderId="14" applyFont="0" applyNumberFormat="1" applyFill="0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true" shrinkToFit="false"/>
    </xf>
    <xf xfId="0" fontId="0" numFmtId="165" fillId="2" borderId="15" applyFont="0" applyNumberFormat="1" applyFill="0" applyBorder="1" applyAlignment="0">
      <alignment horizontal="general" vertical="center" textRotation="0" wrapText="false" shrinkToFit="false"/>
    </xf>
    <xf xfId="0" fontId="0" numFmtId="164" fillId="2" borderId="15" applyFont="0" applyNumberFormat="1" applyFill="0" applyBorder="1" applyAlignment="1">
      <alignment horizontal="right" vertical="center" textRotation="0" wrapText="false" shrinkToFit="false"/>
    </xf>
    <xf xfId="0" fontId="0" numFmtId="165" fillId="2" borderId="15" applyFont="0" applyNumberFormat="1" applyFill="0" applyBorder="1" applyAlignment="1">
      <alignment horizontal="right" vertical="center" textRotation="0" wrapText="false" shrinkToFit="false"/>
    </xf>
    <xf xfId="0" fontId="0" numFmtId="10" fillId="2" borderId="15" applyFont="0" applyNumberFormat="1" applyFill="0" applyBorder="1" applyAlignment="1">
      <alignment horizontal="righ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165" fillId="3" borderId="0" applyFont="0" applyNumberFormat="1" applyFill="1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right" vertical="center" textRotation="0" wrapText="false" shrinkToFit="false"/>
    </xf>
    <xf xfId="0" fontId="0" numFmtId="165" fillId="3" borderId="0" applyFont="0" applyNumberFormat="1" applyFill="1" applyBorder="0" applyAlignment="1">
      <alignment horizontal="right" vertical="center" textRotation="0" wrapText="false" shrinkToFit="false"/>
    </xf>
    <xf xfId="0" fontId="0" numFmtId="10" fillId="3" borderId="0" applyFont="0" applyNumberFormat="1" applyFill="1" applyBorder="0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center" textRotation="0" wrapText="false" shrinkToFit="false"/>
    </xf>
    <xf xfId="0" fontId="0" numFmtId="164" fillId="3" borderId="14" applyFont="0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zoomScale="75" showGridLines="true" showRowColHeaders="1">
      <selection activeCell="H12" sqref="H12"/>
    </sheetView>
  </sheetViews>
  <sheetFormatPr defaultRowHeight="14.4" defaultColWidth="25" outlineLevelRow="0" outlineLevelCol="0"/>
  <cols>
    <col min="1" max="1" width="2.875" customWidth="true" style="12"/>
    <col min="2" max="2" width="4.375" customWidth="true" style="10"/>
    <col min="3" max="3" width="15.875" customWidth="true" style="11"/>
    <col min="4" max="4" width="20.125" customWidth="true" style="12"/>
    <col min="5" max="5" width="25" style="13"/>
    <col min="6" max="6" width="25" style="13"/>
    <col min="7" max="7" width="25" style="13"/>
    <col min="8" max="8" width="25" style="13"/>
    <col min="9" max="9" width="25" style="12"/>
  </cols>
  <sheetData>
    <row r="2" spans="1:9">
      <c r="C2" s="11" t="s">
        <v>0</v>
      </c>
      <c r="H2" s="14" t="s">
        <v>1</v>
      </c>
    </row>
    <row r="4" spans="1:9" s="10" customFormat="1">
      <c r="B4" s="32" t="s">
        <v>2</v>
      </c>
      <c r="C4" s="29" t="s">
        <v>3</v>
      </c>
      <c r="D4" s="30" t="s">
        <v>4</v>
      </c>
      <c r="E4" s="31" t="s">
        <v>5</v>
      </c>
      <c r="F4" s="31" t="s">
        <v>6</v>
      </c>
      <c r="G4" s="31" t="s">
        <v>7</v>
      </c>
      <c r="H4" s="34" t="s">
        <v>8</v>
      </c>
    </row>
    <row r="5" spans="1:9">
      <c r="B5" s="33">
        <v>1</v>
      </c>
      <c r="C5" s="26" t="s">
        <v>9</v>
      </c>
      <c r="D5" s="27" t="s">
        <v>10</v>
      </c>
      <c r="E5" s="28">
        <v>3042.51</v>
      </c>
      <c r="F5" s="28">
        <v>0</v>
      </c>
      <c r="G5" s="28">
        <v>126.78</v>
      </c>
      <c r="H5" s="35">
        <v>3169.29</v>
      </c>
    </row>
    <row r="6" spans="1:9">
      <c r="B6" s="33">
        <v>2</v>
      </c>
      <c r="C6" s="26" t="s">
        <v>9</v>
      </c>
      <c r="D6" s="27" t="s">
        <v>11</v>
      </c>
      <c r="E6" s="28">
        <v>4953.62</v>
      </c>
      <c r="F6" s="28">
        <v>690.53</v>
      </c>
      <c r="G6" s="28">
        <v>265.95</v>
      </c>
      <c r="H6" s="35">
        <v>5910.1</v>
      </c>
    </row>
    <row r="7" spans="1:9">
      <c r="B7" s="33">
        <v>3</v>
      </c>
      <c r="C7" s="26" t="s">
        <v>12</v>
      </c>
      <c r="D7" s="27" t="s">
        <v>13</v>
      </c>
      <c r="E7" s="28">
        <v>5600.82</v>
      </c>
      <c r="F7" s="28">
        <v>646.4299999999999</v>
      </c>
      <c r="G7" s="28">
        <v>294.37</v>
      </c>
      <c r="H7" s="35">
        <v>6541.62</v>
      </c>
    </row>
    <row r="8" spans="1:9">
      <c r="B8" s="33">
        <v>4</v>
      </c>
      <c r="C8" s="26" t="s">
        <v>14</v>
      </c>
      <c r="D8" s="27" t="s">
        <v>15</v>
      </c>
      <c r="E8" s="28">
        <v>9777.299999999999</v>
      </c>
      <c r="F8" s="28">
        <v>1175.56</v>
      </c>
      <c r="G8" s="28">
        <v>516.1</v>
      </c>
      <c r="H8" s="35">
        <v>11468.96</v>
      </c>
    </row>
    <row r="9" spans="1:9">
      <c r="B9" s="33">
        <v>5</v>
      </c>
      <c r="C9" s="26" t="s">
        <v>16</v>
      </c>
      <c r="D9" s="27" t="s">
        <v>17</v>
      </c>
      <c r="E9" s="28">
        <v>5946.5</v>
      </c>
      <c r="F9" s="28">
        <v>397.08</v>
      </c>
      <c r="G9" s="28">
        <v>298.91</v>
      </c>
      <c r="H9" s="35">
        <v>6642.49</v>
      </c>
    </row>
    <row r="10" spans="1:9">
      <c r="B10" s="33">
        <v>6</v>
      </c>
      <c r="C10" s="26" t="s">
        <v>18</v>
      </c>
      <c r="D10" s="27" t="s">
        <v>19</v>
      </c>
      <c r="E10" s="28">
        <v>4145.23</v>
      </c>
      <c r="F10" s="28">
        <v>0</v>
      </c>
      <c r="G10" s="28">
        <v>172.73</v>
      </c>
      <c r="H10" s="35">
        <v>4317.96</v>
      </c>
    </row>
    <row r="11" spans="1:9">
      <c r="B11" s="33">
        <v>7</v>
      </c>
      <c r="C11" s="26" t="s">
        <v>20</v>
      </c>
      <c r="D11" s="27" t="s">
        <v>21</v>
      </c>
      <c r="E11" s="28">
        <v>4738.29</v>
      </c>
      <c r="F11" s="28">
        <v>335.13</v>
      </c>
      <c r="G11" s="28">
        <v>239.06</v>
      </c>
      <c r="H11" s="35">
        <v>5312.48</v>
      </c>
    </row>
    <row r="12" spans="1:9">
      <c r="B12" s="36"/>
      <c r="C12" s="37"/>
      <c r="D12" s="38" t="s">
        <v>22</v>
      </c>
      <c r="E12" s="39" t="str">
        <f>SUM(E5:E11)</f>
        <v>0</v>
      </c>
      <c r="F12" s="39" t="str">
        <f>SUM(F5:F11)</f>
        <v>0</v>
      </c>
      <c r="G12" s="39" t="str">
        <f>SUM(G5:G11)</f>
        <v>0</v>
      </c>
      <c r="H12" s="40" t="str">
        <f>SUM(H5:H11)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23</v>
      </c>
      <c r="Q2" s="2" t="s">
        <v>24</v>
      </c>
      <c r="R2" s="2">
        <v>111.07</v>
      </c>
    </row>
    <row r="4" spans="1:18" s="1" customFormat="1">
      <c r="B4" s="15" t="s">
        <v>25</v>
      </c>
      <c r="C4" s="16" t="s">
        <v>26</v>
      </c>
      <c r="D4" s="17" t="s">
        <v>27</v>
      </c>
      <c r="E4" s="18" t="s">
        <v>28</v>
      </c>
      <c r="F4" s="19" t="s">
        <v>29</v>
      </c>
      <c r="G4" s="18" t="s">
        <v>30</v>
      </c>
      <c r="H4" s="19" t="s">
        <v>31</v>
      </c>
      <c r="I4" s="18" t="s">
        <v>32</v>
      </c>
      <c r="J4" s="18" t="s">
        <v>33</v>
      </c>
      <c r="K4" s="20" t="s">
        <v>34</v>
      </c>
      <c r="L4" s="21" t="s">
        <v>35</v>
      </c>
      <c r="M4" s="22" t="s">
        <v>36</v>
      </c>
      <c r="N4" s="21" t="s">
        <v>37</v>
      </c>
      <c r="O4" s="23" t="s">
        <v>38</v>
      </c>
      <c r="P4" s="23" t="s">
        <v>39</v>
      </c>
      <c r="Q4" s="19" t="s">
        <v>40</v>
      </c>
      <c r="R4" s="24" t="s">
        <v>41</v>
      </c>
    </row>
    <row r="5" spans="1:18">
      <c r="B5" s="41" t="s">
        <v>42</v>
      </c>
      <c r="C5" t="s">
        <v>43</v>
      </c>
      <c r="D5" s="3" t="s">
        <v>44</v>
      </c>
      <c r="E5" s="5">
        <v>1</v>
      </c>
      <c r="F5" s="2">
        <v>2650</v>
      </c>
      <c r="G5" s="6">
        <v>344500</v>
      </c>
      <c r="H5" s="2">
        <v>2233.33</v>
      </c>
      <c r="I5" s="6">
        <v>248056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</v>
      </c>
      <c r="P5" s="4">
        <v>1</v>
      </c>
      <c r="Q5" s="2">
        <v>130</v>
      </c>
      <c r="R5" s="42">
        <v>111.07</v>
      </c>
    </row>
    <row r="6" spans="1:18">
      <c r="B6" s="41" t="s">
        <v>42</v>
      </c>
      <c r="C6" t="s">
        <v>45</v>
      </c>
      <c r="D6" s="3" t="s">
        <v>46</v>
      </c>
      <c r="E6" s="5">
        <v>1</v>
      </c>
      <c r="F6" s="2">
        <v>400</v>
      </c>
      <c r="G6" s="6">
        <v>52000</v>
      </c>
      <c r="H6" s="2">
        <v>200</v>
      </c>
      <c r="I6" s="6">
        <v>22214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</v>
      </c>
      <c r="P6" s="4">
        <v>1</v>
      </c>
      <c r="Q6" s="2">
        <v>130</v>
      </c>
      <c r="R6" s="42">
        <v>111.07</v>
      </c>
    </row>
    <row r="7" spans="1:18">
      <c r="B7" s="41" t="s">
        <v>42</v>
      </c>
      <c r="C7" t="s">
        <v>47</v>
      </c>
      <c r="D7" s="3" t="s">
        <v>48</v>
      </c>
      <c r="E7" s="5">
        <v>1</v>
      </c>
      <c r="F7" s="2">
        <v>1200</v>
      </c>
      <c r="G7" s="6">
        <v>156000</v>
      </c>
      <c r="H7" s="2">
        <v>968.5700000000001</v>
      </c>
      <c r="I7" s="6">
        <v>107579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</v>
      </c>
      <c r="P7" s="4">
        <v>1</v>
      </c>
      <c r="Q7" s="2">
        <v>130</v>
      </c>
      <c r="R7" s="42">
        <v>111.07</v>
      </c>
    </row>
    <row r="8" spans="1:18">
      <c r="B8" s="41" t="s">
        <v>42</v>
      </c>
      <c r="C8" t="s">
        <v>49</v>
      </c>
      <c r="D8" s="3" t="s">
        <v>50</v>
      </c>
      <c r="E8" s="5">
        <v>1</v>
      </c>
      <c r="F8" s="2">
        <v>350</v>
      </c>
      <c r="G8" s="6">
        <v>45500</v>
      </c>
      <c r="H8" s="2">
        <v>280</v>
      </c>
      <c r="I8" s="6">
        <v>31100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</v>
      </c>
      <c r="P8" s="4">
        <v>1</v>
      </c>
      <c r="Q8" s="2">
        <v>130</v>
      </c>
      <c r="R8" s="42">
        <v>111.07</v>
      </c>
    </row>
    <row r="9" spans="1:18">
      <c r="B9" s="41" t="s">
        <v>42</v>
      </c>
      <c r="C9" t="s">
        <v>49</v>
      </c>
      <c r="D9" s="3" t="s">
        <v>51</v>
      </c>
      <c r="E9" s="5">
        <v>1</v>
      </c>
      <c r="F9" s="2">
        <v>150</v>
      </c>
      <c r="G9" s="6">
        <v>19500</v>
      </c>
      <c r="H9" s="2">
        <v>80</v>
      </c>
      <c r="I9" s="6">
        <v>8886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</v>
      </c>
      <c r="P9" s="4">
        <v>1</v>
      </c>
      <c r="Q9" s="2">
        <v>130</v>
      </c>
      <c r="R9" s="42">
        <v>111.07</v>
      </c>
    </row>
    <row r="10" spans="1:18">
      <c r="B10" s="41" t="s">
        <v>42</v>
      </c>
      <c r="C10" t="s">
        <v>52</v>
      </c>
      <c r="D10" s="3" t="s">
        <v>53</v>
      </c>
      <c r="E10" s="5">
        <v>1</v>
      </c>
      <c r="F10" s="2">
        <v>150</v>
      </c>
      <c r="G10" s="6">
        <v>19500</v>
      </c>
      <c r="H10" s="2">
        <v>83.33</v>
      </c>
      <c r="I10" s="6">
        <v>9255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</v>
      </c>
      <c r="P10" s="4">
        <v>1</v>
      </c>
      <c r="Q10" s="2">
        <v>130</v>
      </c>
      <c r="R10" s="42">
        <v>111.07</v>
      </c>
    </row>
    <row r="11" spans="1:18">
      <c r="B11" s="41" t="s">
        <v>42</v>
      </c>
      <c r="C11" t="s">
        <v>54</v>
      </c>
      <c r="D11" s="3" t="s">
        <v>55</v>
      </c>
      <c r="E11" s="5">
        <v>1</v>
      </c>
      <c r="F11" s="2">
        <v>390</v>
      </c>
      <c r="G11" s="6">
        <v>50700</v>
      </c>
      <c r="H11" s="2">
        <v>300</v>
      </c>
      <c r="I11" s="6">
        <v>33321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</v>
      </c>
      <c r="P11" s="4">
        <v>1</v>
      </c>
      <c r="Q11" s="2">
        <v>130</v>
      </c>
      <c r="R11" s="42">
        <v>111.07</v>
      </c>
    </row>
    <row r="12" spans="1:18">
      <c r="B12" s="43"/>
      <c r="C12" s="43"/>
      <c r="D12" s="44"/>
      <c r="E12" s="45"/>
      <c r="F12" s="46"/>
      <c r="G12" s="47"/>
      <c r="H12" s="46"/>
      <c r="I12" s="47"/>
      <c r="J12" s="47"/>
      <c r="K12" s="48"/>
      <c r="L12" s="47"/>
      <c r="M12" s="46"/>
      <c r="N12" s="47"/>
      <c r="O12" s="48"/>
      <c r="P12" s="48"/>
      <c r="Q12" s="46"/>
      <c r="R12" s="46"/>
    </row>
    <row r="13" spans="1:18">
      <c r="D13" s="8" t="s">
        <v>56</v>
      </c>
      <c r="F13" s="2" t="str">
        <f>SUM(F5:F12)</f>
        <v>0</v>
      </c>
      <c r="G13" s="6" t="str">
        <f>SUM(G5:G12)</f>
        <v>0</v>
      </c>
      <c r="H13" s="2" t="str">
        <f>SUM(H5:H12)</f>
        <v>0</v>
      </c>
      <c r="I13" s="6" t="str">
        <f>SUM(I5:I12)</f>
        <v>0</v>
      </c>
      <c r="J13" s="6" t="str">
        <f>SUM(J5:J12)</f>
        <v>0</v>
      </c>
      <c r="K13" s="4" t="str">
        <f>IF(G13=0,0,J13 / G13)</f>
        <v>0</v>
      </c>
      <c r="L13" s="6" t="str">
        <f>SUM(L5:L12)</f>
        <v>0</v>
      </c>
      <c r="M13" s="2" t="str">
        <f>SUM(M5:M12)</f>
        <v>0</v>
      </c>
      <c r="N13" s="6" t="str">
        <f>SUM(N5:N12)</f>
        <v>0</v>
      </c>
    </row>
    <row r="14" spans="1:18">
      <c r="D14" s="8" t="s">
        <v>57</v>
      </c>
      <c r="E14" s="9">
        <v>0.04167</v>
      </c>
      <c r="F14" s="2" t="str">
        <f>E14 * (F13 - 0)</f>
        <v>0</v>
      </c>
      <c r="G14" s="6" t="str">
        <f>E14 * (G13 - 0)</f>
        <v>0</v>
      </c>
    </row>
    <row r="15" spans="1:18">
      <c r="D15" s="8" t="s">
        <v>58</v>
      </c>
      <c r="E15" s="7">
        <v>0.1</v>
      </c>
      <c r="F15" s="2" t="str">
        <f>F13*E15</f>
        <v>0</v>
      </c>
      <c r="G15" s="6" t="str">
        <f>G13*E15</f>
        <v>0</v>
      </c>
      <c r="N15" s="6" t="str">
        <f>G15</f>
        <v>0</v>
      </c>
    </row>
    <row r="16" spans="1:18">
      <c r="D16" s="8" t="s">
        <v>56</v>
      </c>
      <c r="F16" s="2" t="str">
        <f>F13 + F14 + F15</f>
        <v>0</v>
      </c>
      <c r="G16" s="6" t="str">
        <f>G13 + G14 + G15</f>
        <v>0</v>
      </c>
      <c r="H16" s="2" t="str">
        <f>H13</f>
        <v>0</v>
      </c>
      <c r="I16" s="6" t="str">
        <f>I13</f>
        <v>0</v>
      </c>
      <c r="J16" s="6" t="str">
        <f>G16 - I16</f>
        <v>0</v>
      </c>
      <c r="K16" s="4" t="str">
        <f>IF(G16=0,0,J16 / G16)</f>
        <v>0</v>
      </c>
      <c r="L16" s="6" t="str">
        <f>L13</f>
        <v>0</v>
      </c>
      <c r="M16" s="2" t="str">
        <f>M13</f>
        <v>0</v>
      </c>
      <c r="N16" s="6" t="str">
        <f>N13 + N15</f>
        <v>0</v>
      </c>
    </row>
    <row r="17" spans="1:18">
      <c r="D17" s="8" t="s">
        <v>59</v>
      </c>
      <c r="E17" s="7">
        <v>0</v>
      </c>
      <c r="F17" s="2" t="str">
        <f>F16*E17</f>
        <v>0</v>
      </c>
      <c r="G17" s="6" t="str">
        <f>G16*E17</f>
        <v>0</v>
      </c>
      <c r="L17" s="6" t="str">
        <f>G17*O17</f>
        <v>0</v>
      </c>
      <c r="M17" s="2" t="str">
        <f>F17*O17</f>
        <v>0</v>
      </c>
      <c r="N17" s="6" t="str">
        <f>G17*P17</f>
        <v>0</v>
      </c>
      <c r="O17" s="4">
        <v>0</v>
      </c>
      <c r="P17" s="4">
        <v>1</v>
      </c>
    </row>
    <row r="18" spans="1:18">
      <c r="D18" s="8" t="s">
        <v>60</v>
      </c>
      <c r="E18" s="5">
        <v>176616</v>
      </c>
      <c r="F18" s="2" t="str">
        <f>IF(R18=0,0,G18/R18)</f>
        <v>0</v>
      </c>
      <c r="G18" s="6" t="str">
        <f>E18</f>
        <v>0</v>
      </c>
      <c r="L18" s="6" t="str">
        <f>G18*O18</f>
        <v>0</v>
      </c>
      <c r="M18" s="2" t="str">
        <f>F18*O18</f>
        <v>0</v>
      </c>
      <c r="N18" s="6" t="str">
        <f>G18*P18</f>
        <v>0</v>
      </c>
      <c r="O18" s="4">
        <v>0</v>
      </c>
      <c r="P18" s="4">
        <v>1</v>
      </c>
      <c r="Q18" s="2" t="s">
        <v>61</v>
      </c>
      <c r="R18" s="2">
        <v>100</v>
      </c>
    </row>
    <row r="19" spans="1:18">
      <c r="D19" s="8" t="s">
        <v>62</v>
      </c>
      <c r="F19" s="2" t="str">
        <f>F16 - F17 - F18</f>
        <v>0</v>
      </c>
      <c r="G19" s="6" t="str">
        <f>G16 - G17 - G18</f>
        <v>0</v>
      </c>
      <c r="H19" s="2" t="str">
        <f>H16</f>
        <v>0</v>
      </c>
      <c r="I19" s="6" t="str">
        <f>I16</f>
        <v>0</v>
      </c>
      <c r="J19" s="6" t="str">
        <f>G19 - I19</f>
        <v>0</v>
      </c>
      <c r="K19" s="4" t="str">
        <f>IF(G19=0,0,J19 / G19)</f>
        <v>0</v>
      </c>
      <c r="L19" s="6" t="str">
        <f>L16 - L17 - L18</f>
        <v>0</v>
      </c>
      <c r="M19" s="2" t="str">
        <f>M16 - M17 - M18</f>
        <v>0</v>
      </c>
      <c r="N19" s="6" t="str">
        <f>N16 - N17 - N18</f>
        <v>0</v>
      </c>
    </row>
    <row r="20" spans="1:18">
      <c r="D20" s="8"/>
    </row>
    <row r="21" spans="1:18">
      <c r="D21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1" s="2" t="str">
        <f>M19</f>
        <v>0</v>
      </c>
    </row>
    <row r="22" spans="1:18">
      <c r="D22" s="8" t="s">
        <v>7</v>
      </c>
      <c r="F22" s="2" t="str">
        <f>(F21 + F23) * E14</f>
        <v>0</v>
      </c>
    </row>
    <row r="23" spans="1:18">
      <c r="D23" s="8" t="s">
        <v>63</v>
      </c>
      <c r="F23" s="2" t="str">
        <f>H19</f>
        <v>0</v>
      </c>
    </row>
    <row r="24" spans="1:18">
      <c r="D24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4" s="2" t="str">
        <f>SUM(F21:F23)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65</v>
      </c>
      <c r="Q2" s="2" t="s">
        <v>24</v>
      </c>
      <c r="R2" s="2">
        <v>111.07</v>
      </c>
    </row>
    <row r="4" spans="1:18" s="1" customFormat="1">
      <c r="B4" s="15" t="s">
        <v>25</v>
      </c>
      <c r="C4" s="16" t="s">
        <v>26</v>
      </c>
      <c r="D4" s="17" t="s">
        <v>27</v>
      </c>
      <c r="E4" s="18" t="s">
        <v>28</v>
      </c>
      <c r="F4" s="19" t="s">
        <v>29</v>
      </c>
      <c r="G4" s="18" t="s">
        <v>30</v>
      </c>
      <c r="H4" s="19" t="s">
        <v>31</v>
      </c>
      <c r="I4" s="18" t="s">
        <v>32</v>
      </c>
      <c r="J4" s="18" t="s">
        <v>33</v>
      </c>
      <c r="K4" s="20" t="s">
        <v>34</v>
      </c>
      <c r="L4" s="21" t="s">
        <v>35</v>
      </c>
      <c r="M4" s="22" t="s">
        <v>36</v>
      </c>
      <c r="N4" s="21" t="s">
        <v>37</v>
      </c>
      <c r="O4" s="23" t="s">
        <v>38</v>
      </c>
      <c r="P4" s="23" t="s">
        <v>39</v>
      </c>
      <c r="Q4" s="19" t="s">
        <v>40</v>
      </c>
      <c r="R4" s="24" t="s">
        <v>41</v>
      </c>
    </row>
    <row r="5" spans="1:18">
      <c r="B5" s="41" t="s">
        <v>42</v>
      </c>
      <c r="C5" t="s">
        <v>66</v>
      </c>
      <c r="D5" s="3" t="s">
        <v>67</v>
      </c>
      <c r="E5" s="5">
        <v>1</v>
      </c>
      <c r="F5" s="2">
        <v>2000</v>
      </c>
      <c r="G5" s="6">
        <v>260000</v>
      </c>
      <c r="H5" s="2">
        <v>1976.56</v>
      </c>
      <c r="I5" s="6">
        <v>219537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111.07</v>
      </c>
    </row>
    <row r="6" spans="1:18">
      <c r="B6" s="41" t="s">
        <v>42</v>
      </c>
      <c r="C6" t="s">
        <v>68</v>
      </c>
      <c r="D6" s="3" t="s">
        <v>69</v>
      </c>
      <c r="E6" s="5">
        <v>1</v>
      </c>
      <c r="F6" s="2">
        <v>1200</v>
      </c>
      <c r="G6" s="6">
        <v>156000</v>
      </c>
      <c r="H6" s="2">
        <v>837.7</v>
      </c>
      <c r="I6" s="6">
        <v>93043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111.07</v>
      </c>
    </row>
    <row r="7" spans="1:18">
      <c r="B7" s="41" t="s">
        <v>42</v>
      </c>
      <c r="C7" t="s">
        <v>68</v>
      </c>
      <c r="D7" s="3" t="s">
        <v>70</v>
      </c>
      <c r="E7" s="5">
        <v>1</v>
      </c>
      <c r="F7" s="2">
        <v>150</v>
      </c>
      <c r="G7" s="6">
        <v>19500</v>
      </c>
      <c r="H7" s="2">
        <v>83.77</v>
      </c>
      <c r="I7" s="6">
        <v>9304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111.07</v>
      </c>
    </row>
    <row r="8" spans="1:18">
      <c r="B8" s="41" t="s">
        <v>42</v>
      </c>
      <c r="C8" t="s">
        <v>71</v>
      </c>
      <c r="D8" s="3" t="s">
        <v>72</v>
      </c>
      <c r="E8" s="5">
        <v>1</v>
      </c>
      <c r="F8" s="2">
        <v>600</v>
      </c>
      <c r="G8" s="6">
        <v>78000</v>
      </c>
      <c r="H8" s="2">
        <v>440</v>
      </c>
      <c r="I8" s="6">
        <v>48871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111.07</v>
      </c>
    </row>
    <row r="9" spans="1:18">
      <c r="B9" s="41" t="s">
        <v>42</v>
      </c>
      <c r="C9" t="s">
        <v>73</v>
      </c>
      <c r="D9" s="3" t="s">
        <v>74</v>
      </c>
      <c r="E9" s="5">
        <v>1</v>
      </c>
      <c r="F9" s="2">
        <v>1500</v>
      </c>
      <c r="G9" s="6">
        <v>195000</v>
      </c>
      <c r="H9" s="2">
        <v>1099.48</v>
      </c>
      <c r="I9" s="6">
        <v>122119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111.07</v>
      </c>
    </row>
    <row r="10" spans="1:18">
      <c r="B10" s="41" t="s">
        <v>42</v>
      </c>
      <c r="C10" t="s">
        <v>75</v>
      </c>
      <c r="D10" s="3" t="s">
        <v>76</v>
      </c>
      <c r="E10" s="5">
        <v>1</v>
      </c>
      <c r="F10" s="2">
        <v>350</v>
      </c>
      <c r="G10" s="6">
        <v>45500</v>
      </c>
      <c r="H10" s="2">
        <v>209.42</v>
      </c>
      <c r="I10" s="6">
        <v>23260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111.07</v>
      </c>
    </row>
    <row r="11" spans="1:18">
      <c r="B11" s="41" t="s">
        <v>42</v>
      </c>
      <c r="C11" t="s">
        <v>77</v>
      </c>
      <c r="D11" s="3" t="s">
        <v>78</v>
      </c>
      <c r="E11" s="5">
        <v>2</v>
      </c>
      <c r="F11" s="2">
        <v>300</v>
      </c>
      <c r="G11" s="6">
        <v>39000</v>
      </c>
      <c r="H11" s="2">
        <v>167.54</v>
      </c>
      <c r="I11" s="6">
        <v>18608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111.07</v>
      </c>
    </row>
    <row r="12" spans="1:18">
      <c r="B12" s="41" t="s">
        <v>42</v>
      </c>
      <c r="C12" t="s">
        <v>79</v>
      </c>
      <c r="D12" s="3" t="s">
        <v>80</v>
      </c>
      <c r="E12" s="5">
        <v>1</v>
      </c>
      <c r="F12" s="2">
        <v>350</v>
      </c>
      <c r="G12" s="6">
        <v>45500</v>
      </c>
      <c r="H12" s="2">
        <v>222.51</v>
      </c>
      <c r="I12" s="6">
        <v>24714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111.07</v>
      </c>
    </row>
    <row r="13" spans="1:18">
      <c r="B13" s="41" t="s">
        <v>42</v>
      </c>
      <c r="C13" t="s">
        <v>81</v>
      </c>
      <c r="D13" s="3" t="s">
        <v>82</v>
      </c>
      <c r="E13" s="5">
        <v>1</v>
      </c>
      <c r="F13" s="2">
        <v>0</v>
      </c>
      <c r="G13" s="6">
        <v>0</v>
      </c>
      <c r="H13" s="2">
        <v>300</v>
      </c>
      <c r="I13" s="6">
        <v>33321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111.07</v>
      </c>
    </row>
    <row r="14" spans="1:18">
      <c r="B14" s="41" t="s">
        <v>42</v>
      </c>
      <c r="C14" t="s">
        <v>81</v>
      </c>
      <c r="D14" s="3" t="s">
        <v>83</v>
      </c>
      <c r="E14" s="5">
        <v>1</v>
      </c>
      <c r="F14" s="2">
        <v>80</v>
      </c>
      <c r="G14" s="6">
        <v>10400</v>
      </c>
      <c r="H14" s="2">
        <v>60</v>
      </c>
      <c r="I14" s="6">
        <v>6664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111.07</v>
      </c>
    </row>
    <row r="15" spans="1:18">
      <c r="B15" s="41" t="s">
        <v>42</v>
      </c>
      <c r="C15" t="s">
        <v>81</v>
      </c>
      <c r="D15" s="3" t="s">
        <v>84</v>
      </c>
      <c r="E15" s="5">
        <v>4</v>
      </c>
      <c r="F15" s="2">
        <v>108</v>
      </c>
      <c r="G15" s="6">
        <v>14040</v>
      </c>
      <c r="H15" s="2">
        <v>52</v>
      </c>
      <c r="I15" s="6">
        <v>5776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111.07</v>
      </c>
    </row>
    <row r="16" spans="1:18">
      <c r="B16" s="41" t="s">
        <v>42</v>
      </c>
      <c r="C16" t="s">
        <v>85</v>
      </c>
      <c r="D16" s="3" t="s">
        <v>86</v>
      </c>
      <c r="E16" s="5">
        <v>1</v>
      </c>
      <c r="F16" s="2">
        <v>150</v>
      </c>
      <c r="G16" s="6">
        <v>19500</v>
      </c>
      <c r="H16" s="2">
        <v>89.01000000000001</v>
      </c>
      <c r="I16" s="6">
        <v>9886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111.07</v>
      </c>
    </row>
    <row r="17" spans="1:18">
      <c r="B17" s="41" t="s">
        <v>42</v>
      </c>
      <c r="C17" t="s">
        <v>85</v>
      </c>
      <c r="D17" s="3" t="s">
        <v>87</v>
      </c>
      <c r="E17" s="5">
        <v>1</v>
      </c>
      <c r="F17" s="2">
        <v>100</v>
      </c>
      <c r="G17" s="6">
        <v>13000</v>
      </c>
      <c r="H17" s="2">
        <v>62.83</v>
      </c>
      <c r="I17" s="6">
        <v>6979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111.07</v>
      </c>
    </row>
    <row r="18" spans="1:18">
      <c r="B18" s="41" t="s">
        <v>88</v>
      </c>
      <c r="C18" t="s">
        <v>89</v>
      </c>
      <c r="D18" s="3" t="s">
        <v>90</v>
      </c>
      <c r="E18" s="5">
        <v>11</v>
      </c>
      <c r="F18" s="2">
        <v>2200</v>
      </c>
      <c r="G18" s="6">
        <v>286000</v>
      </c>
      <c r="H18" s="2">
        <v>0</v>
      </c>
      <c r="I18" s="6">
        <v>0</v>
      </c>
      <c r="J18" s="6" t="str">
        <f>G18 - 200365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111.07</v>
      </c>
    </row>
    <row r="19" spans="1:18">
      <c r="B19" s="43"/>
      <c r="C19" s="43"/>
      <c r="D19" s="44"/>
      <c r="E19" s="45"/>
      <c r="F19" s="46"/>
      <c r="G19" s="47"/>
      <c r="H19" s="46"/>
      <c r="I19" s="47"/>
      <c r="J19" s="47"/>
      <c r="K19" s="48"/>
      <c r="L19" s="47"/>
      <c r="M19" s="46"/>
      <c r="N19" s="47"/>
      <c r="O19" s="48"/>
      <c r="P19" s="48"/>
      <c r="Q19" s="46"/>
      <c r="R19" s="46"/>
    </row>
    <row r="20" spans="1:18">
      <c r="D20" s="8" t="s">
        <v>56</v>
      </c>
      <c r="F20" s="2" t="str">
        <f>SUM(F5:F19)</f>
        <v>0</v>
      </c>
      <c r="G20" s="6" t="str">
        <f>SUM(G5:G19)</f>
        <v>0</v>
      </c>
      <c r="H20" s="2" t="str">
        <f>SUM(H5:H19)</f>
        <v>0</v>
      </c>
      <c r="I20" s="6" t="str">
        <f>SUM(I5:I19)</f>
        <v>0</v>
      </c>
      <c r="J20" s="6" t="str">
        <f>SUM(J5:J19)</f>
        <v>0</v>
      </c>
      <c r="K20" s="4" t="str">
        <f>IF(G20=0,0,J20 / G20)</f>
        <v>0</v>
      </c>
      <c r="L20" s="6" t="str">
        <f>SUM(L5:L19)</f>
        <v>0</v>
      </c>
      <c r="M20" s="2" t="str">
        <f>SUM(M5:M19)</f>
        <v>0</v>
      </c>
      <c r="N20" s="6" t="str">
        <f>SUM(N5:N19)</f>
        <v>0</v>
      </c>
    </row>
    <row r="21" spans="1:18">
      <c r="D21" s="8" t="s">
        <v>57</v>
      </c>
      <c r="E21" s="9">
        <v>0.04712</v>
      </c>
      <c r="F21" s="2" t="str">
        <f>E21 * (F20 - 0)</f>
        <v>0</v>
      </c>
      <c r="G21" s="6" t="str">
        <f>E21 * (G20 - 0)</f>
        <v>0</v>
      </c>
    </row>
    <row r="22" spans="1:18">
      <c r="D22" s="8" t="s">
        <v>58</v>
      </c>
      <c r="E22" s="7">
        <v>0.1</v>
      </c>
      <c r="F22" s="2" t="str">
        <f>F20*E22</f>
        <v>0</v>
      </c>
      <c r="G22" s="6" t="str">
        <f>G20*E22</f>
        <v>0</v>
      </c>
      <c r="N22" s="6" t="str">
        <f>G22</f>
        <v>0</v>
      </c>
    </row>
    <row r="23" spans="1:18">
      <c r="D23" s="8" t="s">
        <v>56</v>
      </c>
      <c r="F23" s="2" t="str">
        <f>F20 + F21 + F22</f>
        <v>0</v>
      </c>
      <c r="G23" s="6" t="str">
        <f>G20 + G21 + G22</f>
        <v>0</v>
      </c>
      <c r="H23" s="2" t="str">
        <f>H20</f>
        <v>0</v>
      </c>
      <c r="I23" s="6" t="str">
        <f>I20</f>
        <v>0</v>
      </c>
      <c r="J23" s="6" t="str">
        <f>G23 - I23</f>
        <v>0</v>
      </c>
      <c r="K23" s="4" t="str">
        <f>IF(G23=0,0,J23 / G23)</f>
        <v>0</v>
      </c>
      <c r="L23" s="6" t="str">
        <f>L20</f>
        <v>0</v>
      </c>
      <c r="M23" s="2" t="str">
        <f>M20</f>
        <v>0</v>
      </c>
      <c r="N23" s="6" t="str">
        <f>N20 + N22</f>
        <v>0</v>
      </c>
    </row>
    <row r="24" spans="1:18">
      <c r="D24" s="8" t="s">
        <v>59</v>
      </c>
      <c r="E24" s="7">
        <v>0</v>
      </c>
      <c r="F24" s="2" t="str">
        <f>F23*E24</f>
        <v>0</v>
      </c>
      <c r="G24" s="6" t="str">
        <f>G23*E24</f>
        <v>0</v>
      </c>
      <c r="L24" s="6" t="str">
        <f>G24*O24</f>
        <v>0</v>
      </c>
      <c r="M24" s="2" t="str">
        <f>F24*O24</f>
        <v>0</v>
      </c>
      <c r="N24" s="6" t="str">
        <f>G24*P24</f>
        <v>0</v>
      </c>
      <c r="O24" s="4">
        <v>0.2</v>
      </c>
      <c r="P24" s="4">
        <v>0.8</v>
      </c>
    </row>
    <row r="25" spans="1:18">
      <c r="D25" s="8" t="s">
        <v>60</v>
      </c>
      <c r="E25" s="5">
        <v>0</v>
      </c>
      <c r="F25" s="2" t="str">
        <f>IF(R25=0,0,G25/R25)</f>
        <v>0</v>
      </c>
      <c r="G25" s="6" t="str">
        <f>E25</f>
        <v>0</v>
      </c>
      <c r="L25" s="6" t="str">
        <f>G25*O25</f>
        <v>0</v>
      </c>
      <c r="M25" s="2" t="str">
        <f>F25*O25</f>
        <v>0</v>
      </c>
      <c r="N25" s="6" t="str">
        <f>G25*P25</f>
        <v>0</v>
      </c>
      <c r="O25" s="4">
        <v>0.2</v>
      </c>
      <c r="P25" s="4">
        <v>0.8</v>
      </c>
      <c r="Q25" s="2" t="s">
        <v>61</v>
      </c>
      <c r="R25" s="2">
        <v>100</v>
      </c>
    </row>
    <row r="26" spans="1:18">
      <c r="D26" s="8" t="s">
        <v>62</v>
      </c>
      <c r="F26" s="2" t="str">
        <f>F23 - F24 - F25</f>
        <v>0</v>
      </c>
      <c r="G26" s="6" t="str">
        <f>G23 - G24 - G25</f>
        <v>0</v>
      </c>
      <c r="H26" s="2" t="str">
        <f>H23</f>
        <v>0</v>
      </c>
      <c r="I26" s="6" t="str">
        <f>I23</f>
        <v>0</v>
      </c>
      <c r="J26" s="6" t="str">
        <f>G26 - I26</f>
        <v>0</v>
      </c>
      <c r="K26" s="4" t="str">
        <f>IF(G26=0,0,J26 / G26)</f>
        <v>0</v>
      </c>
      <c r="L26" s="6" t="str">
        <f>L23 - L24 - L25</f>
        <v>0</v>
      </c>
      <c r="M26" s="2" t="str">
        <f>M23 - M24 - M25</f>
        <v>0</v>
      </c>
      <c r="N26" s="6" t="str">
        <f>N23 - N24 - N25</f>
        <v>0</v>
      </c>
    </row>
    <row r="27" spans="1:18">
      <c r="D27" s="8"/>
    </row>
    <row r="28" spans="1:18">
      <c r="D28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8" s="2" t="str">
        <f>M26</f>
        <v>0</v>
      </c>
    </row>
    <row r="29" spans="1:18">
      <c r="D29" s="8" t="s">
        <v>7</v>
      </c>
      <c r="F29" s="2" t="str">
        <f>(F28 + F30) * E21</f>
        <v>0</v>
      </c>
    </row>
    <row r="30" spans="1:18">
      <c r="D30" s="8" t="s">
        <v>63</v>
      </c>
      <c r="F30" s="2" t="str">
        <f>H26</f>
        <v>0</v>
      </c>
    </row>
    <row r="31" spans="1:18">
      <c r="D31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1" s="2" t="str">
        <f>SUM(F28:F30)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91</v>
      </c>
      <c r="Q2" s="2" t="s">
        <v>24</v>
      </c>
      <c r="R2" s="2">
        <v>111.07</v>
      </c>
    </row>
    <row r="4" spans="1:18" s="1" customFormat="1">
      <c r="B4" s="15" t="s">
        <v>25</v>
      </c>
      <c r="C4" s="16" t="s">
        <v>26</v>
      </c>
      <c r="D4" s="17" t="s">
        <v>27</v>
      </c>
      <c r="E4" s="18" t="s">
        <v>28</v>
      </c>
      <c r="F4" s="19" t="s">
        <v>29</v>
      </c>
      <c r="G4" s="18" t="s">
        <v>30</v>
      </c>
      <c r="H4" s="19" t="s">
        <v>31</v>
      </c>
      <c r="I4" s="18" t="s">
        <v>32</v>
      </c>
      <c r="J4" s="18" t="s">
        <v>33</v>
      </c>
      <c r="K4" s="20" t="s">
        <v>34</v>
      </c>
      <c r="L4" s="21" t="s">
        <v>35</v>
      </c>
      <c r="M4" s="22" t="s">
        <v>36</v>
      </c>
      <c r="N4" s="21" t="s">
        <v>37</v>
      </c>
      <c r="O4" s="23" t="s">
        <v>38</v>
      </c>
      <c r="P4" s="23" t="s">
        <v>39</v>
      </c>
      <c r="Q4" s="19" t="s">
        <v>40</v>
      </c>
      <c r="R4" s="24" t="s">
        <v>41</v>
      </c>
    </row>
    <row r="5" spans="1:18">
      <c r="B5" s="41" t="s">
        <v>42</v>
      </c>
      <c r="C5" t="s">
        <v>92</v>
      </c>
      <c r="D5" s="3" t="s">
        <v>93</v>
      </c>
      <c r="E5" s="5">
        <v>1</v>
      </c>
      <c r="F5" s="2">
        <v>1300</v>
      </c>
      <c r="G5" s="6">
        <v>169000</v>
      </c>
      <c r="H5" s="2">
        <v>1154.45</v>
      </c>
      <c r="I5" s="6">
        <v>128225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111.07</v>
      </c>
    </row>
    <row r="6" spans="1:18">
      <c r="B6" s="41" t="s">
        <v>42</v>
      </c>
      <c r="C6" t="s">
        <v>68</v>
      </c>
      <c r="D6" s="3" t="s">
        <v>94</v>
      </c>
      <c r="E6" s="5">
        <v>1</v>
      </c>
      <c r="F6" s="2">
        <v>1200</v>
      </c>
      <c r="G6" s="6">
        <v>156000</v>
      </c>
      <c r="H6" s="2">
        <v>837.7</v>
      </c>
      <c r="I6" s="6">
        <v>93043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111.07</v>
      </c>
    </row>
    <row r="7" spans="1:18">
      <c r="B7" s="41" t="s">
        <v>42</v>
      </c>
      <c r="C7" t="s">
        <v>68</v>
      </c>
      <c r="D7" s="3" t="s">
        <v>95</v>
      </c>
      <c r="E7" s="5">
        <v>1</v>
      </c>
      <c r="F7" s="2">
        <v>130</v>
      </c>
      <c r="G7" s="6">
        <v>16900</v>
      </c>
      <c r="H7" s="2">
        <v>64.70999999999999</v>
      </c>
      <c r="I7" s="6">
        <v>7187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111.07</v>
      </c>
    </row>
    <row r="8" spans="1:18">
      <c r="B8" s="41" t="s">
        <v>42</v>
      </c>
      <c r="C8" t="s">
        <v>73</v>
      </c>
      <c r="D8" s="3" t="s">
        <v>96</v>
      </c>
      <c r="E8" s="5">
        <v>1</v>
      </c>
      <c r="F8" s="2">
        <v>1500</v>
      </c>
      <c r="G8" s="6">
        <v>195000</v>
      </c>
      <c r="H8" s="2">
        <v>1099.48</v>
      </c>
      <c r="I8" s="6">
        <v>122119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111.07</v>
      </c>
    </row>
    <row r="9" spans="1:18">
      <c r="B9" s="41" t="s">
        <v>42</v>
      </c>
      <c r="C9" t="s">
        <v>71</v>
      </c>
      <c r="D9" s="3" t="s">
        <v>97</v>
      </c>
      <c r="E9" s="5">
        <v>1</v>
      </c>
      <c r="F9" s="2">
        <v>550</v>
      </c>
      <c r="G9" s="6">
        <v>71500</v>
      </c>
      <c r="H9" s="2">
        <v>320</v>
      </c>
      <c r="I9" s="6">
        <v>35542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111.07</v>
      </c>
    </row>
    <row r="10" spans="1:18">
      <c r="B10" s="41" t="s">
        <v>42</v>
      </c>
      <c r="C10" t="s">
        <v>77</v>
      </c>
      <c r="D10" s="3" t="s">
        <v>98</v>
      </c>
      <c r="E10" s="5">
        <v>1</v>
      </c>
      <c r="F10" s="2">
        <v>150</v>
      </c>
      <c r="G10" s="6">
        <v>19500</v>
      </c>
      <c r="H10" s="2">
        <v>83.77</v>
      </c>
      <c r="I10" s="6">
        <v>9304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111.07</v>
      </c>
    </row>
    <row r="11" spans="1:18">
      <c r="B11" s="41" t="s">
        <v>42</v>
      </c>
      <c r="C11" t="s">
        <v>79</v>
      </c>
      <c r="D11" s="3" t="s">
        <v>99</v>
      </c>
      <c r="E11" s="5">
        <v>1</v>
      </c>
      <c r="F11" s="2">
        <v>350</v>
      </c>
      <c r="G11" s="6">
        <v>45500</v>
      </c>
      <c r="H11" s="2">
        <v>222.51</v>
      </c>
      <c r="I11" s="6">
        <v>24714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111.07</v>
      </c>
    </row>
    <row r="12" spans="1:18">
      <c r="B12" s="41" t="s">
        <v>88</v>
      </c>
      <c r="C12" t="s">
        <v>100</v>
      </c>
      <c r="D12" s="3" t="s">
        <v>101</v>
      </c>
      <c r="E12" s="5">
        <v>10</v>
      </c>
      <c r="F12" s="2">
        <v>1500</v>
      </c>
      <c r="G12" s="6">
        <v>195000</v>
      </c>
      <c r="H12" s="2">
        <v>0</v>
      </c>
      <c r="I12" s="6">
        <v>0</v>
      </c>
      <c r="J12" s="6" t="str">
        <f>G12 - 138840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111.07</v>
      </c>
    </row>
    <row r="13" spans="1:18">
      <c r="B13" s="41" t="s">
        <v>88</v>
      </c>
      <c r="C13" t="s">
        <v>100</v>
      </c>
      <c r="D13" s="3" t="s">
        <v>102</v>
      </c>
      <c r="E13" s="5">
        <v>2</v>
      </c>
      <c r="F13" s="2">
        <v>80</v>
      </c>
      <c r="G13" s="6">
        <v>10400</v>
      </c>
      <c r="H13" s="2">
        <v>0</v>
      </c>
      <c r="I13" s="6">
        <v>0</v>
      </c>
      <c r="J13" s="6" t="str">
        <f>G13 - 6886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111.07</v>
      </c>
    </row>
    <row r="14" spans="1:18">
      <c r="B14" s="41" t="s">
        <v>88</v>
      </c>
      <c r="C14" t="s">
        <v>100</v>
      </c>
      <c r="D14" s="3" t="s">
        <v>103</v>
      </c>
      <c r="E14" s="5">
        <v>1</v>
      </c>
      <c r="F14" s="2">
        <v>360</v>
      </c>
      <c r="G14" s="6">
        <v>46800</v>
      </c>
      <c r="H14" s="2">
        <v>0</v>
      </c>
      <c r="I14" s="6">
        <v>0</v>
      </c>
      <c r="J14" s="6" t="str">
        <f>G14 - 34432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111.07</v>
      </c>
    </row>
    <row r="15" spans="1:18">
      <c r="B15" s="41" t="s">
        <v>42</v>
      </c>
      <c r="C15" t="s">
        <v>104</v>
      </c>
      <c r="D15" s="3" t="s">
        <v>105</v>
      </c>
      <c r="E15" s="5">
        <v>1</v>
      </c>
      <c r="F15" s="2">
        <v>1000</v>
      </c>
      <c r="G15" s="6">
        <v>130000</v>
      </c>
      <c r="H15" s="2">
        <v>625</v>
      </c>
      <c r="I15" s="6">
        <v>69419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111.07</v>
      </c>
    </row>
    <row r="16" spans="1:18">
      <c r="B16" s="41" t="s">
        <v>42</v>
      </c>
      <c r="C16" t="s">
        <v>106</v>
      </c>
      <c r="D16" s="3" t="s">
        <v>106</v>
      </c>
      <c r="E16" s="5">
        <v>1</v>
      </c>
      <c r="F16" s="2">
        <v>50</v>
      </c>
      <c r="G16" s="6">
        <v>6500</v>
      </c>
      <c r="H16" s="2">
        <v>30</v>
      </c>
      <c r="I16" s="6">
        <v>3332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111.07</v>
      </c>
    </row>
    <row r="17" spans="1:18">
      <c r="B17" s="41" t="s">
        <v>42</v>
      </c>
      <c r="C17" t="s">
        <v>107</v>
      </c>
      <c r="D17" s="3" t="s">
        <v>107</v>
      </c>
      <c r="E17" s="5">
        <v>12</v>
      </c>
      <c r="F17" s="2">
        <v>48</v>
      </c>
      <c r="G17" s="6">
        <v>6240</v>
      </c>
      <c r="H17" s="2">
        <v>36</v>
      </c>
      <c r="I17" s="6">
        <v>3996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111.07</v>
      </c>
    </row>
    <row r="18" spans="1:18">
      <c r="B18" s="41" t="s">
        <v>42</v>
      </c>
      <c r="C18" t="s">
        <v>108</v>
      </c>
      <c r="D18" s="3" t="s">
        <v>109</v>
      </c>
      <c r="E18" s="5">
        <v>1</v>
      </c>
      <c r="F18" s="2">
        <v>200</v>
      </c>
      <c r="G18" s="6">
        <v>26000</v>
      </c>
      <c r="H18" s="2">
        <v>120</v>
      </c>
      <c r="I18" s="6">
        <v>13328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111.07</v>
      </c>
    </row>
    <row r="19" spans="1:18">
      <c r="B19" s="41" t="s">
        <v>42</v>
      </c>
      <c r="C19" t="s">
        <v>81</v>
      </c>
      <c r="D19" s="3" t="s">
        <v>110</v>
      </c>
      <c r="E19" s="5">
        <v>1</v>
      </c>
      <c r="F19" s="2">
        <v>0</v>
      </c>
      <c r="G19" s="6">
        <v>0</v>
      </c>
      <c r="H19" s="2">
        <v>300</v>
      </c>
      <c r="I19" s="6">
        <v>33321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2">
        <v>111.07</v>
      </c>
    </row>
    <row r="20" spans="1:18">
      <c r="B20" s="41" t="s">
        <v>42</v>
      </c>
      <c r="C20" t="s">
        <v>81</v>
      </c>
      <c r="D20" s="3" t="s">
        <v>86</v>
      </c>
      <c r="E20" s="5">
        <v>1</v>
      </c>
      <c r="F20" s="2">
        <v>150</v>
      </c>
      <c r="G20" s="6">
        <v>19500</v>
      </c>
      <c r="H20" s="2">
        <v>60</v>
      </c>
      <c r="I20" s="6">
        <v>6664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2">
        <v>111.07</v>
      </c>
    </row>
    <row r="21" spans="1:18">
      <c r="B21" s="43"/>
      <c r="C21" s="43"/>
      <c r="D21" s="44"/>
      <c r="E21" s="45"/>
      <c r="F21" s="46"/>
      <c r="G21" s="47"/>
      <c r="H21" s="46"/>
      <c r="I21" s="47"/>
      <c r="J21" s="47"/>
      <c r="K21" s="48"/>
      <c r="L21" s="47"/>
      <c r="M21" s="46"/>
      <c r="N21" s="47"/>
      <c r="O21" s="48"/>
      <c r="P21" s="48"/>
      <c r="Q21" s="46"/>
      <c r="R21" s="46"/>
    </row>
    <row r="22" spans="1:18">
      <c r="D22" s="8" t="s">
        <v>56</v>
      </c>
      <c r="F22" s="2" t="str">
        <f>SUM(F5:F21)</f>
        <v>0</v>
      </c>
      <c r="G22" s="6" t="str">
        <f>SUM(G5:G21)</f>
        <v>0</v>
      </c>
      <c r="H22" s="2" t="str">
        <f>SUM(H5:H21)</f>
        <v>0</v>
      </c>
      <c r="I22" s="6" t="str">
        <f>SUM(I5:I21)</f>
        <v>0</v>
      </c>
      <c r="J22" s="6" t="str">
        <f>SUM(J5:J21)</f>
        <v>0</v>
      </c>
      <c r="K22" s="4" t="str">
        <f>IF(G22=0,0,J22 / G22)</f>
        <v>0</v>
      </c>
      <c r="L22" s="6" t="str">
        <f>SUM(L5:L21)</f>
        <v>0</v>
      </c>
      <c r="M22" s="2" t="str">
        <f>SUM(M5:M21)</f>
        <v>0</v>
      </c>
      <c r="N22" s="6" t="str">
        <f>SUM(N5:N21)</f>
        <v>0</v>
      </c>
    </row>
    <row r="23" spans="1:18">
      <c r="D23" s="8" t="s">
        <v>57</v>
      </c>
      <c r="E23" s="9">
        <v>0.04712</v>
      </c>
      <c r="F23" s="2" t="str">
        <f>E23 * (F22 - 0)</f>
        <v>0</v>
      </c>
      <c r="G23" s="6" t="str">
        <f>E23 * (G22 - 0)</f>
        <v>0</v>
      </c>
    </row>
    <row r="24" spans="1:18">
      <c r="D24" s="8" t="s">
        <v>58</v>
      </c>
      <c r="E24" s="7">
        <v>0.1</v>
      </c>
      <c r="F24" s="2" t="str">
        <f>F22*E24</f>
        <v>0</v>
      </c>
      <c r="G24" s="6" t="str">
        <f>G22*E24</f>
        <v>0</v>
      </c>
      <c r="N24" s="6" t="str">
        <f>G24</f>
        <v>0</v>
      </c>
    </row>
    <row r="25" spans="1:18">
      <c r="D25" s="8" t="s">
        <v>56</v>
      </c>
      <c r="F25" s="2" t="str">
        <f>F22 + F23 + F24</f>
        <v>0</v>
      </c>
      <c r="G25" s="6" t="str">
        <f>G22 + G23 +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</f>
        <v>0</v>
      </c>
      <c r="M25" s="2" t="str">
        <f>M22</f>
        <v>0</v>
      </c>
      <c r="N25" s="6" t="str">
        <f>N22 + N24</f>
        <v>0</v>
      </c>
    </row>
    <row r="26" spans="1:18">
      <c r="D26" s="8" t="s">
        <v>59</v>
      </c>
      <c r="E26" s="7">
        <v>0</v>
      </c>
      <c r="F26" s="2" t="str">
        <f>F25*E26</f>
        <v>0</v>
      </c>
      <c r="G26" s="6" t="str">
        <f>G25*E26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</row>
    <row r="27" spans="1:18">
      <c r="D27" s="8" t="s">
        <v>60</v>
      </c>
      <c r="E27" s="5">
        <v>0</v>
      </c>
      <c r="F27" s="2" t="str">
        <f>IF(R27=0,0,G27/R27)</f>
        <v>0</v>
      </c>
      <c r="G27" s="6" t="str">
        <f>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  <c r="Q27" s="2" t="s">
        <v>61</v>
      </c>
      <c r="R27" s="2">
        <v>100</v>
      </c>
    </row>
    <row r="28" spans="1:18">
      <c r="D28" s="8" t="s">
        <v>62</v>
      </c>
      <c r="F28" s="2" t="str">
        <f>F25 - F26 - F27</f>
        <v>0</v>
      </c>
      <c r="G28" s="6" t="str">
        <f>G25 - G26 -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L25 - L26 - L27</f>
        <v>0</v>
      </c>
      <c r="M28" s="2" t="str">
        <f>M25 - M26 - M27</f>
        <v>0</v>
      </c>
      <c r="N28" s="6" t="str">
        <f>N25 - N26 - N27</f>
        <v>0</v>
      </c>
    </row>
    <row r="29" spans="1:18">
      <c r="D29" s="8"/>
    </row>
    <row r="30" spans="1:18">
      <c r="D3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0" s="2" t="str">
        <f>M28</f>
        <v>0</v>
      </c>
    </row>
    <row r="31" spans="1:18">
      <c r="D31" s="8" t="s">
        <v>7</v>
      </c>
      <c r="F31" s="2" t="str">
        <f>(F30 + F32) * E23</f>
        <v>0</v>
      </c>
    </row>
    <row r="32" spans="1:18">
      <c r="D32" s="8" t="s">
        <v>63</v>
      </c>
      <c r="F32" s="2" t="str">
        <f>H28</f>
        <v>0</v>
      </c>
    </row>
    <row r="33" spans="1:18">
      <c r="D3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3" s="2" t="str">
        <f>SUM(F30:F32)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111</v>
      </c>
      <c r="Q2" s="2" t="s">
        <v>24</v>
      </c>
      <c r="R2" s="2">
        <v>111.07</v>
      </c>
    </row>
    <row r="4" spans="1:18" s="1" customFormat="1">
      <c r="B4" s="15" t="s">
        <v>25</v>
      </c>
      <c r="C4" s="16" t="s">
        <v>26</v>
      </c>
      <c r="D4" s="17" t="s">
        <v>27</v>
      </c>
      <c r="E4" s="18" t="s">
        <v>28</v>
      </c>
      <c r="F4" s="19" t="s">
        <v>29</v>
      </c>
      <c r="G4" s="18" t="s">
        <v>30</v>
      </c>
      <c r="H4" s="19" t="s">
        <v>31</v>
      </c>
      <c r="I4" s="18" t="s">
        <v>32</v>
      </c>
      <c r="J4" s="18" t="s">
        <v>33</v>
      </c>
      <c r="K4" s="20" t="s">
        <v>34</v>
      </c>
      <c r="L4" s="21" t="s">
        <v>35</v>
      </c>
      <c r="M4" s="22" t="s">
        <v>36</v>
      </c>
      <c r="N4" s="21" t="s">
        <v>37</v>
      </c>
      <c r="O4" s="23" t="s">
        <v>38</v>
      </c>
      <c r="P4" s="23" t="s">
        <v>39</v>
      </c>
      <c r="Q4" s="19" t="s">
        <v>40</v>
      </c>
      <c r="R4" s="24" t="s">
        <v>41</v>
      </c>
    </row>
    <row r="5" spans="1:18">
      <c r="B5" s="41" t="s">
        <v>42</v>
      </c>
      <c r="C5" t="s">
        <v>66</v>
      </c>
      <c r="D5" s="3" t="s">
        <v>67</v>
      </c>
      <c r="E5" s="5">
        <v>1</v>
      </c>
      <c r="F5" s="2">
        <v>2000</v>
      </c>
      <c r="G5" s="6">
        <v>260000</v>
      </c>
      <c r="H5" s="2">
        <v>1976.56</v>
      </c>
      <c r="I5" s="6">
        <v>219537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111.07</v>
      </c>
    </row>
    <row r="6" spans="1:18">
      <c r="B6" s="41" t="s">
        <v>42</v>
      </c>
      <c r="C6" t="s">
        <v>112</v>
      </c>
      <c r="D6" s="3" t="s">
        <v>113</v>
      </c>
      <c r="E6" s="5">
        <v>1</v>
      </c>
      <c r="F6" s="2">
        <v>900</v>
      </c>
      <c r="G6" s="6">
        <v>117000</v>
      </c>
      <c r="H6" s="2">
        <v>580</v>
      </c>
      <c r="I6" s="6">
        <v>64421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111.07</v>
      </c>
    </row>
    <row r="7" spans="1:18">
      <c r="B7" s="41" t="s">
        <v>42</v>
      </c>
      <c r="C7" t="s">
        <v>112</v>
      </c>
      <c r="D7" s="3" t="s">
        <v>114</v>
      </c>
      <c r="E7" s="5">
        <v>1</v>
      </c>
      <c r="F7" s="2">
        <v>130</v>
      </c>
      <c r="G7" s="6">
        <v>16900</v>
      </c>
      <c r="H7" s="2">
        <v>80</v>
      </c>
      <c r="I7" s="6">
        <v>8886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111.07</v>
      </c>
    </row>
    <row r="8" spans="1:18">
      <c r="B8" s="41" t="s">
        <v>42</v>
      </c>
      <c r="C8" t="s">
        <v>115</v>
      </c>
      <c r="D8" s="3" t="s">
        <v>116</v>
      </c>
      <c r="E8" s="5">
        <v>1</v>
      </c>
      <c r="F8" s="2">
        <v>1700</v>
      </c>
      <c r="G8" s="6">
        <v>221000</v>
      </c>
      <c r="H8" s="2">
        <v>1204.19</v>
      </c>
      <c r="I8" s="6">
        <v>133749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111.07</v>
      </c>
    </row>
    <row r="9" spans="1:18">
      <c r="B9" s="55" t="s">
        <v>117</v>
      </c>
      <c r="C9" s="49" t="s">
        <v>118</v>
      </c>
      <c r="D9" s="50" t="s">
        <v>119</v>
      </c>
      <c r="E9" s="51">
        <v>1</v>
      </c>
      <c r="F9" s="52">
        <v>606.15</v>
      </c>
      <c r="G9" s="53">
        <v>78800</v>
      </c>
      <c r="H9" s="52">
        <v>0</v>
      </c>
      <c r="I9" s="53">
        <v>43000</v>
      </c>
      <c r="J9" s="53" t="str">
        <f>G9 - I9</f>
        <v>0</v>
      </c>
      <c r="K9" s="54" t="str">
        <f>IF(G9=0,0,J9 / G9)</f>
        <v>0</v>
      </c>
      <c r="L9" s="53">
        <v>0</v>
      </c>
      <c r="M9" s="52">
        <v>0</v>
      </c>
      <c r="N9" s="53" t="str">
        <f>J9 * P9</f>
        <v>0</v>
      </c>
      <c r="O9" s="54">
        <v>0</v>
      </c>
      <c r="P9" s="54">
        <v>1</v>
      </c>
      <c r="Q9" s="52">
        <v>130</v>
      </c>
      <c r="R9" s="56">
        <v>111.07</v>
      </c>
    </row>
    <row r="10" spans="1:18">
      <c r="B10" s="41" t="s">
        <v>42</v>
      </c>
      <c r="C10" t="s">
        <v>71</v>
      </c>
      <c r="D10" s="3" t="s">
        <v>120</v>
      </c>
      <c r="E10" s="5">
        <v>1</v>
      </c>
      <c r="F10" s="2">
        <v>450</v>
      </c>
      <c r="G10" s="6">
        <v>58500</v>
      </c>
      <c r="H10" s="2">
        <v>380</v>
      </c>
      <c r="I10" s="6">
        <v>42207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111.07</v>
      </c>
    </row>
    <row r="11" spans="1:18">
      <c r="B11" s="41" t="s">
        <v>42</v>
      </c>
      <c r="C11" t="s">
        <v>77</v>
      </c>
      <c r="D11" s="3" t="s">
        <v>98</v>
      </c>
      <c r="E11" s="5">
        <v>2</v>
      </c>
      <c r="F11" s="2">
        <v>300</v>
      </c>
      <c r="G11" s="6">
        <v>39000</v>
      </c>
      <c r="H11" s="2">
        <v>167.54</v>
      </c>
      <c r="I11" s="6">
        <v>18608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111.07</v>
      </c>
    </row>
    <row r="12" spans="1:18">
      <c r="B12" s="41" t="s">
        <v>42</v>
      </c>
      <c r="C12" t="s">
        <v>81</v>
      </c>
      <c r="D12" s="3" t="s">
        <v>121</v>
      </c>
      <c r="E12" s="5">
        <v>1</v>
      </c>
      <c r="F12" s="2">
        <v>0</v>
      </c>
      <c r="G12" s="6">
        <v>0</v>
      </c>
      <c r="H12" s="2">
        <v>350</v>
      </c>
      <c r="I12" s="6">
        <v>38875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111.07</v>
      </c>
    </row>
    <row r="13" spans="1:18">
      <c r="B13" s="55" t="s">
        <v>117</v>
      </c>
      <c r="C13" s="49" t="s">
        <v>122</v>
      </c>
      <c r="D13" s="50" t="s">
        <v>123</v>
      </c>
      <c r="E13" s="51">
        <v>1</v>
      </c>
      <c r="F13" s="52">
        <v>769.23</v>
      </c>
      <c r="G13" s="53">
        <v>100000</v>
      </c>
      <c r="H13" s="52">
        <v>0</v>
      </c>
      <c r="I13" s="53">
        <v>88000</v>
      </c>
      <c r="J13" s="53" t="str">
        <f>G13 - I13</f>
        <v>0</v>
      </c>
      <c r="K13" s="54" t="str">
        <f>IF(G13=0,0,J13 / G13)</f>
        <v>0</v>
      </c>
      <c r="L13" s="53">
        <v>0</v>
      </c>
      <c r="M13" s="52">
        <v>0</v>
      </c>
      <c r="N13" s="53" t="str">
        <f>J13 * P13</f>
        <v>0</v>
      </c>
      <c r="O13" s="54">
        <v>0</v>
      </c>
      <c r="P13" s="54">
        <v>1</v>
      </c>
      <c r="Q13" s="52">
        <v>130</v>
      </c>
      <c r="R13" s="56">
        <v>111.07</v>
      </c>
    </row>
    <row r="14" spans="1:18">
      <c r="B14" s="43"/>
      <c r="C14" s="43"/>
      <c r="D14" s="44"/>
      <c r="E14" s="45"/>
      <c r="F14" s="46"/>
      <c r="G14" s="47"/>
      <c r="H14" s="46"/>
      <c r="I14" s="47"/>
      <c r="J14" s="47"/>
      <c r="K14" s="48"/>
      <c r="L14" s="47"/>
      <c r="M14" s="46"/>
      <c r="N14" s="47"/>
      <c r="O14" s="48"/>
      <c r="P14" s="48"/>
      <c r="Q14" s="46"/>
      <c r="R14" s="46"/>
    </row>
    <row r="15" spans="1:18">
      <c r="D15" s="8" t="s">
        <v>56</v>
      </c>
      <c r="F15" s="2" t="str">
        <f>SUM(F5:F14)</f>
        <v>0</v>
      </c>
      <c r="G15" s="6" t="str">
        <f>SUM(G5:G14)</f>
        <v>0</v>
      </c>
      <c r="H15" s="2" t="str">
        <f>SUM(H5:H14)</f>
        <v>0</v>
      </c>
      <c r="I15" s="6" t="str">
        <f>SUM(I5:I14)</f>
        <v>0</v>
      </c>
      <c r="J15" s="6" t="str">
        <f>SUM(J5:J14)</f>
        <v>0</v>
      </c>
      <c r="K15" s="4" t="str">
        <f>IF(G15=0,0,J15 / G15)</f>
        <v>0</v>
      </c>
      <c r="L15" s="6" t="str">
        <f>SUM(L5:L14)</f>
        <v>0</v>
      </c>
      <c r="M15" s="2" t="str">
        <f>SUM(M5:M14)</f>
        <v>0</v>
      </c>
      <c r="N15" s="6" t="str">
        <f>SUM(N5:N14)</f>
        <v>0</v>
      </c>
    </row>
    <row r="16" spans="1:18">
      <c r="D16" s="8" t="s">
        <v>57</v>
      </c>
      <c r="E16" s="9">
        <v>0.04712</v>
      </c>
      <c r="F16" s="2" t="str">
        <f>E16 * (F15 - 1375)</f>
        <v>0</v>
      </c>
      <c r="G16" s="6" t="str">
        <f>E16 * (G15 - 178800)</f>
        <v>0</v>
      </c>
    </row>
    <row r="17" spans="1:18">
      <c r="D17" s="8" t="s">
        <v>58</v>
      </c>
      <c r="E17" s="7">
        <v>0.1</v>
      </c>
      <c r="F17" s="2" t="str">
        <f>F15*E17</f>
        <v>0</v>
      </c>
      <c r="G17" s="6" t="str">
        <f>G15*E17</f>
        <v>0</v>
      </c>
      <c r="N17" s="6" t="str">
        <f>G17</f>
        <v>0</v>
      </c>
    </row>
    <row r="18" spans="1:18">
      <c r="D18" s="8" t="s">
        <v>56</v>
      </c>
      <c r="F18" s="2" t="str">
        <f>F15 + F16 + F17</f>
        <v>0</v>
      </c>
      <c r="G18" s="6" t="str">
        <f>G15 + G16 + G17</f>
        <v>0</v>
      </c>
      <c r="H18" s="2" t="str">
        <f>H15</f>
        <v>0</v>
      </c>
      <c r="I18" s="6" t="str">
        <f>I15</f>
        <v>0</v>
      </c>
      <c r="J18" s="6" t="str">
        <f>G18 - I18</f>
        <v>0</v>
      </c>
      <c r="K18" s="4" t="str">
        <f>IF(G18=0,0,J18 / G18)</f>
        <v>0</v>
      </c>
      <c r="L18" s="6" t="str">
        <f>L15</f>
        <v>0</v>
      </c>
      <c r="M18" s="2" t="str">
        <f>M15</f>
        <v>0</v>
      </c>
      <c r="N18" s="6" t="str">
        <f>N15 + N17</f>
        <v>0</v>
      </c>
    </row>
    <row r="19" spans="1:18">
      <c r="D19" s="8" t="s">
        <v>59</v>
      </c>
      <c r="E19" s="7">
        <v>0</v>
      </c>
      <c r="F19" s="2" t="str">
        <f>F18*E19</f>
        <v>0</v>
      </c>
      <c r="G19" s="6" t="str">
        <f>G18*E19</f>
        <v>0</v>
      </c>
      <c r="L19" s="6" t="str">
        <f>G19*O19</f>
        <v>0</v>
      </c>
      <c r="M19" s="2" t="str">
        <f>F19*O19</f>
        <v>0</v>
      </c>
      <c r="N19" s="6" t="str">
        <f>G19*P19</f>
        <v>0</v>
      </c>
      <c r="O19" s="4">
        <v>0.2</v>
      </c>
      <c r="P19" s="4">
        <v>0.8</v>
      </c>
    </row>
    <row r="20" spans="1:18">
      <c r="D20" s="8" t="s">
        <v>60</v>
      </c>
      <c r="E20" s="5">
        <v>0</v>
      </c>
      <c r="F20" s="2" t="str">
        <f>IF(R20=0,0,G20/R20)</f>
        <v>0</v>
      </c>
      <c r="G20" s="6" t="str">
        <f>E20</f>
        <v>0</v>
      </c>
      <c r="L20" s="6" t="str">
        <f>G20*O20</f>
        <v>0</v>
      </c>
      <c r="M20" s="2" t="str">
        <f>F20*O20</f>
        <v>0</v>
      </c>
      <c r="N20" s="6" t="str">
        <f>G20*P20</f>
        <v>0</v>
      </c>
      <c r="O20" s="4">
        <v>0.2</v>
      </c>
      <c r="P20" s="4">
        <v>0.8</v>
      </c>
      <c r="Q20" s="2" t="s">
        <v>61</v>
      </c>
      <c r="R20" s="2">
        <v>100</v>
      </c>
    </row>
    <row r="21" spans="1:18">
      <c r="D21" s="8" t="s">
        <v>62</v>
      </c>
      <c r="F21" s="2" t="str">
        <f>F18 - F19 - F20</f>
        <v>0</v>
      </c>
      <c r="G21" s="6" t="str">
        <f>G18 - G19 - G20</f>
        <v>0</v>
      </c>
      <c r="H21" s="2" t="str">
        <f>H18</f>
        <v>0</v>
      </c>
      <c r="I21" s="6" t="str">
        <f>I18</f>
        <v>0</v>
      </c>
      <c r="J21" s="6" t="str">
        <f>G21 - I21</f>
        <v>0</v>
      </c>
      <c r="K21" s="4" t="str">
        <f>IF(G21=0,0,J21 / G21)</f>
        <v>0</v>
      </c>
      <c r="L21" s="6" t="str">
        <f>L18 - L19 - L20</f>
        <v>0</v>
      </c>
      <c r="M21" s="2" t="str">
        <f>M18 - M19 - M20</f>
        <v>0</v>
      </c>
      <c r="N21" s="6" t="str">
        <f>N18 - N19 - N20</f>
        <v>0</v>
      </c>
    </row>
    <row r="22" spans="1:18">
      <c r="D22" s="8"/>
    </row>
    <row r="23" spans="1:18">
      <c r="D23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3" s="2" t="str">
        <f>M21</f>
        <v>0</v>
      </c>
    </row>
    <row r="24" spans="1:18">
      <c r="D24" s="8" t="s">
        <v>7</v>
      </c>
      <c r="F24" s="2" t="str">
        <f>(F23 + F25) * E16</f>
        <v>0</v>
      </c>
    </row>
    <row r="25" spans="1:18">
      <c r="D25" s="8" t="s">
        <v>63</v>
      </c>
      <c r="F25" s="2" t="str">
        <f>H21</f>
        <v>0</v>
      </c>
    </row>
    <row r="26" spans="1:18">
      <c r="D26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6" s="2" t="str">
        <f>SUM(F23:F25)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124</v>
      </c>
      <c r="Q2" s="2" t="s">
        <v>24</v>
      </c>
      <c r="R2" s="2">
        <v>111.07</v>
      </c>
    </row>
    <row r="4" spans="1:18" s="1" customFormat="1">
      <c r="B4" s="15" t="s">
        <v>25</v>
      </c>
      <c r="C4" s="16" t="s">
        <v>26</v>
      </c>
      <c r="D4" s="17" t="s">
        <v>27</v>
      </c>
      <c r="E4" s="18" t="s">
        <v>28</v>
      </c>
      <c r="F4" s="19" t="s">
        <v>29</v>
      </c>
      <c r="G4" s="18" t="s">
        <v>30</v>
      </c>
      <c r="H4" s="19" t="s">
        <v>31</v>
      </c>
      <c r="I4" s="18" t="s">
        <v>32</v>
      </c>
      <c r="J4" s="18" t="s">
        <v>33</v>
      </c>
      <c r="K4" s="20" t="s">
        <v>34</v>
      </c>
      <c r="L4" s="21" t="s">
        <v>35</v>
      </c>
      <c r="M4" s="22" t="s">
        <v>36</v>
      </c>
      <c r="N4" s="21" t="s">
        <v>37</v>
      </c>
      <c r="O4" s="23" t="s">
        <v>38</v>
      </c>
      <c r="P4" s="23" t="s">
        <v>39</v>
      </c>
      <c r="Q4" s="19" t="s">
        <v>40</v>
      </c>
      <c r="R4" s="24" t="s">
        <v>41</v>
      </c>
    </row>
    <row r="5" spans="1:18">
      <c r="B5" s="41" t="s">
        <v>42</v>
      </c>
      <c r="C5" t="s">
        <v>125</v>
      </c>
      <c r="D5" s="3" t="s">
        <v>126</v>
      </c>
      <c r="E5" s="5">
        <v>1</v>
      </c>
      <c r="F5" s="2">
        <v>3400</v>
      </c>
      <c r="G5" s="6">
        <v>442000</v>
      </c>
      <c r="H5" s="2">
        <v>2664.08</v>
      </c>
      <c r="I5" s="6">
        <v>295899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111.07</v>
      </c>
    </row>
    <row r="6" spans="1:18">
      <c r="B6" s="41" t="s">
        <v>42</v>
      </c>
      <c r="C6" t="s">
        <v>127</v>
      </c>
      <c r="D6" s="3" t="s">
        <v>128</v>
      </c>
      <c r="E6" s="5">
        <v>1</v>
      </c>
      <c r="F6" s="2">
        <v>200</v>
      </c>
      <c r="G6" s="6">
        <v>26000</v>
      </c>
      <c r="H6" s="2">
        <v>150</v>
      </c>
      <c r="I6" s="6">
        <v>16661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111.07</v>
      </c>
    </row>
    <row r="7" spans="1:18">
      <c r="B7" s="41" t="s">
        <v>42</v>
      </c>
      <c r="C7" t="s">
        <v>81</v>
      </c>
      <c r="D7" s="3" t="s">
        <v>129</v>
      </c>
      <c r="E7" s="5">
        <v>2</v>
      </c>
      <c r="F7" s="2">
        <v>160</v>
      </c>
      <c r="G7" s="6">
        <v>20800</v>
      </c>
      <c r="H7" s="2">
        <v>120</v>
      </c>
      <c r="I7" s="6">
        <v>13328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111.07</v>
      </c>
    </row>
    <row r="8" spans="1:18">
      <c r="B8" s="41" t="s">
        <v>42</v>
      </c>
      <c r="C8" t="s">
        <v>81</v>
      </c>
      <c r="D8" s="3" t="s">
        <v>130</v>
      </c>
      <c r="E8" s="5">
        <v>1</v>
      </c>
      <c r="F8" s="2">
        <v>1100</v>
      </c>
      <c r="G8" s="6">
        <v>143000</v>
      </c>
      <c r="H8" s="2">
        <v>800</v>
      </c>
      <c r="I8" s="6">
        <v>88856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111.07</v>
      </c>
    </row>
    <row r="9" spans="1:18">
      <c r="B9" s="41" t="s">
        <v>42</v>
      </c>
      <c r="C9" t="s">
        <v>81</v>
      </c>
      <c r="D9" s="3" t="s">
        <v>131</v>
      </c>
      <c r="E9" s="5">
        <v>1</v>
      </c>
      <c r="F9" s="2">
        <v>120</v>
      </c>
      <c r="G9" s="6">
        <v>15600</v>
      </c>
      <c r="H9" s="2">
        <v>80</v>
      </c>
      <c r="I9" s="6">
        <v>8886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111.07</v>
      </c>
    </row>
    <row r="10" spans="1:18">
      <c r="B10" s="41" t="s">
        <v>42</v>
      </c>
      <c r="C10" t="s">
        <v>68</v>
      </c>
      <c r="D10" s="3" t="s">
        <v>132</v>
      </c>
      <c r="E10" s="5">
        <v>1</v>
      </c>
      <c r="F10" s="2">
        <v>1200</v>
      </c>
      <c r="G10" s="6">
        <v>156000</v>
      </c>
      <c r="H10" s="2">
        <v>837.7</v>
      </c>
      <c r="I10" s="6">
        <v>93043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111.07</v>
      </c>
    </row>
    <row r="11" spans="1:18">
      <c r="B11" s="41" t="s">
        <v>42</v>
      </c>
      <c r="C11" t="s">
        <v>68</v>
      </c>
      <c r="D11" s="3" t="s">
        <v>70</v>
      </c>
      <c r="E11" s="5">
        <v>1</v>
      </c>
      <c r="F11" s="2">
        <v>150</v>
      </c>
      <c r="G11" s="6">
        <v>19500</v>
      </c>
      <c r="H11" s="2">
        <v>83.77</v>
      </c>
      <c r="I11" s="6">
        <v>9304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111.07</v>
      </c>
    </row>
    <row r="12" spans="1:18">
      <c r="B12" s="41" t="s">
        <v>42</v>
      </c>
      <c r="C12" t="s">
        <v>68</v>
      </c>
      <c r="D12" s="3" t="s">
        <v>95</v>
      </c>
      <c r="E12" s="5">
        <v>1</v>
      </c>
      <c r="F12" s="2">
        <v>130</v>
      </c>
      <c r="G12" s="6">
        <v>16900</v>
      </c>
      <c r="H12" s="2">
        <v>64.70999999999999</v>
      </c>
      <c r="I12" s="6">
        <v>7187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111.07</v>
      </c>
    </row>
    <row r="13" spans="1:18">
      <c r="B13" s="41" t="s">
        <v>42</v>
      </c>
      <c r="C13" t="s">
        <v>68</v>
      </c>
      <c r="D13" s="3" t="s">
        <v>133</v>
      </c>
      <c r="E13" s="5">
        <v>1</v>
      </c>
      <c r="F13" s="2">
        <v>130</v>
      </c>
      <c r="G13" s="6">
        <v>16900</v>
      </c>
      <c r="H13" s="2">
        <v>94.23999999999999</v>
      </c>
      <c r="I13" s="6">
        <v>10467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111.07</v>
      </c>
    </row>
    <row r="14" spans="1:18">
      <c r="B14" s="41" t="s">
        <v>42</v>
      </c>
      <c r="C14" t="s">
        <v>134</v>
      </c>
      <c r="D14" s="3" t="s">
        <v>135</v>
      </c>
      <c r="E14" s="5">
        <v>1</v>
      </c>
      <c r="F14" s="2">
        <v>175</v>
      </c>
      <c r="G14" s="6">
        <v>22750</v>
      </c>
      <c r="H14" s="2">
        <v>125.65</v>
      </c>
      <c r="I14" s="6">
        <v>13956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111.07</v>
      </c>
    </row>
    <row r="15" spans="1:18">
      <c r="B15" s="41" t="s">
        <v>42</v>
      </c>
      <c r="C15" t="s">
        <v>134</v>
      </c>
      <c r="D15" s="3" t="s">
        <v>136</v>
      </c>
      <c r="E15" s="5">
        <v>1</v>
      </c>
      <c r="F15" s="2">
        <v>100</v>
      </c>
      <c r="G15" s="6">
        <v>13000</v>
      </c>
      <c r="H15" s="2">
        <v>83.77</v>
      </c>
      <c r="I15" s="6">
        <v>9304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111.07</v>
      </c>
    </row>
    <row r="16" spans="1:18">
      <c r="B16" s="41" t="s">
        <v>42</v>
      </c>
      <c r="C16" t="s">
        <v>137</v>
      </c>
      <c r="D16" s="3" t="s">
        <v>138</v>
      </c>
      <c r="E16" s="5">
        <v>1</v>
      </c>
      <c r="F16" s="2">
        <v>1500</v>
      </c>
      <c r="G16" s="6">
        <v>195000</v>
      </c>
      <c r="H16" s="2">
        <v>1099.48</v>
      </c>
      <c r="I16" s="6">
        <v>122119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111.07</v>
      </c>
    </row>
    <row r="17" spans="1:18">
      <c r="B17" s="41" t="s">
        <v>42</v>
      </c>
      <c r="C17" t="s">
        <v>75</v>
      </c>
      <c r="D17" s="3" t="s">
        <v>139</v>
      </c>
      <c r="E17" s="5">
        <v>1</v>
      </c>
      <c r="F17" s="2">
        <v>350</v>
      </c>
      <c r="G17" s="6">
        <v>45500</v>
      </c>
      <c r="H17" s="2">
        <v>262</v>
      </c>
      <c r="I17" s="6">
        <v>29100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111.07</v>
      </c>
    </row>
    <row r="18" spans="1:18">
      <c r="B18" s="41" t="s">
        <v>42</v>
      </c>
      <c r="C18" t="s">
        <v>140</v>
      </c>
      <c r="D18" s="3" t="s">
        <v>141</v>
      </c>
      <c r="E18" s="5">
        <v>1</v>
      </c>
      <c r="F18" s="2">
        <v>2200</v>
      </c>
      <c r="G18" s="6">
        <v>286000</v>
      </c>
      <c r="H18" s="2">
        <v>1788.9</v>
      </c>
      <c r="I18" s="6">
        <v>198693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111.07</v>
      </c>
    </row>
    <row r="19" spans="1:18">
      <c r="B19" s="41" t="s">
        <v>42</v>
      </c>
      <c r="C19" t="s">
        <v>71</v>
      </c>
      <c r="D19" s="3" t="s">
        <v>142</v>
      </c>
      <c r="E19" s="5">
        <v>1</v>
      </c>
      <c r="F19" s="2">
        <v>580</v>
      </c>
      <c r="G19" s="6">
        <v>75400</v>
      </c>
      <c r="H19" s="2">
        <v>440</v>
      </c>
      <c r="I19" s="6">
        <v>48871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2">
        <v>111.07</v>
      </c>
    </row>
    <row r="20" spans="1:18">
      <c r="B20" s="41" t="s">
        <v>42</v>
      </c>
      <c r="C20" t="s">
        <v>77</v>
      </c>
      <c r="D20" s="3" t="s">
        <v>143</v>
      </c>
      <c r="E20" s="5">
        <v>1</v>
      </c>
      <c r="F20" s="2">
        <v>420</v>
      </c>
      <c r="G20" s="6">
        <v>54600</v>
      </c>
      <c r="H20" s="2">
        <v>255</v>
      </c>
      <c r="I20" s="6">
        <v>28323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2">
        <v>111.07</v>
      </c>
    </row>
    <row r="21" spans="1:18">
      <c r="B21" s="41" t="s">
        <v>42</v>
      </c>
      <c r="C21" t="s">
        <v>81</v>
      </c>
      <c r="D21" s="3" t="s">
        <v>144</v>
      </c>
      <c r="E21" s="5">
        <v>1</v>
      </c>
      <c r="F21" s="2">
        <v>0</v>
      </c>
      <c r="G21" s="6">
        <v>0</v>
      </c>
      <c r="H21" s="2">
        <v>300</v>
      </c>
      <c r="I21" s="6">
        <v>33321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2">
        <v>111.07</v>
      </c>
    </row>
    <row r="22" spans="1:18">
      <c r="B22" s="41" t="s">
        <v>42</v>
      </c>
      <c r="C22" t="s">
        <v>81</v>
      </c>
      <c r="D22" s="3" t="s">
        <v>145</v>
      </c>
      <c r="E22" s="5">
        <v>4</v>
      </c>
      <c r="F22" s="2">
        <v>80</v>
      </c>
      <c r="G22" s="6">
        <v>10400</v>
      </c>
      <c r="H22" s="2">
        <v>68</v>
      </c>
      <c r="I22" s="6">
        <v>7552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2">
        <v>111.07</v>
      </c>
    </row>
    <row r="23" spans="1:18">
      <c r="B23" s="41" t="s">
        <v>42</v>
      </c>
      <c r="C23" t="s">
        <v>81</v>
      </c>
      <c r="D23" s="3" t="s">
        <v>86</v>
      </c>
      <c r="E23" s="5">
        <v>1</v>
      </c>
      <c r="F23" s="2">
        <v>150</v>
      </c>
      <c r="G23" s="6">
        <v>19500</v>
      </c>
      <c r="H23" s="2">
        <v>60</v>
      </c>
      <c r="I23" s="6">
        <v>6664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2">
        <v>111.07</v>
      </c>
    </row>
    <row r="24" spans="1:18">
      <c r="B24" s="41" t="s">
        <v>88</v>
      </c>
      <c r="C24" t="s">
        <v>146</v>
      </c>
      <c r="D24" s="3" t="s">
        <v>147</v>
      </c>
      <c r="E24" s="5">
        <v>15</v>
      </c>
      <c r="F24" s="2">
        <v>2070</v>
      </c>
      <c r="G24" s="6">
        <v>269100</v>
      </c>
      <c r="H24" s="2">
        <v>0</v>
      </c>
      <c r="I24" s="6">
        <v>0</v>
      </c>
      <c r="J24" s="6" t="str">
        <f>G24 - 198255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2">
        <v>111.07</v>
      </c>
    </row>
    <row r="25" spans="1:18">
      <c r="B25" s="41" t="s">
        <v>88</v>
      </c>
      <c r="C25" t="s">
        <v>146</v>
      </c>
      <c r="D25" s="3" t="s">
        <v>148</v>
      </c>
      <c r="E25" s="5">
        <v>3</v>
      </c>
      <c r="F25" s="2">
        <v>165</v>
      </c>
      <c r="G25" s="6">
        <v>21450</v>
      </c>
      <c r="H25" s="2">
        <v>0</v>
      </c>
      <c r="I25" s="6">
        <v>0</v>
      </c>
      <c r="J25" s="6" t="str">
        <f>G25 - 13494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2">
        <v>111.07</v>
      </c>
    </row>
    <row r="26" spans="1:18">
      <c r="B26" s="41" t="s">
        <v>88</v>
      </c>
      <c r="C26" t="s">
        <v>146</v>
      </c>
      <c r="D26" s="3" t="s">
        <v>149</v>
      </c>
      <c r="E26" s="5">
        <v>1</v>
      </c>
      <c r="F26" s="2">
        <v>160</v>
      </c>
      <c r="G26" s="6">
        <v>20800</v>
      </c>
      <c r="H26" s="2">
        <v>0</v>
      </c>
      <c r="I26" s="6">
        <v>0</v>
      </c>
      <c r="J26" s="6" t="str">
        <f>G26 - 12440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2">
        <v>111.07</v>
      </c>
    </row>
    <row r="27" spans="1:18">
      <c r="B27" s="41" t="s">
        <v>42</v>
      </c>
      <c r="C27" t="s">
        <v>81</v>
      </c>
      <c r="D27" s="3" t="s">
        <v>150</v>
      </c>
      <c r="E27" s="5">
        <v>1</v>
      </c>
      <c r="F27" s="2">
        <v>210</v>
      </c>
      <c r="G27" s="6">
        <v>27300</v>
      </c>
      <c r="H27" s="2">
        <v>150</v>
      </c>
      <c r="I27" s="6">
        <v>16661</v>
      </c>
      <c r="J27" s="6" t="str">
        <f>G27 - I27</f>
        <v>0</v>
      </c>
      <c r="K27" s="4" t="str">
        <f>IF(G27=0,0,J27 / G27)</f>
        <v>0</v>
      </c>
      <c r="L27" s="6" t="str">
        <f>J27 * O27</f>
        <v>0</v>
      </c>
      <c r="M27" s="2" t="str">
        <f>L27 / R2</f>
        <v>0</v>
      </c>
      <c r="N27" s="6" t="str">
        <f>J27 * P27</f>
        <v>0</v>
      </c>
      <c r="O27" s="4">
        <v>0.2</v>
      </c>
      <c r="P27" s="4">
        <v>0.8</v>
      </c>
      <c r="Q27" s="2">
        <v>130</v>
      </c>
      <c r="R27" s="42">
        <v>111.07</v>
      </c>
    </row>
    <row r="28" spans="1:18">
      <c r="B28" s="41" t="s">
        <v>42</v>
      </c>
      <c r="C28" t="s">
        <v>104</v>
      </c>
      <c r="D28" s="3" t="s">
        <v>151</v>
      </c>
      <c r="E28" s="5">
        <v>1</v>
      </c>
      <c r="F28" s="2">
        <v>350</v>
      </c>
      <c r="G28" s="6">
        <v>45500</v>
      </c>
      <c r="H28" s="2">
        <v>250</v>
      </c>
      <c r="I28" s="6">
        <v>27768</v>
      </c>
      <c r="J28" s="6" t="str">
        <f>G28 - I28</f>
        <v>0</v>
      </c>
      <c r="K28" s="4" t="str">
        <f>IF(G28=0,0,J28 / G28)</f>
        <v>0</v>
      </c>
      <c r="L28" s="6" t="str">
        <f>J28 * O28</f>
        <v>0</v>
      </c>
      <c r="M28" s="2" t="str">
        <f>L28 / R2</f>
        <v>0</v>
      </c>
      <c r="N28" s="6" t="str">
        <f>J28 * P28</f>
        <v>0</v>
      </c>
      <c r="O28" s="4">
        <v>0.2</v>
      </c>
      <c r="P28" s="4">
        <v>0.8</v>
      </c>
      <c r="Q28" s="2">
        <v>130</v>
      </c>
      <c r="R28" s="42">
        <v>111.07</v>
      </c>
    </row>
    <row r="29" spans="1:18">
      <c r="B29" s="43"/>
      <c r="C29" s="43"/>
      <c r="D29" s="44"/>
      <c r="E29" s="45"/>
      <c r="F29" s="46"/>
      <c r="G29" s="47"/>
      <c r="H29" s="46"/>
      <c r="I29" s="47"/>
      <c r="J29" s="47"/>
      <c r="K29" s="48"/>
      <c r="L29" s="47"/>
      <c r="M29" s="46"/>
      <c r="N29" s="47"/>
      <c r="O29" s="48"/>
      <c r="P29" s="48"/>
      <c r="Q29" s="46"/>
      <c r="R29" s="46"/>
    </row>
    <row r="30" spans="1:18">
      <c r="D30" s="8" t="s">
        <v>56</v>
      </c>
      <c r="F30" s="2" t="str">
        <f>SUM(F5:F29)</f>
        <v>0</v>
      </c>
      <c r="G30" s="6" t="str">
        <f>SUM(G5:G29)</f>
        <v>0</v>
      </c>
      <c r="H30" s="2" t="str">
        <f>SUM(H5:H29)</f>
        <v>0</v>
      </c>
      <c r="I30" s="6" t="str">
        <f>SUM(I5:I29)</f>
        <v>0</v>
      </c>
      <c r="J30" s="6" t="str">
        <f>SUM(J5:J29)</f>
        <v>0</v>
      </c>
      <c r="K30" s="4" t="str">
        <f>IF(G30=0,0,J30 / G30)</f>
        <v>0</v>
      </c>
      <c r="L30" s="6" t="str">
        <f>SUM(L5:L29)</f>
        <v>0</v>
      </c>
      <c r="M30" s="2" t="str">
        <f>SUM(M5:M29)</f>
        <v>0</v>
      </c>
      <c r="N30" s="6" t="str">
        <f>SUM(N5:N29)</f>
        <v>0</v>
      </c>
    </row>
    <row r="31" spans="1:18">
      <c r="D31" s="8" t="s">
        <v>57</v>
      </c>
      <c r="E31" s="9">
        <v>0.04712</v>
      </c>
      <c r="F31" s="2" t="str">
        <f>E31 * (F30 - 0)</f>
        <v>0</v>
      </c>
      <c r="G31" s="6" t="str">
        <f>E31 * (G30 - 0)</f>
        <v>0</v>
      </c>
    </row>
    <row r="32" spans="1:18">
      <c r="D32" s="8" t="s">
        <v>58</v>
      </c>
      <c r="E32" s="7">
        <v>0.1</v>
      </c>
      <c r="F32" s="2" t="str">
        <f>F30*E32</f>
        <v>0</v>
      </c>
      <c r="G32" s="6" t="str">
        <f>G30*E32</f>
        <v>0</v>
      </c>
      <c r="N32" s="6" t="str">
        <f>G32</f>
        <v>0</v>
      </c>
    </row>
    <row r="33" spans="1:18">
      <c r="D33" s="8" t="s">
        <v>56</v>
      </c>
      <c r="F33" s="2" t="str">
        <f>F30 + F31 + F32</f>
        <v>0</v>
      </c>
      <c r="G33" s="6" t="str">
        <f>G30 + G31 + G32</f>
        <v>0</v>
      </c>
      <c r="H33" s="2" t="str">
        <f>H30</f>
        <v>0</v>
      </c>
      <c r="I33" s="6" t="str">
        <f>I30</f>
        <v>0</v>
      </c>
      <c r="J33" s="6" t="str">
        <f>G33 - I33</f>
        <v>0</v>
      </c>
      <c r="K33" s="4" t="str">
        <f>IF(G33=0,0,J33 / G33)</f>
        <v>0</v>
      </c>
      <c r="L33" s="6" t="str">
        <f>L30</f>
        <v>0</v>
      </c>
      <c r="M33" s="2" t="str">
        <f>M30</f>
        <v>0</v>
      </c>
      <c r="N33" s="6" t="str">
        <f>N30 + N32</f>
        <v>0</v>
      </c>
    </row>
    <row r="34" spans="1:18">
      <c r="D34" s="8" t="s">
        <v>59</v>
      </c>
      <c r="E34" s="7">
        <v>0</v>
      </c>
      <c r="F34" s="2" t="str">
        <f>F33*E34</f>
        <v>0</v>
      </c>
      <c r="G34" s="6" t="str">
        <f>G33*E34</f>
        <v>0</v>
      </c>
      <c r="L34" s="6" t="str">
        <f>G34*O34</f>
        <v>0</v>
      </c>
      <c r="M34" s="2" t="str">
        <f>F34*O34</f>
        <v>0</v>
      </c>
      <c r="N34" s="6" t="str">
        <f>G34*P34</f>
        <v>0</v>
      </c>
      <c r="O34" s="4">
        <v>0.2</v>
      </c>
      <c r="P34" s="4">
        <v>0.8</v>
      </c>
    </row>
    <row r="35" spans="1:18">
      <c r="D35" s="8"/>
      <c r="E35" s="5">
        <v>0</v>
      </c>
      <c r="F35" s="2" t="str">
        <f>IF(R35=0,0,G35/R35)</f>
        <v>0</v>
      </c>
      <c r="G35" s="6" t="str">
        <f>E35</f>
        <v>0</v>
      </c>
      <c r="L35" s="6" t="str">
        <f>G35*O35</f>
        <v>0</v>
      </c>
      <c r="M35" s="2" t="str">
        <f>F35*O35</f>
        <v>0</v>
      </c>
      <c r="N35" s="6" t="str">
        <f>G35*P35</f>
        <v>0</v>
      </c>
      <c r="O35" s="4">
        <v>0.2</v>
      </c>
      <c r="P35" s="4">
        <v>0.8</v>
      </c>
      <c r="Q35" s="2" t="s">
        <v>61</v>
      </c>
      <c r="R35" s="2">
        <v>100</v>
      </c>
    </row>
    <row r="36" spans="1:18">
      <c r="D36" s="8" t="s">
        <v>62</v>
      </c>
      <c r="F36" s="2" t="str">
        <f>F33 - F34 - F35</f>
        <v>0</v>
      </c>
      <c r="G36" s="6" t="str">
        <f>G33 - G34 - G35</f>
        <v>0</v>
      </c>
      <c r="H36" s="2" t="str">
        <f>H33</f>
        <v>0</v>
      </c>
      <c r="I36" s="6" t="str">
        <f>I33</f>
        <v>0</v>
      </c>
      <c r="J36" s="6" t="str">
        <f>G36 - I36</f>
        <v>0</v>
      </c>
      <c r="K36" s="4" t="str">
        <f>IF(G36=0,0,J36 / G36)</f>
        <v>0</v>
      </c>
      <c r="L36" s="6" t="str">
        <f>L33 - L34 - L35</f>
        <v>0</v>
      </c>
      <c r="M36" s="2" t="str">
        <f>M33 - M34 - M35</f>
        <v>0</v>
      </c>
      <c r="N36" s="6" t="str">
        <f>N33 - N34 - N35</f>
        <v>0</v>
      </c>
    </row>
    <row r="37" spans="1:18">
      <c r="D37" s="8"/>
    </row>
    <row r="38" spans="1:18">
      <c r="D38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8" s="2" t="str">
        <f>M36</f>
        <v>0</v>
      </c>
    </row>
    <row r="39" spans="1:18">
      <c r="D39" s="8" t="s">
        <v>7</v>
      </c>
      <c r="F39" s="2" t="str">
        <f>(F38 + F40) * E31</f>
        <v>0</v>
      </c>
    </row>
    <row r="40" spans="1:18">
      <c r="D40" s="8" t="s">
        <v>63</v>
      </c>
      <c r="F40" s="2" t="str">
        <f>H36</f>
        <v>0</v>
      </c>
    </row>
    <row r="41" spans="1:18">
      <c r="D41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41" s="2" t="str">
        <f>SUM(F38:F40)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152</v>
      </c>
      <c r="Q2" s="2" t="s">
        <v>24</v>
      </c>
      <c r="R2" s="2">
        <v>111.07</v>
      </c>
    </row>
    <row r="4" spans="1:18" s="1" customFormat="1">
      <c r="B4" s="15" t="s">
        <v>25</v>
      </c>
      <c r="C4" s="16" t="s">
        <v>26</v>
      </c>
      <c r="D4" s="17" t="s">
        <v>27</v>
      </c>
      <c r="E4" s="18" t="s">
        <v>28</v>
      </c>
      <c r="F4" s="19" t="s">
        <v>29</v>
      </c>
      <c r="G4" s="18" t="s">
        <v>30</v>
      </c>
      <c r="H4" s="19" t="s">
        <v>31</v>
      </c>
      <c r="I4" s="18" t="s">
        <v>32</v>
      </c>
      <c r="J4" s="18" t="s">
        <v>33</v>
      </c>
      <c r="K4" s="20" t="s">
        <v>34</v>
      </c>
      <c r="L4" s="21" t="s">
        <v>35</v>
      </c>
      <c r="M4" s="22" t="s">
        <v>36</v>
      </c>
      <c r="N4" s="21" t="s">
        <v>37</v>
      </c>
      <c r="O4" s="23" t="s">
        <v>38</v>
      </c>
      <c r="P4" s="23" t="s">
        <v>39</v>
      </c>
      <c r="Q4" s="19" t="s">
        <v>40</v>
      </c>
      <c r="R4" s="24" t="s">
        <v>41</v>
      </c>
    </row>
    <row r="5" spans="1:18">
      <c r="B5" s="41" t="s">
        <v>88</v>
      </c>
      <c r="C5" t="s">
        <v>153</v>
      </c>
      <c r="D5" s="3" t="s">
        <v>154</v>
      </c>
      <c r="E5" s="5">
        <v>1</v>
      </c>
      <c r="F5" s="2">
        <v>2700</v>
      </c>
      <c r="G5" s="6">
        <v>351000</v>
      </c>
      <c r="H5" s="2">
        <v>0</v>
      </c>
      <c r="I5" s="6">
        <v>0</v>
      </c>
      <c r="J5" s="6" t="str">
        <f>G5 - 193217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</v>
      </c>
      <c r="P5" s="4">
        <v>1</v>
      </c>
      <c r="Q5" s="2">
        <v>130</v>
      </c>
      <c r="R5" s="42">
        <v>111.07</v>
      </c>
    </row>
    <row r="6" spans="1:18">
      <c r="B6" s="41" t="s">
        <v>42</v>
      </c>
      <c r="C6" t="s">
        <v>45</v>
      </c>
      <c r="D6" s="3" t="s">
        <v>46</v>
      </c>
      <c r="E6" s="5">
        <v>1</v>
      </c>
      <c r="F6" s="2">
        <v>400</v>
      </c>
      <c r="G6" s="6">
        <v>52000</v>
      </c>
      <c r="H6" s="2">
        <v>200</v>
      </c>
      <c r="I6" s="6">
        <v>22214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</v>
      </c>
      <c r="P6" s="4">
        <v>1</v>
      </c>
      <c r="Q6" s="2">
        <v>130</v>
      </c>
      <c r="R6" s="42">
        <v>111.07</v>
      </c>
    </row>
    <row r="7" spans="1:18">
      <c r="B7" s="41" t="s">
        <v>42</v>
      </c>
      <c r="C7" t="s">
        <v>47</v>
      </c>
      <c r="D7" s="3" t="s">
        <v>155</v>
      </c>
      <c r="E7" s="5">
        <v>1</v>
      </c>
      <c r="F7" s="2">
        <v>720</v>
      </c>
      <c r="G7" s="6">
        <v>93600</v>
      </c>
      <c r="H7" s="2">
        <v>260.42</v>
      </c>
      <c r="I7" s="6">
        <v>28925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</v>
      </c>
      <c r="P7" s="4">
        <v>1</v>
      </c>
      <c r="Q7" s="2">
        <v>130</v>
      </c>
      <c r="R7" s="42">
        <v>111.07</v>
      </c>
    </row>
    <row r="8" spans="1:18">
      <c r="B8" s="41" t="s">
        <v>42</v>
      </c>
      <c r="C8" t="s">
        <v>47</v>
      </c>
      <c r="D8" s="3" t="s">
        <v>156</v>
      </c>
      <c r="E8" s="5">
        <v>1</v>
      </c>
      <c r="F8" s="2">
        <v>1000</v>
      </c>
      <c r="G8" s="6">
        <v>130000</v>
      </c>
      <c r="H8" s="2">
        <v>827.25</v>
      </c>
      <c r="I8" s="6">
        <v>91883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</v>
      </c>
      <c r="P8" s="4">
        <v>1</v>
      </c>
      <c r="Q8" s="2">
        <v>130</v>
      </c>
      <c r="R8" s="42">
        <v>111.07</v>
      </c>
    </row>
    <row r="9" spans="1:18">
      <c r="B9" s="41" t="s">
        <v>42</v>
      </c>
      <c r="C9" t="s">
        <v>157</v>
      </c>
      <c r="D9" s="3" t="s">
        <v>158</v>
      </c>
      <c r="E9" s="5">
        <v>1</v>
      </c>
      <c r="F9" s="2">
        <v>270</v>
      </c>
      <c r="G9" s="6">
        <v>35100</v>
      </c>
      <c r="H9" s="2">
        <v>122.55</v>
      </c>
      <c r="I9" s="6">
        <v>13612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</v>
      </c>
      <c r="P9" s="4">
        <v>1</v>
      </c>
      <c r="Q9" s="2">
        <v>130</v>
      </c>
      <c r="R9" s="42">
        <v>111.07</v>
      </c>
    </row>
    <row r="10" spans="1:18">
      <c r="B10" s="41" t="s">
        <v>42</v>
      </c>
      <c r="C10" t="s">
        <v>157</v>
      </c>
      <c r="D10" s="3" t="s">
        <v>70</v>
      </c>
      <c r="E10" s="5">
        <v>2</v>
      </c>
      <c r="F10" s="2">
        <v>600</v>
      </c>
      <c r="G10" s="6">
        <v>78000</v>
      </c>
      <c r="H10" s="2">
        <v>400</v>
      </c>
      <c r="I10" s="6">
        <v>44428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</v>
      </c>
      <c r="P10" s="4">
        <v>1</v>
      </c>
      <c r="Q10" s="2">
        <v>130</v>
      </c>
      <c r="R10" s="42">
        <v>111.07</v>
      </c>
    </row>
    <row r="11" spans="1:18">
      <c r="B11" s="41" t="s">
        <v>42</v>
      </c>
      <c r="C11" t="s">
        <v>47</v>
      </c>
      <c r="D11" s="3" t="s">
        <v>159</v>
      </c>
      <c r="E11" s="5">
        <v>1</v>
      </c>
      <c r="F11" s="2">
        <v>400</v>
      </c>
      <c r="G11" s="6">
        <v>52000</v>
      </c>
      <c r="H11" s="2">
        <v>240</v>
      </c>
      <c r="I11" s="6">
        <v>26657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</v>
      </c>
      <c r="P11" s="4">
        <v>1</v>
      </c>
      <c r="Q11" s="2">
        <v>130</v>
      </c>
      <c r="R11" s="42">
        <v>111.07</v>
      </c>
    </row>
    <row r="12" spans="1:18">
      <c r="B12" s="41" t="s">
        <v>42</v>
      </c>
      <c r="C12" t="s">
        <v>47</v>
      </c>
      <c r="D12" s="3" t="s">
        <v>160</v>
      </c>
      <c r="E12" s="5">
        <v>4</v>
      </c>
      <c r="F12" s="2">
        <v>240</v>
      </c>
      <c r="G12" s="6">
        <v>31200</v>
      </c>
      <c r="H12" s="2">
        <v>200</v>
      </c>
      <c r="I12" s="6">
        <v>22216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</v>
      </c>
      <c r="P12" s="4">
        <v>1</v>
      </c>
      <c r="Q12" s="2">
        <v>130</v>
      </c>
      <c r="R12" s="42">
        <v>111.07</v>
      </c>
    </row>
    <row r="13" spans="1:18">
      <c r="B13" s="41" t="s">
        <v>42</v>
      </c>
      <c r="C13" t="s">
        <v>122</v>
      </c>
      <c r="D13" s="3" t="s">
        <v>123</v>
      </c>
      <c r="E13" s="5">
        <v>1</v>
      </c>
      <c r="F13" s="2">
        <v>769.23</v>
      </c>
      <c r="G13" s="6">
        <v>100000</v>
      </c>
      <c r="H13" s="2">
        <v>792.29</v>
      </c>
      <c r="I13" s="6">
        <v>88000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</v>
      </c>
      <c r="P13" s="4">
        <v>1</v>
      </c>
      <c r="Q13" s="2">
        <v>130</v>
      </c>
      <c r="R13" s="42">
        <v>111.07</v>
      </c>
    </row>
    <row r="14" spans="1:18">
      <c r="B14" s="43"/>
      <c r="C14" s="43"/>
      <c r="D14" s="44"/>
      <c r="E14" s="45"/>
      <c r="F14" s="46"/>
      <c r="G14" s="47"/>
      <c r="H14" s="46"/>
      <c r="I14" s="47"/>
      <c r="J14" s="47"/>
      <c r="K14" s="48"/>
      <c r="L14" s="47"/>
      <c r="M14" s="46"/>
      <c r="N14" s="47"/>
      <c r="O14" s="48"/>
      <c r="P14" s="48"/>
      <c r="Q14" s="46"/>
      <c r="R14" s="46"/>
    </row>
    <row r="15" spans="1:18">
      <c r="D15" s="8" t="s">
        <v>56</v>
      </c>
      <c r="F15" s="2" t="str">
        <f>SUM(F5:F14)</f>
        <v>0</v>
      </c>
      <c r="G15" s="6" t="str">
        <f>SUM(G5:G14)</f>
        <v>0</v>
      </c>
      <c r="H15" s="2" t="str">
        <f>SUM(H5:H14)</f>
        <v>0</v>
      </c>
      <c r="I15" s="6" t="str">
        <f>SUM(I5:I14)</f>
        <v>0</v>
      </c>
      <c r="J15" s="6" t="str">
        <f>SUM(J5:J14)</f>
        <v>0</v>
      </c>
      <c r="K15" s="4" t="str">
        <f>IF(G15=0,0,J15 / G15)</f>
        <v>0</v>
      </c>
      <c r="L15" s="6" t="str">
        <f>SUM(L5:L14)</f>
        <v>0</v>
      </c>
      <c r="M15" s="2" t="str">
        <f>SUM(M5:M14)</f>
        <v>0</v>
      </c>
      <c r="N15" s="6" t="str">
        <f>SUM(N5:N14)</f>
        <v>0</v>
      </c>
    </row>
    <row r="16" spans="1:18">
      <c r="D16" s="8" t="s">
        <v>57</v>
      </c>
      <c r="E16" s="9">
        <v>0.04167</v>
      </c>
      <c r="F16" s="2" t="str">
        <f>E16 * (F15 - 0)</f>
        <v>0</v>
      </c>
      <c r="G16" s="6" t="str">
        <f>E16 * (G15 - 0)</f>
        <v>0</v>
      </c>
    </row>
    <row r="17" spans="1:18">
      <c r="D17" s="8" t="s">
        <v>58</v>
      </c>
      <c r="E17" s="7">
        <v>0.1</v>
      </c>
      <c r="F17" s="2" t="str">
        <f>F15*E17</f>
        <v>0</v>
      </c>
      <c r="G17" s="6" t="str">
        <f>G15*E17</f>
        <v>0</v>
      </c>
      <c r="N17" s="6" t="str">
        <f>G17</f>
        <v>0</v>
      </c>
    </row>
    <row r="18" spans="1:18">
      <c r="D18" s="8" t="s">
        <v>56</v>
      </c>
      <c r="F18" s="2" t="str">
        <f>F15 + F16 + F17</f>
        <v>0</v>
      </c>
      <c r="G18" s="6" t="str">
        <f>G15 + G16 + G17</f>
        <v>0</v>
      </c>
      <c r="H18" s="2" t="str">
        <f>H15</f>
        <v>0</v>
      </c>
      <c r="I18" s="6" t="str">
        <f>I15</f>
        <v>0</v>
      </c>
      <c r="J18" s="6" t="str">
        <f>G18 - I18</f>
        <v>0</v>
      </c>
      <c r="K18" s="4" t="str">
        <f>IF(G18=0,0,J18 / G18)</f>
        <v>0</v>
      </c>
      <c r="L18" s="6" t="str">
        <f>L15</f>
        <v>0</v>
      </c>
      <c r="M18" s="2" t="str">
        <f>M15</f>
        <v>0</v>
      </c>
      <c r="N18" s="6" t="str">
        <f>N15 + N17</f>
        <v>0</v>
      </c>
    </row>
    <row r="19" spans="1:18">
      <c r="D19" s="8" t="s">
        <v>59</v>
      </c>
      <c r="E19" s="7">
        <v>0</v>
      </c>
      <c r="F19" s="2" t="str">
        <f>F18*E19</f>
        <v>0</v>
      </c>
      <c r="G19" s="6" t="str">
        <f>G18*E19</f>
        <v>0</v>
      </c>
      <c r="L19" s="6" t="str">
        <f>G19*O19</f>
        <v>0</v>
      </c>
      <c r="M19" s="2" t="str">
        <f>F19*O19</f>
        <v>0</v>
      </c>
      <c r="N19" s="6" t="str">
        <f>G19*P19</f>
        <v>0</v>
      </c>
      <c r="O19" s="4">
        <v>0.2</v>
      </c>
      <c r="P19" s="4">
        <v>0.8</v>
      </c>
    </row>
    <row r="20" spans="1:18">
      <c r="D20" s="8" t="s">
        <v>60</v>
      </c>
      <c r="E20" s="5">
        <v>0</v>
      </c>
      <c r="F20" s="2" t="str">
        <f>IF(R20=0,0,G20/R20)</f>
        <v>0</v>
      </c>
      <c r="G20" s="6" t="str">
        <f>E20</f>
        <v>0</v>
      </c>
      <c r="L20" s="6" t="str">
        <f>G20*O20</f>
        <v>0</v>
      </c>
      <c r="M20" s="2" t="str">
        <f>F20*O20</f>
        <v>0</v>
      </c>
      <c r="N20" s="6" t="str">
        <f>G20*P20</f>
        <v>0</v>
      </c>
      <c r="O20" s="4">
        <v>0.2</v>
      </c>
      <c r="P20" s="4">
        <v>0.8</v>
      </c>
      <c r="Q20" s="2" t="s">
        <v>61</v>
      </c>
      <c r="R20" s="2">
        <v>100</v>
      </c>
    </row>
    <row r="21" spans="1:18">
      <c r="D21" s="8" t="s">
        <v>62</v>
      </c>
      <c r="F21" s="2" t="str">
        <f>F18 - F19 - F20</f>
        <v>0</v>
      </c>
      <c r="G21" s="6" t="str">
        <f>G18 - G19 - G20</f>
        <v>0</v>
      </c>
      <c r="H21" s="2" t="str">
        <f>H18</f>
        <v>0</v>
      </c>
      <c r="I21" s="6" t="str">
        <f>I18</f>
        <v>0</v>
      </c>
      <c r="J21" s="6" t="str">
        <f>G21 - I21</f>
        <v>0</v>
      </c>
      <c r="K21" s="4" t="str">
        <f>IF(G21=0,0,J21 / G21)</f>
        <v>0</v>
      </c>
      <c r="L21" s="6" t="str">
        <f>L18 - L19 - L20</f>
        <v>0</v>
      </c>
      <c r="M21" s="2" t="str">
        <f>M18 - M19 - M20</f>
        <v>0</v>
      </c>
      <c r="N21" s="6" t="str">
        <f>N18 - N19 - N20</f>
        <v>0</v>
      </c>
    </row>
    <row r="22" spans="1:18">
      <c r="D22" s="8"/>
    </row>
    <row r="23" spans="1:18">
      <c r="D23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3" s="2" t="str">
        <f>M21</f>
        <v>0</v>
      </c>
    </row>
    <row r="24" spans="1:18">
      <c r="D24" s="8" t="s">
        <v>7</v>
      </c>
      <c r="F24" s="2" t="str">
        <f>(F23 + F25) * E16</f>
        <v>0</v>
      </c>
    </row>
    <row r="25" spans="1:18">
      <c r="D25" s="8" t="s">
        <v>63</v>
      </c>
      <c r="F25" s="2" t="str">
        <f>H21</f>
        <v>0</v>
      </c>
    </row>
    <row r="26" spans="1:18">
      <c r="D26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6" s="2" t="str">
        <f>SUM(F23:F25)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1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161</v>
      </c>
      <c r="Q2" s="2" t="s">
        <v>24</v>
      </c>
      <c r="R2" s="2">
        <v>111.07</v>
      </c>
    </row>
    <row r="4" spans="1:18" s="1" customFormat="1">
      <c r="B4" s="15" t="s">
        <v>25</v>
      </c>
      <c r="C4" s="16" t="s">
        <v>26</v>
      </c>
      <c r="D4" s="17" t="s">
        <v>27</v>
      </c>
      <c r="E4" s="18" t="s">
        <v>28</v>
      </c>
      <c r="F4" s="19" t="s">
        <v>29</v>
      </c>
      <c r="G4" s="18" t="s">
        <v>30</v>
      </c>
      <c r="H4" s="19" t="s">
        <v>31</v>
      </c>
      <c r="I4" s="18" t="s">
        <v>32</v>
      </c>
      <c r="J4" s="18" t="s">
        <v>33</v>
      </c>
      <c r="K4" s="20" t="s">
        <v>34</v>
      </c>
      <c r="L4" s="21" t="s">
        <v>35</v>
      </c>
      <c r="M4" s="22" t="s">
        <v>36</v>
      </c>
      <c r="N4" s="21" t="s">
        <v>37</v>
      </c>
      <c r="O4" s="23" t="s">
        <v>38</v>
      </c>
      <c r="P4" s="23" t="s">
        <v>39</v>
      </c>
      <c r="Q4" s="19" t="s">
        <v>40</v>
      </c>
      <c r="R4" s="24" t="s">
        <v>41</v>
      </c>
    </row>
    <row r="5" spans="1:18">
      <c r="B5" s="41" t="s">
        <v>42</v>
      </c>
      <c r="C5" t="s">
        <v>66</v>
      </c>
      <c r="D5" s="3" t="s">
        <v>67</v>
      </c>
      <c r="E5" s="5">
        <v>1</v>
      </c>
      <c r="F5" s="2">
        <v>2000</v>
      </c>
      <c r="G5" s="6">
        <v>260000</v>
      </c>
      <c r="H5" s="2">
        <v>1976.56</v>
      </c>
      <c r="I5" s="6">
        <v>219537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111.07</v>
      </c>
    </row>
    <row r="6" spans="1:18">
      <c r="B6" s="41" t="s">
        <v>42</v>
      </c>
      <c r="C6" t="s">
        <v>162</v>
      </c>
      <c r="D6" s="3" t="s">
        <v>163</v>
      </c>
      <c r="E6" s="5">
        <v>1</v>
      </c>
      <c r="F6" s="2">
        <v>900</v>
      </c>
      <c r="G6" s="6">
        <v>117000</v>
      </c>
      <c r="H6" s="2">
        <v>600</v>
      </c>
      <c r="I6" s="6">
        <v>66642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111.07</v>
      </c>
    </row>
    <row r="7" spans="1:18">
      <c r="B7" s="41" t="s">
        <v>42</v>
      </c>
      <c r="C7" t="s">
        <v>137</v>
      </c>
      <c r="D7" s="3" t="s">
        <v>164</v>
      </c>
      <c r="E7" s="5">
        <v>1</v>
      </c>
      <c r="F7" s="2">
        <v>1500</v>
      </c>
      <c r="G7" s="6">
        <v>195000</v>
      </c>
      <c r="H7" s="2">
        <v>1099.48</v>
      </c>
      <c r="I7" s="6">
        <v>122119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111.07</v>
      </c>
    </row>
    <row r="8" spans="1:18">
      <c r="B8" s="41" t="s">
        <v>42</v>
      </c>
      <c r="C8" t="s">
        <v>165</v>
      </c>
      <c r="D8" s="3" t="s">
        <v>166</v>
      </c>
      <c r="E8" s="5">
        <v>1</v>
      </c>
      <c r="F8" s="2">
        <v>820</v>
      </c>
      <c r="G8" s="6">
        <v>106600</v>
      </c>
      <c r="H8" s="2">
        <v>680.63</v>
      </c>
      <c r="I8" s="6">
        <v>75598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111.07</v>
      </c>
    </row>
    <row r="9" spans="1:18">
      <c r="B9" s="41" t="s">
        <v>42</v>
      </c>
      <c r="C9" t="s">
        <v>77</v>
      </c>
      <c r="D9" s="3" t="s">
        <v>167</v>
      </c>
      <c r="E9" s="5">
        <v>1</v>
      </c>
      <c r="F9" s="2">
        <v>300</v>
      </c>
      <c r="G9" s="6">
        <v>39000</v>
      </c>
      <c r="H9" s="2">
        <v>167.54</v>
      </c>
      <c r="I9" s="6">
        <v>18609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111.07</v>
      </c>
    </row>
    <row r="10" spans="1:18">
      <c r="B10" s="41" t="s">
        <v>42</v>
      </c>
      <c r="C10" t="s">
        <v>71</v>
      </c>
      <c r="D10" s="3" t="s">
        <v>120</v>
      </c>
      <c r="E10" s="5">
        <v>1</v>
      </c>
      <c r="F10" s="2">
        <v>480</v>
      </c>
      <c r="G10" s="6">
        <v>62400</v>
      </c>
      <c r="H10" s="2">
        <v>320</v>
      </c>
      <c r="I10" s="6">
        <v>35542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111.07</v>
      </c>
    </row>
    <row r="11" spans="1:18">
      <c r="B11" s="41" t="s">
        <v>42</v>
      </c>
      <c r="C11" t="s">
        <v>81</v>
      </c>
      <c r="D11" s="3" t="s">
        <v>82</v>
      </c>
      <c r="E11" s="5">
        <v>1</v>
      </c>
      <c r="F11" s="2">
        <v>0</v>
      </c>
      <c r="G11" s="6">
        <v>0</v>
      </c>
      <c r="H11" s="2">
        <v>250</v>
      </c>
      <c r="I11" s="6">
        <v>27768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111.07</v>
      </c>
    </row>
    <row r="12" spans="1:18">
      <c r="B12" s="41" t="s">
        <v>42</v>
      </c>
      <c r="C12" t="s">
        <v>81</v>
      </c>
      <c r="D12" s="3" t="s">
        <v>168</v>
      </c>
      <c r="E12" s="5">
        <v>1</v>
      </c>
      <c r="F12" s="2">
        <v>100</v>
      </c>
      <c r="G12" s="6">
        <v>13000</v>
      </c>
      <c r="H12" s="2">
        <v>60</v>
      </c>
      <c r="I12" s="6">
        <v>6664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111.07</v>
      </c>
    </row>
    <row r="13" spans="1:18">
      <c r="B13" s="41" t="s">
        <v>42</v>
      </c>
      <c r="C13" t="s">
        <v>122</v>
      </c>
      <c r="D13" s="3" t="s">
        <v>123</v>
      </c>
      <c r="E13" s="5">
        <v>1</v>
      </c>
      <c r="F13" s="2">
        <v>769.23</v>
      </c>
      <c r="G13" s="6">
        <v>100000</v>
      </c>
      <c r="H13" s="2">
        <v>792.29</v>
      </c>
      <c r="I13" s="6">
        <v>88000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</v>
      </c>
      <c r="P13" s="4">
        <v>1</v>
      </c>
      <c r="Q13" s="2">
        <v>130</v>
      </c>
      <c r="R13" s="42">
        <v>111.07</v>
      </c>
    </row>
    <row r="14" spans="1:18">
      <c r="B14" s="43"/>
      <c r="C14" s="43"/>
      <c r="D14" s="44"/>
      <c r="E14" s="45"/>
      <c r="F14" s="46"/>
      <c r="G14" s="47"/>
      <c r="H14" s="46"/>
      <c r="I14" s="47"/>
      <c r="J14" s="47"/>
      <c r="K14" s="48"/>
      <c r="L14" s="47"/>
      <c r="M14" s="46"/>
      <c r="N14" s="47"/>
      <c r="O14" s="48"/>
      <c r="P14" s="48"/>
      <c r="Q14" s="46"/>
      <c r="R14" s="46"/>
    </row>
    <row r="15" spans="1:18">
      <c r="D15" s="8" t="s">
        <v>56</v>
      </c>
      <c r="F15" s="2" t="str">
        <f>SUM(F5:F14)</f>
        <v>0</v>
      </c>
      <c r="G15" s="6" t="str">
        <f>SUM(G5:G14)</f>
        <v>0</v>
      </c>
      <c r="H15" s="2" t="str">
        <f>SUM(H5:H14)</f>
        <v>0</v>
      </c>
      <c r="I15" s="6" t="str">
        <f>SUM(I5:I14)</f>
        <v>0</v>
      </c>
      <c r="J15" s="6" t="str">
        <f>SUM(J5:J14)</f>
        <v>0</v>
      </c>
      <c r="K15" s="4" t="str">
        <f>IF(G15=0,0,J15 / G15)</f>
        <v>0</v>
      </c>
      <c r="L15" s="6" t="str">
        <f>SUM(L5:L14)</f>
        <v>0</v>
      </c>
      <c r="M15" s="2" t="str">
        <f>SUM(M5:M14)</f>
        <v>0</v>
      </c>
      <c r="N15" s="6" t="str">
        <f>SUM(N5:N14)</f>
        <v>0</v>
      </c>
    </row>
    <row r="16" spans="1:18">
      <c r="D16" s="8" t="s">
        <v>57</v>
      </c>
      <c r="E16" s="9">
        <v>0.04712</v>
      </c>
      <c r="F16" s="2" t="str">
        <f>E16 * (F15 - 0)</f>
        <v>0</v>
      </c>
      <c r="G16" s="6" t="str">
        <f>E16 * (G15 - 0)</f>
        <v>0</v>
      </c>
    </row>
    <row r="17" spans="1:18">
      <c r="D17" s="8" t="s">
        <v>58</v>
      </c>
      <c r="E17" s="7">
        <v>0.1</v>
      </c>
      <c r="F17" s="2" t="str">
        <f>F15*E17</f>
        <v>0</v>
      </c>
      <c r="G17" s="6" t="str">
        <f>G15*E17</f>
        <v>0</v>
      </c>
      <c r="N17" s="6" t="str">
        <f>G17</f>
        <v>0</v>
      </c>
    </row>
    <row r="18" spans="1:18">
      <c r="D18" s="8" t="s">
        <v>56</v>
      </c>
      <c r="F18" s="2" t="str">
        <f>F15 + F16 + F17</f>
        <v>0</v>
      </c>
      <c r="G18" s="6" t="str">
        <f>G15 + G16 + G17</f>
        <v>0</v>
      </c>
      <c r="H18" s="2" t="str">
        <f>H15</f>
        <v>0</v>
      </c>
      <c r="I18" s="6" t="str">
        <f>I15</f>
        <v>0</v>
      </c>
      <c r="J18" s="6" t="str">
        <f>G18 - I18</f>
        <v>0</v>
      </c>
      <c r="K18" s="4" t="str">
        <f>IF(G18=0,0,J18 / G18)</f>
        <v>0</v>
      </c>
      <c r="L18" s="6" t="str">
        <f>L15</f>
        <v>0</v>
      </c>
      <c r="M18" s="2" t="str">
        <f>M15</f>
        <v>0</v>
      </c>
      <c r="N18" s="6" t="str">
        <f>N15 + N17</f>
        <v>0</v>
      </c>
    </row>
    <row r="19" spans="1:18">
      <c r="D19" s="8" t="s">
        <v>59</v>
      </c>
      <c r="E19" s="7">
        <v>0</v>
      </c>
      <c r="F19" s="2" t="str">
        <f>F18*E19</f>
        <v>0</v>
      </c>
      <c r="G19" s="6" t="str">
        <f>G18*E19</f>
        <v>0</v>
      </c>
      <c r="L19" s="6" t="str">
        <f>G19*O19</f>
        <v>0</v>
      </c>
      <c r="M19" s="2" t="str">
        <f>F19*O19</f>
        <v>0</v>
      </c>
      <c r="N19" s="6" t="str">
        <f>G19*P19</f>
        <v>0</v>
      </c>
      <c r="O19" s="4">
        <v>0.2</v>
      </c>
      <c r="P19" s="4">
        <v>0.8</v>
      </c>
    </row>
    <row r="20" spans="1:18">
      <c r="D20" s="8" t="s">
        <v>60</v>
      </c>
      <c r="E20" s="5">
        <v>0</v>
      </c>
      <c r="F20" s="2" t="str">
        <f>IF(R20=0,0,G20/R20)</f>
        <v>0</v>
      </c>
      <c r="G20" s="6" t="str">
        <f>E20</f>
        <v>0</v>
      </c>
      <c r="L20" s="6" t="str">
        <f>G20*O20</f>
        <v>0</v>
      </c>
      <c r="M20" s="2" t="str">
        <f>F20*O20</f>
        <v>0</v>
      </c>
      <c r="N20" s="6" t="str">
        <f>G20*P20</f>
        <v>0</v>
      </c>
      <c r="O20" s="4">
        <v>0.2</v>
      </c>
      <c r="P20" s="4">
        <v>0.8</v>
      </c>
      <c r="Q20" s="2" t="s">
        <v>61</v>
      </c>
      <c r="R20" s="2">
        <v>100</v>
      </c>
    </row>
    <row r="21" spans="1:18">
      <c r="D21" s="8" t="s">
        <v>62</v>
      </c>
      <c r="F21" s="2" t="str">
        <f>F18 - F19 - F20</f>
        <v>0</v>
      </c>
      <c r="G21" s="6" t="str">
        <f>G18 - G19 - G20</f>
        <v>0</v>
      </c>
      <c r="H21" s="2" t="str">
        <f>H18</f>
        <v>0</v>
      </c>
      <c r="I21" s="6" t="str">
        <f>I18</f>
        <v>0</v>
      </c>
      <c r="J21" s="6" t="str">
        <f>G21 - I21</f>
        <v>0</v>
      </c>
      <c r="K21" s="4" t="str">
        <f>IF(G21=0,0,J21 / G21)</f>
        <v>0</v>
      </c>
      <c r="L21" s="6" t="str">
        <f>L18 - L19 - L20</f>
        <v>0</v>
      </c>
      <c r="M21" s="2" t="str">
        <f>M18 - M19 - M20</f>
        <v>0</v>
      </c>
      <c r="N21" s="6" t="str">
        <f>N18 - N19 - N20</f>
        <v>0</v>
      </c>
    </row>
    <row r="22" spans="1:18">
      <c r="D22" s="8"/>
    </row>
    <row r="23" spans="1:18">
      <c r="D23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3" s="2" t="str">
        <f>M21</f>
        <v>0</v>
      </c>
    </row>
    <row r="24" spans="1:18">
      <c r="D24" s="8" t="s">
        <v>7</v>
      </c>
      <c r="F24" s="2" t="str">
        <f>(F23 + F25) * E16</f>
        <v>0</v>
      </c>
    </row>
    <row r="25" spans="1:18">
      <c r="D25" s="8" t="s">
        <v>63</v>
      </c>
      <c r="F25" s="2" t="str">
        <f>H21</f>
        <v>0</v>
      </c>
    </row>
    <row r="26" spans="1:18">
      <c r="D26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6" s="2" t="str">
        <f>SUM(F23:F25)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送金全体像</vt:lpstr>
      <vt:lpstr>古屋様</vt:lpstr>
      <vt:lpstr>小笠原様</vt:lpstr>
      <vt:lpstr>吉田様</vt:lpstr>
      <vt:lpstr>奈須様</vt:lpstr>
      <vt:lpstr>鈴木様</vt:lpstr>
      <vt:lpstr>山田様</vt:lpstr>
      <vt:lpstr>小島様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2016-11-03T15:49:51+09:00</dcterms:modified>
  <dc:title/>
  <dc:description/>
  <dc:subject/>
  <cp:keywords/>
  <cp:category/>
</cp:coreProperties>
</file>