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送金全体像" sheetId="1" r:id="rId4"/>
    <sheet name="武田様" sheetId="2" r:id="rId5"/>
    <sheet name="免田様" sheetId="3" r:id="rId6"/>
    <sheet name="岩瀬様" sheetId="4" r:id="rId7"/>
    <sheet name="知花様" sheetId="5" r:id="rId8"/>
    <sheet name="下中様" sheetId="6" r:id="rId9"/>
    <sheet name="三浦様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<sst xmlns="http://schemas.openxmlformats.org/spreadsheetml/2006/main" uniqueCount="185">
  <si>
    <t>2020-01挙式分</t>
  </si>
  <si>
    <t>出力日：2020/11/03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</si>
  <si>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</si>
  <si>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</si>
  <si>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</si>
  <si>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</si>
  <si>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</si>
  <si>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</si>
  <si>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</si>
  <si>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2020/01/03</t>
  </si>
  <si>
    <t>知花 正磨</t>
  </si>
  <si>
    <t>2020/01/04</t>
  </si>
  <si>
    <t>下中 一彦</t>
  </si>
  <si>
    <t>2020/01/11</t>
  </si>
  <si>
    <t>武田 敬峰</t>
  </si>
  <si>
    <t>2020/01/17</t>
  </si>
  <si>
    <t>岩瀬 大輔</t>
  </si>
  <si>
    <t>2020/01/18</t>
  </si>
  <si>
    <t>免田 哲矢</t>
  </si>
  <si>
    <t>2020/01/25</t>
  </si>
  <si>
    <t>三浦 智也</t>
  </si>
  <si>
    <t>合計</t>
  </si>
  <si>
    <t>武田様     挙式日：2020-01-11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</si>
  <si>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</si>
  <si>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</si>
  <si>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</si>
  <si>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</si>
  <si>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</si>
  <si>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</si>
  <si>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</si>
  <si>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</si>
  <si>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</si>
  <si>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</si>
  <si>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</si>
  <si>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</si>
  <si>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</si>
  <si>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</si>
  <si>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</si>
  <si>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</si>
  <si>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</si>
  <si>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</si>
  <si>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</si>
  <si>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</si>
  <si>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</si>
  <si>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ヘアメイクアーティスト：Hisami</t>
  </si>
  <si>
    <t>つきっきり(7時間以内)+クイックヘアチェンジ2回付</t>
  </si>
  <si>
    <t>新郎ヘアセット(20分）</t>
  </si>
  <si>
    <t>リハーサルメイク(120分)</t>
  </si>
  <si>
    <t>フォトグラファー：Jayson Tanega</t>
  </si>
  <si>
    <t>お支度→ホテル館内→リムジン→挙式→フォトツアー1ヶ所(ワイキキ周辺）/撮影データ</t>
  </si>
  <si>
    <t>レセプション前半1時間追加（ワイキキ周辺）</t>
  </si>
  <si>
    <t>つきっきりコーディネーター</t>
  </si>
  <si>
    <t>ホテル出発→挙式→フォトツアー1カ所(ワイキキ周辺）→レセプション</t>
  </si>
  <si>
    <t>ゲスト様ご誘導〜レセプション会場セッティング</t>
  </si>
  <si>
    <t>カップル用リムジン</t>
  </si>
  <si>
    <t>フォトツアー1ヶ所（ワイキキ周辺）</t>
  </si>
  <si>
    <t>40名様用トロリーチャーター</t>
  </si>
  <si>
    <t>ホテル⇔会場間（ワイキキ周辺）/2時間</t>
  </si>
  <si>
    <t>Real Weddings オリジナル</t>
  </si>
  <si>
    <t>ブーケ＆ブートニア　※ミニカラーリリー</t>
  </si>
  <si>
    <t>ヘッドピース　※ブーケとお揃い</t>
  </si>
  <si>
    <t>フラワーシャワー(30名様分)　
☆ご紹介特典(45,500円相当)☆</t>
  </si>
  <si>
    <t>クレジット払い(海外)</t>
  </si>
  <si>
    <t>ミッシェルズ</t>
  </si>
  <si>
    <t>Orchid Menu
※プライベートルームの最低保障料金は468,000円です。</t>
  </si>
  <si>
    <t>Keiki menu</t>
  </si>
  <si>
    <t>振込(国内)</t>
  </si>
  <si>
    <t>ドレス&amp;タキシード</t>
  </si>
  <si>
    <t>★リアルウェディングスオリジナル特典★提携6社より選べるご衣裳レンタルプラン①bittersweet38万円分②Lavieen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</si>
  <si>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</si>
  <si>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</si>
  <si>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</si>
  <si>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</si>
  <si>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</si>
  <si>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</si>
  <si>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</si>
  <si>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</si>
  <si>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</si>
  <si>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免田様     挙式日：2020-01-18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</si>
  <si>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</si>
  <si>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</si>
  <si>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延長1時間</t>
  </si>
  <si>
    <t>お支度→ホテル館内→リムジン→フォトツアー1ヶ所(ワイキキ周辺）→挙式/撮影データ☆</t>
  </si>
  <si>
    <t>レセプション前半1時間追加（ワイキキ周辺）☆</t>
  </si>
  <si>
    <t>フォトツアーまでの待機料☆</t>
  </si>
  <si>
    <t>ホテル出発→挙式→レセプション→フォトツアー1ヶ所（ワイキキ周辺）</t>
  </si>
  <si>
    <t>レセプションコーディネーター</t>
  </si>
  <si>
    <t>会場チェック～レセプション冒頭まで
※個室への変更に伴い、Real Weddings手配</t>
  </si>
  <si>
    <t>フォトツアー1ヶ所(ワイキキ周辺)</t>
  </si>
  <si>
    <t>14名様用ミニバン</t>
  </si>
  <si>
    <t>ホテル⇔会場間（ワイキキ周辺）/往復</t>
  </si>
  <si>
    <t>サンスーシールーム</t>
  </si>
  <si>
    <t>個室使用料（2時間30分）
※工事に伴い個室へ変更のため無料
※10名様からのご予約が必要となります</t>
  </si>
  <si>
    <t>ハウツリーラナイ/サンスーシールーム</t>
  </si>
  <si>
    <t>Special Eggbenedict Lunch Course Menu
※ドリンク代はお召し上がり頂いた分を、現地でお支払い
　下さいませ。
☆特別価格☆</t>
  </si>
  <si>
    <t>Kids Menu</t>
  </si>
  <si>
    <t>18名様用（10inch/ハート型/いちご）
☆ハウツリーラナイからのプレゼント☆</t>
  </si>
  <si>
    <t>テーブルデコレーション</t>
  </si>
  <si>
    <t>テーブル装花
☆ハウツリーラナイのお手配☆</t>
  </si>
  <si>
    <t>ブーケ＆ブートニア　</t>
  </si>
  <si>
    <t>ヘッドピース　</t>
  </si>
  <si>
    <t>セントラルユニオン教会</t>
  </si>
  <si>
    <t>フラワーシャワー(10名様分)</t>
  </si>
  <si>
    <t>ご紹介特別割引</t>
  </si>
  <si>
    <t>岩瀬様     挙式日：2020-01-17</t>
  </si>
  <si>
    <t>ヘアメイクアーティスト：Machi Barros</t>
  </si>
  <si>
    <t>リハーサルメイク(120分）
☆プレゼント☆</t>
  </si>
  <si>
    <t>つきっきりヘアメイク(7時間）*クイックヘアチェンジ2回付き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</si>
  <si>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</si>
  <si>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</si>
  <si>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Tree House Production</t>
  </si>
  <si>
    <t>A Short Film（到着→挙式→ガーデン→出発）/曲選択可/DVDもしくはブルーレイ納品　※いづれか1つをご選択ください。（ワイキキ周辺/撮影1時間以内）</t>
  </si>
  <si>
    <t>追加：アンカットセレモニーのみ</t>
  </si>
  <si>
    <t>ホテル出発→挙式→フォトツアー2カ所(ワイキキ周辺）</t>
  </si>
  <si>
    <t>知花様     挙式日：2020-01-03</t>
  </si>
  <si>
    <t>ザ・フェアモントオーキッド・ウエディング</t>
  </si>
  <si>
    <t>タートルポイント会場使用料(月～金曜日・午前中挙式)／牧師先生／結婚証明書（法的効力はありません)／弾き語りシンガー／チェア（20脚）／日本人コーディネーター　※ゲスト25名様以上の場合、コーディネーター1名の追加が必要となります</t>
  </si>
  <si>
    <t>つきっきりコーディネーター(ハワイ島)</t>
  </si>
  <si>
    <t>レセプション終了まで</t>
  </si>
  <si>
    <t>ヘアメイクアーティスト：ハワイ島</t>
  </si>
  <si>
    <t xml:space="preserve">ヘアメイク＆着付け＋クイックヘアチェンジ2回付き(6時間)	</t>
  </si>
  <si>
    <t>リハーサルメイク(90分)</t>
  </si>
  <si>
    <t>新郎ヘアセット(20分)</t>
  </si>
  <si>
    <t>フォトグラファー：リアルウエディングスオリジナル(ハワイ島)</t>
  </si>
  <si>
    <t>挙式＋フォトツアー3カ所　※フォトツアーは連動している場合に限り(待機時間がある場合は別途ご相談ください)撮影時間1時間【お仕度＆ホテル、ビーチ、レセプション】のいづれかをご選択ください</t>
  </si>
  <si>
    <t>サンセットビーチ&amp;星空フォトツアー　※送迎車&amp;星空ガイド付き</t>
  </si>
  <si>
    <t>星空ツアー同行料(1名様分)　※8名様まで同行可能です</t>
  </si>
  <si>
    <t>Real Wedddings オリジナル</t>
  </si>
  <si>
    <t>デジタル横長タイプ：Laule'a 40P/80C(表紙素材：麻布)</t>
  </si>
  <si>
    <t>送迎車(ハワイ島)</t>
  </si>
  <si>
    <t>タクシー手配・片道(6名様用)
※チップは直接お渡し願います</t>
  </si>
  <si>
    <t>Real Weddings オリジナル(ハワイ島)</t>
  </si>
  <si>
    <t>ブーケ&amp;ブートニア</t>
  </si>
  <si>
    <t>ハクレイ(花冠)</t>
  </si>
  <si>
    <t>レイ(ホワイトオーキッド)</t>
  </si>
  <si>
    <t>フラワーシャワー(10名様分)　※濃いイエロー&amp;濃いオレンジリクエスト</t>
  </si>
  <si>
    <t>Real Weddings オリジナル（ハワイ島）</t>
  </si>
  <si>
    <t>フラワーバージンロード　※ホワイトリクエスト</t>
  </si>
  <si>
    <t>Real Weddings オリジナル (ハワイ島)</t>
  </si>
  <si>
    <t>テーブル装花/同じサイズのアレンジ(5個)ブーケとお揃いの花材</t>
  </si>
  <si>
    <t>ハワイ島：ザ・フェアモントオーキッド</t>
  </si>
  <si>
    <t>The Knoll会場使用料(Lunch:10~30名様まで)※10名様以下の場合、別途スタッフ料金がかかります</t>
  </si>
  <si>
    <t>Plated Lunch Menu #1</t>
  </si>
  <si>
    <t>Keiki Menu</t>
  </si>
  <si>
    <t>オリジナルウェディングケーキ(8inch/ラウンド/ストロベリートッピング)</t>
  </si>
  <si>
    <t>★リアルウエディングスオリジナル特典★提携5社より選べるご衣裳レンタルプラン①bittersweet38万円分②Lavieen Rose30万円分③innocently35万円分④La Reine38万円分⑤WHITE DOOR35万円分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</si>
  <si>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アフターブーケ(押し花)</t>
  </si>
  <si>
    <t>スタンダード(シェル)</t>
  </si>
  <si>
    <t>オアフ島までの送料</t>
  </si>
  <si>
    <t>離島特別割引</t>
  </si>
  <si>
    <t>下中様     挙式日：2020-01-04</t>
  </si>
  <si>
    <t>モアナルアガーデンウエディング</t>
  </si>
  <si>
    <t>モアナルアガーデン・ハワイアンスタイル挙式・マカイマウンド使用料(2時間)/ハワイアンスタイル司式者カフ/音楽奏者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脚まで)/マイレレイ(2本)/式次第/ガーデン入場料(35名様分まで)/リムジン送迎（ホテル⇔教会間・3時間）※ご列席者20名様以上の場合はガーデン内のみのゲストアテンダーが必ず必要となります。</t>
  </si>
  <si>
    <t>リハーサルメイク(120分)
※1/3(Fri): 16:45-18:45</t>
  </si>
  <si>
    <t>フォトグラファー：VISIONARI/Takako,Megumi,Ryan,Jason,Yumiko</t>
  </si>
  <si>
    <t xml:space="preserve">Plan（アルバムなし）：フォトグラファーJUNIOR/メイク、ホテル内、(リムジン)、セレモニー、フォトツアー2ヶ所又は フォトツアー1ヶ所+レセプション冒頭/350cut～/データ・インターネットスライドショー	</t>
  </si>
  <si>
    <t>VISIONARI PHOTO PLAN</t>
  </si>
  <si>
    <t>サンディビーチ出張料</t>
  </si>
  <si>
    <t>KAWI ENTERPRISE LTD.</t>
  </si>
  <si>
    <t>ウェディングステージA:ホテル館内撮影(ワイキキ周辺)＋挙式撮影：記録(シンプル)　※DVD納品</t>
  </si>
  <si>
    <t>ウエディングステージ：記録(スタンダード)変更料</t>
  </si>
  <si>
    <t>ホテル出発→挙式→サンディビーチ→レセプション前半
※現地お打ち合わせ：1/3(Fri) 15:30-16:30</t>
  </si>
  <si>
    <t>フォトツアー1ヶ所(サンディビーチ)</t>
  </si>
  <si>
    <t>Orchid Menu
※ダイニングルーム
※ドリンク代は当日お召し上がりいただいた分を
　現地でお支払いくださいませ。
※白のホイップクリームのウエディングケーキは
　コースの中に含まれております</t>
  </si>
  <si>
    <t>特別メニュー(チキンのエンジェルヘアパスタ)</t>
  </si>
  <si>
    <t>ブーケ＆ブートニア
☆お好きなブーケ・ブートニアをプレゼント☆</t>
  </si>
  <si>
    <t>ハクレイ（花冠）
※白×グリーン(小ぶりの花材を使用)
※白あじさい・デンドロビウム・イタリアンルスカス</t>
  </si>
  <si>
    <t>レイ　
※ホワイト×２
※ホワイト×グリーン×２</t>
  </si>
  <si>
    <t>モアナルアガーデン</t>
  </si>
  <si>
    <t>生花フラワーシャワー（10名様分）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</si>
  <si>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</si>
  <si>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特別割引</t>
  </si>
  <si>
    <t>三浦様     挙式日：2020-01-25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</si>
  <si>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</si>
  <si>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※ご列席者40名様以上の場合、2時間挙式をおすすめしております</t>
  </si>
  <si>
    <t>ヘアメイク＆着付け（120分）</t>
  </si>
  <si>
    <t>ご新婦様ボディメイク(20分)</t>
  </si>
  <si>
    <t>フォトグラファー：VISIONARI</t>
  </si>
  <si>
    <t>挙式のみ(50カット)/撮影データ</t>
  </si>
  <si>
    <t>フォトグラファー指名料(Megumi)</t>
  </si>
  <si>
    <t>ホテル出発→挙式→レセプション冒頭</t>
  </si>
  <si>
    <t>オーキッズ</t>
  </si>
  <si>
    <t>Wedding Lunch Menu　※乾杯用ドリンク付
※ドリンク代は当日お召し上がりいただいた分を
　現地でお召し上がりくださいませ。</t>
  </si>
  <si>
    <t>レイ　</t>
  </si>
  <si>
    <t>ご紹介特典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</si>
</sst>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"/>
  <sheetViews>
    <sheetView tabSelected="0" workbookViewId="0" zoomScale="75" showGridLines="true" showRowColHeaders="1">
      <selection activeCell="H11" sqref="H11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5712.27</v>
      </c>
      <c r="F5" s="28">
        <v>0</v>
      </c>
      <c r="G5" s="28">
        <v>237.97</v>
      </c>
      <c r="H5" s="35">
        <v>5950.24</v>
      </c>
    </row>
    <row r="6" spans="1:9">
      <c r="B6" s="33">
        <v>2</v>
      </c>
      <c r="C6" s="26" t="s">
        <v>11</v>
      </c>
      <c r="D6" s="27" t="s">
        <v>12</v>
      </c>
      <c r="E6" s="28">
        <v>8768.030000000001</v>
      </c>
      <c r="F6" s="28">
        <v>866.05</v>
      </c>
      <c r="G6" s="28">
        <v>453.96</v>
      </c>
      <c r="H6" s="35">
        <v>10088.04</v>
      </c>
    </row>
    <row r="7" spans="1:9">
      <c r="B7" s="33">
        <v>3</v>
      </c>
      <c r="C7" s="26" t="s">
        <v>13</v>
      </c>
      <c r="D7" s="27" t="s">
        <v>14</v>
      </c>
      <c r="E7" s="28">
        <v>4841.51</v>
      </c>
      <c r="F7" s="28">
        <v>781.6900000000001</v>
      </c>
      <c r="G7" s="28">
        <v>264.97</v>
      </c>
      <c r="H7" s="35">
        <v>5888.17</v>
      </c>
    </row>
    <row r="8" spans="1:9">
      <c r="B8" s="33">
        <v>4</v>
      </c>
      <c r="C8" s="26" t="s">
        <v>15</v>
      </c>
      <c r="D8" s="27" t="s">
        <v>16</v>
      </c>
      <c r="E8" s="28">
        <v>5067.07</v>
      </c>
      <c r="F8" s="28">
        <v>552.37</v>
      </c>
      <c r="G8" s="28">
        <v>264.79</v>
      </c>
      <c r="H8" s="35">
        <v>5884.23</v>
      </c>
    </row>
    <row r="9" spans="1:9">
      <c r="B9" s="33">
        <v>5</v>
      </c>
      <c r="C9" s="26" t="s">
        <v>17</v>
      </c>
      <c r="D9" s="27" t="s">
        <v>18</v>
      </c>
      <c r="E9" s="28">
        <v>4880.22</v>
      </c>
      <c r="F9" s="28">
        <v>640.75</v>
      </c>
      <c r="G9" s="28">
        <v>260.15</v>
      </c>
      <c r="H9" s="35">
        <v>5781.12</v>
      </c>
    </row>
    <row r="10" spans="1:9">
      <c r="B10" s="33">
        <v>6</v>
      </c>
      <c r="C10" s="26" t="s">
        <v>19</v>
      </c>
      <c r="D10" s="27" t="s">
        <v>20</v>
      </c>
      <c r="E10" s="28">
        <v>3183.14</v>
      </c>
      <c r="F10" s="28">
        <v>360.3</v>
      </c>
      <c r="G10" s="28">
        <v>166.97</v>
      </c>
      <c r="H10" s="35">
        <v>3710.41</v>
      </c>
    </row>
    <row r="11" spans="1:9">
      <c r="B11" s="36"/>
      <c r="C11" s="37"/>
      <c r="D11" s="38" t="s">
        <v>21</v>
      </c>
      <c r="E11" s="39" t="str">
        <f>SUM(E5:E10)</f>
        <v>0</v>
      </c>
      <c r="F11" s="39" t="str">
        <f>SUM(F5:F10)</f>
        <v>0</v>
      </c>
      <c r="G11" s="39" t="str">
        <f>SUM(G5:G10)</f>
        <v>0</v>
      </c>
      <c r="H11" s="40" t="str">
        <f>SUM(H5:H10)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22</v>
      </c>
      <c r="Q2" s="2" t="s">
        <v>23</v>
      </c>
      <c r="R2" s="2">
        <v>110.59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41</v>
      </c>
      <c r="C5" t="s">
        <v>42</v>
      </c>
      <c r="D5" s="3" t="s">
        <v>43</v>
      </c>
      <c r="E5" s="5">
        <v>1</v>
      </c>
      <c r="F5" s="2">
        <v>1750</v>
      </c>
      <c r="G5" s="6">
        <v>227500</v>
      </c>
      <c r="H5" s="2">
        <v>1559.1</v>
      </c>
      <c r="I5" s="6">
        <v>172421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110.59</v>
      </c>
    </row>
    <row r="6" spans="1:18">
      <c r="B6" s="47" t="s">
        <v>41</v>
      </c>
      <c r="C6" t="s">
        <v>44</v>
      </c>
      <c r="D6" s="3" t="s">
        <v>45</v>
      </c>
      <c r="E6" s="5">
        <v>1</v>
      </c>
      <c r="F6" s="2">
        <v>900</v>
      </c>
      <c r="G6" s="6">
        <v>117000</v>
      </c>
      <c r="H6" s="2">
        <v>500</v>
      </c>
      <c r="I6" s="6">
        <v>55295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110.59</v>
      </c>
    </row>
    <row r="7" spans="1:18">
      <c r="B7" s="47" t="s">
        <v>41</v>
      </c>
      <c r="C7" t="s">
        <v>44</v>
      </c>
      <c r="D7" s="3" t="s">
        <v>46</v>
      </c>
      <c r="E7" s="5">
        <v>1</v>
      </c>
      <c r="F7" s="2">
        <v>80</v>
      </c>
      <c r="G7" s="6">
        <v>10400</v>
      </c>
      <c r="H7" s="2">
        <v>40</v>
      </c>
      <c r="I7" s="6">
        <v>4424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110.59</v>
      </c>
    </row>
    <row r="8" spans="1:18">
      <c r="B8" s="47" t="s">
        <v>41</v>
      </c>
      <c r="C8" t="s">
        <v>44</v>
      </c>
      <c r="D8" s="3" t="s">
        <v>47</v>
      </c>
      <c r="E8" s="5">
        <v>1</v>
      </c>
      <c r="F8" s="2">
        <v>300</v>
      </c>
      <c r="G8" s="6">
        <v>39000</v>
      </c>
      <c r="H8" s="2">
        <v>150</v>
      </c>
      <c r="I8" s="6">
        <v>16589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110.59</v>
      </c>
    </row>
    <row r="9" spans="1:18">
      <c r="B9" s="47" t="s">
        <v>41</v>
      </c>
      <c r="C9" t="s">
        <v>48</v>
      </c>
      <c r="D9" s="3" t="s">
        <v>49</v>
      </c>
      <c r="E9" s="5">
        <v>1</v>
      </c>
      <c r="F9" s="2">
        <v>1400</v>
      </c>
      <c r="G9" s="6">
        <v>182000</v>
      </c>
      <c r="H9" s="2">
        <v>723.6</v>
      </c>
      <c r="I9" s="6">
        <v>80023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110.59</v>
      </c>
    </row>
    <row r="10" spans="1:18">
      <c r="B10" s="47" t="s">
        <v>41</v>
      </c>
      <c r="C10" t="s">
        <v>48</v>
      </c>
      <c r="D10" s="3" t="s">
        <v>50</v>
      </c>
      <c r="E10" s="5">
        <v>1</v>
      </c>
      <c r="F10" s="2">
        <v>350</v>
      </c>
      <c r="G10" s="6">
        <v>45500</v>
      </c>
      <c r="H10" s="2">
        <v>201</v>
      </c>
      <c r="I10" s="6">
        <v>22229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110.59</v>
      </c>
    </row>
    <row r="11" spans="1:18">
      <c r="B11" s="47" t="s">
        <v>41</v>
      </c>
      <c r="C11" t="s">
        <v>51</v>
      </c>
      <c r="D11" s="3" t="s">
        <v>52</v>
      </c>
      <c r="E11" s="5">
        <v>1</v>
      </c>
      <c r="F11" s="2">
        <v>450</v>
      </c>
      <c r="G11" s="6">
        <v>58500</v>
      </c>
      <c r="H11" s="2">
        <v>340</v>
      </c>
      <c r="I11" s="6">
        <v>37601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110.59</v>
      </c>
    </row>
    <row r="12" spans="1:18">
      <c r="B12" s="47" t="s">
        <v>41</v>
      </c>
      <c r="C12" t="s">
        <v>51</v>
      </c>
      <c r="D12" s="3" t="s">
        <v>53</v>
      </c>
      <c r="E12" s="5">
        <v>1</v>
      </c>
      <c r="F12" s="2">
        <v>0</v>
      </c>
      <c r="G12" s="6">
        <v>0</v>
      </c>
      <c r="H12" s="2">
        <v>120</v>
      </c>
      <c r="I12" s="6">
        <v>13271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110.59</v>
      </c>
    </row>
    <row r="13" spans="1:18">
      <c r="B13" s="47" t="s">
        <v>41</v>
      </c>
      <c r="C13" t="s">
        <v>54</v>
      </c>
      <c r="D13" s="3" t="s">
        <v>55</v>
      </c>
      <c r="E13" s="5">
        <v>1</v>
      </c>
      <c r="F13" s="2">
        <v>150</v>
      </c>
      <c r="G13" s="6">
        <v>19500</v>
      </c>
      <c r="H13" s="2">
        <v>83.77</v>
      </c>
      <c r="I13" s="6">
        <v>9264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110.59</v>
      </c>
    </row>
    <row r="14" spans="1:18">
      <c r="B14" s="47" t="s">
        <v>41</v>
      </c>
      <c r="C14" t="s">
        <v>56</v>
      </c>
      <c r="D14" s="3" t="s">
        <v>57</v>
      </c>
      <c r="E14" s="5">
        <v>1</v>
      </c>
      <c r="F14" s="2">
        <v>700</v>
      </c>
      <c r="G14" s="6">
        <v>91000</v>
      </c>
      <c r="H14" s="2">
        <v>674.04</v>
      </c>
      <c r="I14" s="6">
        <v>74542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110.59</v>
      </c>
    </row>
    <row r="15" spans="1:18">
      <c r="B15" s="47" t="s">
        <v>41</v>
      </c>
      <c r="C15" t="s">
        <v>58</v>
      </c>
      <c r="D15" s="3" t="s">
        <v>59</v>
      </c>
      <c r="E15" s="5">
        <v>1</v>
      </c>
      <c r="F15" s="2">
        <v>350</v>
      </c>
      <c r="G15" s="6">
        <v>45500</v>
      </c>
      <c r="H15" s="2">
        <v>300</v>
      </c>
      <c r="I15" s="6">
        <v>33177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110.59</v>
      </c>
    </row>
    <row r="16" spans="1:18">
      <c r="B16" s="47" t="s">
        <v>41</v>
      </c>
      <c r="C16" t="s">
        <v>58</v>
      </c>
      <c r="D16" s="3" t="s">
        <v>60</v>
      </c>
      <c r="E16" s="5">
        <v>1</v>
      </c>
      <c r="F16" s="2">
        <v>90</v>
      </c>
      <c r="G16" s="6">
        <v>11700</v>
      </c>
      <c r="H16" s="2">
        <v>60</v>
      </c>
      <c r="I16" s="6">
        <v>6635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110.59</v>
      </c>
    </row>
    <row r="17" spans="1:18">
      <c r="B17" s="47" t="s">
        <v>41</v>
      </c>
      <c r="C17" t="s">
        <v>58</v>
      </c>
      <c r="D17" s="3" t="s">
        <v>61</v>
      </c>
      <c r="E17" s="5">
        <v>1</v>
      </c>
      <c r="F17" s="2">
        <v>0</v>
      </c>
      <c r="G17" s="6">
        <v>0</v>
      </c>
      <c r="H17" s="2">
        <v>90</v>
      </c>
      <c r="I17" s="6">
        <v>9953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110.59</v>
      </c>
    </row>
    <row r="18" spans="1:18">
      <c r="B18" s="47" t="s">
        <v>62</v>
      </c>
      <c r="C18" t="s">
        <v>63</v>
      </c>
      <c r="D18" s="3" t="s">
        <v>64</v>
      </c>
      <c r="E18" s="5">
        <v>24</v>
      </c>
      <c r="F18" s="2">
        <v>3312</v>
      </c>
      <c r="G18" s="6">
        <v>430560</v>
      </c>
      <c r="H18" s="2">
        <v>0</v>
      </c>
      <c r="I18" s="6">
        <v>0</v>
      </c>
      <c r="J18" s="6" t="str">
        <f>G18 - 315840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110.59</v>
      </c>
    </row>
    <row r="19" spans="1:18">
      <c r="B19" s="47" t="s">
        <v>62</v>
      </c>
      <c r="C19" t="s">
        <v>63</v>
      </c>
      <c r="D19" s="3" t="s">
        <v>65</v>
      </c>
      <c r="E19" s="5">
        <v>2</v>
      </c>
      <c r="F19" s="2">
        <v>110</v>
      </c>
      <c r="G19" s="6">
        <v>14300</v>
      </c>
      <c r="H19" s="2">
        <v>0</v>
      </c>
      <c r="I19" s="6">
        <v>0</v>
      </c>
      <c r="J19" s="6" t="str">
        <f>G19 - 8958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110.59</v>
      </c>
    </row>
    <row r="20" spans="1:18">
      <c r="B20" s="48" t="s">
        <v>66</v>
      </c>
      <c r="C20" s="41" t="s">
        <v>67</v>
      </c>
      <c r="D20" s="42" t="s">
        <v>68</v>
      </c>
      <c r="E20" s="43">
        <v>1</v>
      </c>
      <c r="F20" s="44">
        <v>0</v>
      </c>
      <c r="G20" s="45">
        <v>0</v>
      </c>
      <c r="H20" s="44">
        <v>0</v>
      </c>
      <c r="I20" s="45">
        <v>86400</v>
      </c>
      <c r="J20" s="45" t="str">
        <f>G20 - I20</f>
        <v>0</v>
      </c>
      <c r="K20" s="46" t="str">
        <f>IF(G20=0,0,J20 / G20)</f>
        <v>0</v>
      </c>
      <c r="L20" s="45">
        <v>0</v>
      </c>
      <c r="M20" s="44">
        <v>0</v>
      </c>
      <c r="N20" s="45" t="str">
        <f>J20 * P20</f>
        <v>0</v>
      </c>
      <c r="O20" s="46">
        <v>0.2</v>
      </c>
      <c r="P20" s="46">
        <v>0.8</v>
      </c>
      <c r="Q20" s="44">
        <v>130</v>
      </c>
      <c r="R20" s="50">
        <v>110.59</v>
      </c>
    </row>
    <row r="21" spans="1:18">
      <c r="B21" s="51"/>
      <c r="C21" s="51"/>
      <c r="D21" s="52"/>
      <c r="E21" s="53"/>
      <c r="F21" s="54"/>
      <c r="G21" s="55"/>
      <c r="H21" s="54"/>
      <c r="I21" s="55"/>
      <c r="J21" s="55"/>
      <c r="K21" s="56"/>
      <c r="L21" s="55"/>
      <c r="M21" s="54"/>
      <c r="N21" s="55"/>
      <c r="O21" s="56"/>
      <c r="P21" s="56"/>
      <c r="Q21" s="54"/>
      <c r="R21" s="54"/>
    </row>
    <row r="22" spans="1:18">
      <c r="D22" s="8" t="s">
        <v>69</v>
      </c>
      <c r="F22" s="2" t="str">
        <f>SUM(F5:F21)</f>
        <v>0</v>
      </c>
      <c r="G22" s="6" t="str">
        <f>SUM(G5:G21)</f>
        <v>0</v>
      </c>
      <c r="H22" s="2" t="str">
        <f>SUM(H5:H21)</f>
        <v>0</v>
      </c>
      <c r="I22" s="6" t="str">
        <f>SUM(I5:I21)</f>
        <v>0</v>
      </c>
      <c r="J22" s="6" t="str">
        <f>SUM(J5:J21)</f>
        <v>0</v>
      </c>
      <c r="K22" s="4" t="str">
        <f>IF(G22=0,0,J22 / G22)</f>
        <v>0</v>
      </c>
      <c r="L22" s="6" t="str">
        <f>SUM(L5:L21)</f>
        <v>0</v>
      </c>
      <c r="M22" s="2" t="str">
        <f>SUM(M5:M21)</f>
        <v>0</v>
      </c>
      <c r="N22" s="6" t="str">
        <f>SUM(N5:N21)</f>
        <v>0</v>
      </c>
    </row>
    <row r="23" spans="1:18">
      <c r="D23" s="8" t="s">
        <v>70</v>
      </c>
      <c r="E23" s="9">
        <v>0.04712</v>
      </c>
      <c r="F23" s="2" t="str">
        <f>E23 * (F22 - 0)</f>
        <v>0</v>
      </c>
      <c r="G23" s="6" t="str">
        <f>E23 * (G22 - 0)</f>
        <v>0</v>
      </c>
    </row>
    <row r="24" spans="1:18">
      <c r="D24" s="8" t="s">
        <v>71</v>
      </c>
      <c r="E24" s="7">
        <v>0.1</v>
      </c>
      <c r="F24" s="2" t="str">
        <f>F22*E24</f>
        <v>0</v>
      </c>
      <c r="G24" s="6" t="str">
        <f>G22*E24</f>
        <v>0</v>
      </c>
      <c r="N24" s="6" t="str">
        <f>G24</f>
        <v>0</v>
      </c>
    </row>
    <row r="25" spans="1:18">
      <c r="D25" s="8" t="s">
        <v>69</v>
      </c>
      <c r="F25" s="2" t="str">
        <f>F22 + F23 + F24</f>
        <v>0</v>
      </c>
      <c r="G25" s="6" t="str">
        <f>G22 + G23 +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</f>
        <v>0</v>
      </c>
      <c r="M25" s="2" t="str">
        <f>M22</f>
        <v>0</v>
      </c>
      <c r="N25" s="6" t="str">
        <f>N22 + N24</f>
        <v>0</v>
      </c>
    </row>
    <row r="26" spans="1:18">
      <c r="D26" s="8" t="s">
        <v>72</v>
      </c>
      <c r="E26" s="7">
        <v>0</v>
      </c>
      <c r="F26" s="2" t="str">
        <f>F25*E26</f>
        <v>0</v>
      </c>
      <c r="G26" s="6" t="str">
        <f>G25*E26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</row>
    <row r="27" spans="1:18">
      <c r="D27" s="8" t="s">
        <v>73</v>
      </c>
      <c r="E27" s="5">
        <v>0</v>
      </c>
      <c r="F27" s="2" t="str">
        <f>IF(R27=0,0,G27/R27)</f>
        <v>0</v>
      </c>
      <c r="G27" s="6" t="str">
        <f>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  <c r="Q27" s="2" t="s">
        <v>74</v>
      </c>
      <c r="R27" s="2">
        <v>100</v>
      </c>
    </row>
    <row r="28" spans="1:18">
      <c r="D28" s="8" t="s">
        <v>75</v>
      </c>
      <c r="F28" s="2" t="str">
        <f>F25 - F26 - F27</f>
        <v>0</v>
      </c>
      <c r="G28" s="6" t="str">
        <f>G25 - G26 -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L25 - L26 - L27</f>
        <v>0</v>
      </c>
      <c r="M28" s="2" t="str">
        <f>M25 - M26 - M27</f>
        <v>0</v>
      </c>
      <c r="N28" s="6" t="str">
        <f>N25 - N26 - N27</f>
        <v>0</v>
      </c>
    </row>
    <row r="29" spans="1:18">
      <c r="D29" s="8"/>
    </row>
    <row r="30" spans="1:18">
      <c r="D3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0" s="2" t="str">
        <f>M28</f>
        <v>0</v>
      </c>
    </row>
    <row r="31" spans="1:18">
      <c r="D31" s="8" t="s">
        <v>7</v>
      </c>
      <c r="F31" s="2" t="str">
        <f>(F30 + F32) * E23</f>
        <v>0</v>
      </c>
    </row>
    <row r="32" spans="1:18">
      <c r="D32" s="8" t="s">
        <v>76</v>
      </c>
      <c r="F32" s="2" t="str">
        <f>H28</f>
        <v>0</v>
      </c>
    </row>
    <row r="33" spans="1:18">
      <c r="D3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3" s="2" t="str">
        <f>SUM(F30:F32)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78</v>
      </c>
      <c r="Q2" s="2" t="s">
        <v>23</v>
      </c>
      <c r="R2" s="2">
        <v>110.59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41</v>
      </c>
      <c r="C5" t="s">
        <v>79</v>
      </c>
      <c r="D5" s="3" t="s">
        <v>80</v>
      </c>
      <c r="E5" s="5">
        <v>1</v>
      </c>
      <c r="F5" s="2">
        <v>2000</v>
      </c>
      <c r="G5" s="6">
        <v>260000</v>
      </c>
      <c r="H5" s="2">
        <v>1976.56</v>
      </c>
      <c r="I5" s="6">
        <v>218588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110.59</v>
      </c>
    </row>
    <row r="6" spans="1:18">
      <c r="B6" s="47" t="s">
        <v>41</v>
      </c>
      <c r="C6" t="s">
        <v>44</v>
      </c>
      <c r="D6" s="3" t="s">
        <v>45</v>
      </c>
      <c r="E6" s="5">
        <v>1</v>
      </c>
      <c r="F6" s="2">
        <v>900</v>
      </c>
      <c r="G6" s="6">
        <v>117000</v>
      </c>
      <c r="H6" s="2">
        <v>500</v>
      </c>
      <c r="I6" s="6">
        <v>55295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110.59</v>
      </c>
    </row>
    <row r="7" spans="1:18">
      <c r="B7" s="47" t="s">
        <v>41</v>
      </c>
      <c r="C7" t="s">
        <v>44</v>
      </c>
      <c r="D7" s="3" t="s">
        <v>81</v>
      </c>
      <c r="E7" s="5">
        <v>1</v>
      </c>
      <c r="F7" s="2">
        <v>150</v>
      </c>
      <c r="G7" s="6">
        <v>19500</v>
      </c>
      <c r="H7" s="2">
        <v>80</v>
      </c>
      <c r="I7" s="6">
        <v>8847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110.59</v>
      </c>
    </row>
    <row r="8" spans="1:18">
      <c r="B8" s="47" t="s">
        <v>41</v>
      </c>
      <c r="C8" t="s">
        <v>48</v>
      </c>
      <c r="D8" s="3" t="s">
        <v>82</v>
      </c>
      <c r="E8" s="5">
        <v>1</v>
      </c>
      <c r="F8" s="2">
        <v>1400</v>
      </c>
      <c r="G8" s="6">
        <v>182000</v>
      </c>
      <c r="H8" s="2">
        <v>723.6</v>
      </c>
      <c r="I8" s="6">
        <v>80023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110.59</v>
      </c>
    </row>
    <row r="9" spans="1:18">
      <c r="B9" s="47" t="s">
        <v>41</v>
      </c>
      <c r="C9" t="s">
        <v>48</v>
      </c>
      <c r="D9" s="3" t="s">
        <v>83</v>
      </c>
      <c r="E9" s="5">
        <v>1</v>
      </c>
      <c r="F9" s="2">
        <v>350</v>
      </c>
      <c r="G9" s="6">
        <v>45500</v>
      </c>
      <c r="H9" s="2">
        <v>201</v>
      </c>
      <c r="I9" s="6">
        <v>22229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110.59</v>
      </c>
    </row>
    <row r="10" spans="1:18">
      <c r="B10" s="47" t="s">
        <v>41</v>
      </c>
      <c r="C10" t="s">
        <v>48</v>
      </c>
      <c r="D10" s="3" t="s">
        <v>84</v>
      </c>
      <c r="E10" s="5">
        <v>1</v>
      </c>
      <c r="F10" s="2">
        <v>50</v>
      </c>
      <c r="G10" s="6">
        <v>6500</v>
      </c>
      <c r="H10" s="2">
        <v>30</v>
      </c>
      <c r="I10" s="6">
        <v>3318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110.59</v>
      </c>
    </row>
    <row r="11" spans="1:18">
      <c r="B11" s="47" t="s">
        <v>41</v>
      </c>
      <c r="C11" t="s">
        <v>51</v>
      </c>
      <c r="D11" s="3" t="s">
        <v>85</v>
      </c>
      <c r="E11" s="5">
        <v>1</v>
      </c>
      <c r="F11" s="2">
        <v>650</v>
      </c>
      <c r="G11" s="6">
        <v>84500</v>
      </c>
      <c r="H11" s="2">
        <v>370</v>
      </c>
      <c r="I11" s="6">
        <v>40918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110.59</v>
      </c>
    </row>
    <row r="12" spans="1:18">
      <c r="B12" s="47" t="s">
        <v>41</v>
      </c>
      <c r="C12" t="s">
        <v>86</v>
      </c>
      <c r="D12" s="3" t="s">
        <v>87</v>
      </c>
      <c r="E12" s="5">
        <v>1</v>
      </c>
      <c r="F12" s="2">
        <v>0</v>
      </c>
      <c r="G12" s="6">
        <v>0</v>
      </c>
      <c r="H12" s="2">
        <v>120</v>
      </c>
      <c r="I12" s="6">
        <v>13271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110.59</v>
      </c>
    </row>
    <row r="13" spans="1:18">
      <c r="B13" s="47" t="s">
        <v>41</v>
      </c>
      <c r="C13" t="s">
        <v>54</v>
      </c>
      <c r="D13" s="3" t="s">
        <v>88</v>
      </c>
      <c r="E13" s="5">
        <v>1</v>
      </c>
      <c r="F13" s="2">
        <v>270</v>
      </c>
      <c r="G13" s="6">
        <v>35100</v>
      </c>
      <c r="H13" s="2">
        <v>167.54</v>
      </c>
      <c r="I13" s="6">
        <v>18528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110.59</v>
      </c>
    </row>
    <row r="14" spans="1:18">
      <c r="B14" s="47" t="s">
        <v>41</v>
      </c>
      <c r="C14" t="s">
        <v>89</v>
      </c>
      <c r="D14" s="3" t="s">
        <v>90</v>
      </c>
      <c r="E14" s="5">
        <v>1</v>
      </c>
      <c r="F14" s="2">
        <v>350</v>
      </c>
      <c r="G14" s="6">
        <v>45500</v>
      </c>
      <c r="H14" s="2">
        <v>222.51</v>
      </c>
      <c r="I14" s="6">
        <v>24607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110.59</v>
      </c>
    </row>
    <row r="15" spans="1:18">
      <c r="B15" s="47" t="s">
        <v>62</v>
      </c>
      <c r="C15" t="s">
        <v>91</v>
      </c>
      <c r="D15" s="3" t="s">
        <v>92</v>
      </c>
      <c r="E15" s="5">
        <v>1</v>
      </c>
      <c r="F15" s="2">
        <v>0</v>
      </c>
      <c r="G15" s="6">
        <v>0</v>
      </c>
      <c r="H15" s="2">
        <v>0</v>
      </c>
      <c r="I15" s="6">
        <v>0</v>
      </c>
      <c r="J15" s="6" t="str">
        <f>G15 - 0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110.59</v>
      </c>
    </row>
    <row r="16" spans="1:18">
      <c r="B16" s="47" t="s">
        <v>62</v>
      </c>
      <c r="C16" t="s">
        <v>93</v>
      </c>
      <c r="D16" s="3" t="s">
        <v>94</v>
      </c>
      <c r="E16" s="5">
        <v>11</v>
      </c>
      <c r="F16" s="2">
        <v>935</v>
      </c>
      <c r="G16" s="6">
        <v>121550</v>
      </c>
      <c r="H16" s="2">
        <v>0</v>
      </c>
      <c r="I16" s="6">
        <v>0</v>
      </c>
      <c r="J16" s="6" t="str">
        <f>G16 - 79068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110.59</v>
      </c>
    </row>
    <row r="17" spans="1:18">
      <c r="B17" s="47" t="s">
        <v>62</v>
      </c>
      <c r="C17" t="s">
        <v>93</v>
      </c>
      <c r="D17" s="3" t="s">
        <v>95</v>
      </c>
      <c r="E17" s="5">
        <v>3</v>
      </c>
      <c r="F17" s="2">
        <v>120</v>
      </c>
      <c r="G17" s="6">
        <v>15600</v>
      </c>
      <c r="H17" s="2">
        <v>0</v>
      </c>
      <c r="I17" s="6">
        <v>0</v>
      </c>
      <c r="J17" s="6" t="str">
        <f>G17 - 10617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110.59</v>
      </c>
    </row>
    <row r="18" spans="1:18">
      <c r="B18" s="47" t="s">
        <v>41</v>
      </c>
      <c r="C18" t="s">
        <v>93</v>
      </c>
      <c r="D18" s="3" t="s">
        <v>96</v>
      </c>
      <c r="E18" s="5">
        <v>1</v>
      </c>
      <c r="F18" s="2">
        <v>0</v>
      </c>
      <c r="G18" s="6">
        <v>0</v>
      </c>
      <c r="H18" s="2">
        <v>0</v>
      </c>
      <c r="I18" s="6">
        <v>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110.59</v>
      </c>
    </row>
    <row r="19" spans="1:18">
      <c r="B19" s="47" t="s">
        <v>41</v>
      </c>
      <c r="C19" t="s">
        <v>97</v>
      </c>
      <c r="D19" s="3" t="s">
        <v>98</v>
      </c>
      <c r="E19" s="5">
        <v>1</v>
      </c>
      <c r="F19" s="2">
        <v>0</v>
      </c>
      <c r="G19" s="6">
        <v>0</v>
      </c>
      <c r="H19" s="2">
        <v>0</v>
      </c>
      <c r="I19" s="6">
        <v>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110.59</v>
      </c>
    </row>
    <row r="20" spans="1:18">
      <c r="B20" s="47" t="s">
        <v>41</v>
      </c>
      <c r="C20" t="s">
        <v>58</v>
      </c>
      <c r="D20" s="3" t="s">
        <v>99</v>
      </c>
      <c r="E20" s="5">
        <v>1</v>
      </c>
      <c r="F20" s="2">
        <v>550</v>
      </c>
      <c r="G20" s="6">
        <v>71500</v>
      </c>
      <c r="H20" s="2">
        <v>350</v>
      </c>
      <c r="I20" s="6">
        <v>38707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9">
        <v>110.59</v>
      </c>
    </row>
    <row r="21" spans="1:18">
      <c r="B21" s="47" t="s">
        <v>41</v>
      </c>
      <c r="C21" t="s">
        <v>58</v>
      </c>
      <c r="D21" s="3" t="s">
        <v>100</v>
      </c>
      <c r="E21" s="5">
        <v>1</v>
      </c>
      <c r="F21" s="2">
        <v>80</v>
      </c>
      <c r="G21" s="6">
        <v>10400</v>
      </c>
      <c r="H21" s="2">
        <v>50</v>
      </c>
      <c r="I21" s="6">
        <v>5530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9">
        <v>110.59</v>
      </c>
    </row>
    <row r="22" spans="1:18">
      <c r="B22" s="47" t="s">
        <v>41</v>
      </c>
      <c r="C22" t="s">
        <v>101</v>
      </c>
      <c r="D22" s="3" t="s">
        <v>102</v>
      </c>
      <c r="E22" s="5">
        <v>1</v>
      </c>
      <c r="F22" s="2">
        <v>150</v>
      </c>
      <c r="G22" s="6">
        <v>19500</v>
      </c>
      <c r="H22" s="2">
        <v>89.01000000000001</v>
      </c>
      <c r="I22" s="6">
        <v>9844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9">
        <v>110.59</v>
      </c>
    </row>
    <row r="23" spans="1:18">
      <c r="B23" s="51"/>
      <c r="C23" s="51"/>
      <c r="D23" s="52"/>
      <c r="E23" s="53"/>
      <c r="F23" s="54"/>
      <c r="G23" s="55"/>
      <c r="H23" s="54"/>
      <c r="I23" s="55"/>
      <c r="J23" s="55"/>
      <c r="K23" s="56"/>
      <c r="L23" s="55"/>
      <c r="M23" s="54"/>
      <c r="N23" s="55"/>
      <c r="O23" s="56"/>
      <c r="P23" s="56"/>
      <c r="Q23" s="54"/>
      <c r="R23" s="54"/>
    </row>
    <row r="24" spans="1:18">
      <c r="D24" s="8" t="s">
        <v>69</v>
      </c>
      <c r="F24" s="2" t="str">
        <f>SUM(F5:F23)</f>
        <v>0</v>
      </c>
      <c r="G24" s="6" t="str">
        <f>SUM(G5:G23)</f>
        <v>0</v>
      </c>
      <c r="H24" s="2" t="str">
        <f>SUM(H5:H23)</f>
        <v>0</v>
      </c>
      <c r="I24" s="6" t="str">
        <f>SUM(I5:I23)</f>
        <v>0</v>
      </c>
      <c r="J24" s="6" t="str">
        <f>SUM(J5:J23)</f>
        <v>0</v>
      </c>
      <c r="K24" s="4" t="str">
        <f>IF(G24=0,0,J24 / G24)</f>
        <v>0</v>
      </c>
      <c r="L24" s="6" t="str">
        <f>SUM(L5:L23)</f>
        <v>0</v>
      </c>
      <c r="M24" s="2" t="str">
        <f>SUM(M5:M23)</f>
        <v>0</v>
      </c>
      <c r="N24" s="6" t="str">
        <f>SUM(N5:N23)</f>
        <v>0</v>
      </c>
    </row>
    <row r="25" spans="1:18">
      <c r="D25" s="8" t="s">
        <v>70</v>
      </c>
      <c r="E25" s="9">
        <v>0.04712</v>
      </c>
      <c r="F25" s="2" t="str">
        <f>E25 * (F24 - 0)</f>
        <v>0</v>
      </c>
      <c r="G25" s="6" t="str">
        <f>E25 * (G24 - 0)</f>
        <v>0</v>
      </c>
    </row>
    <row r="26" spans="1:18">
      <c r="D26" s="8" t="s">
        <v>71</v>
      </c>
      <c r="E26" s="7">
        <v>0.1</v>
      </c>
      <c r="F26" s="2" t="str">
        <f>F24*E26</f>
        <v>0</v>
      </c>
      <c r="G26" s="6" t="str">
        <f>G24*E26</f>
        <v>0</v>
      </c>
      <c r="N26" s="6" t="str">
        <f>G26</f>
        <v>0</v>
      </c>
    </row>
    <row r="27" spans="1:18">
      <c r="D27" s="8" t="s">
        <v>69</v>
      </c>
      <c r="F27" s="2" t="str">
        <f>F24 + F25 + F26</f>
        <v>0</v>
      </c>
      <c r="G27" s="6" t="str">
        <f>G24 + G25 +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</f>
        <v>0</v>
      </c>
      <c r="M27" s="2" t="str">
        <f>M24</f>
        <v>0</v>
      </c>
      <c r="N27" s="6" t="str">
        <f>N24 + N26</f>
        <v>0</v>
      </c>
    </row>
    <row r="28" spans="1:18">
      <c r="D28" s="8" t="s">
        <v>103</v>
      </c>
      <c r="E28" s="7">
        <v>0.05</v>
      </c>
      <c r="F28" s="2" t="str">
        <f>F27*E28</f>
        <v>0</v>
      </c>
      <c r="G28" s="6" t="str">
        <f>G27*E28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</row>
    <row r="29" spans="1:18">
      <c r="D29" s="8" t="s">
        <v>73</v>
      </c>
      <c r="E29" s="5">
        <v>0</v>
      </c>
      <c r="F29" s="2" t="str">
        <f>IF(R29=0,0,G29/R29)</f>
        <v>0</v>
      </c>
      <c r="G29" s="6" t="str">
        <f>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  <c r="Q29" s="2" t="s">
        <v>74</v>
      </c>
      <c r="R29" s="2">
        <v>100</v>
      </c>
    </row>
    <row r="30" spans="1:18">
      <c r="D30" s="8" t="s">
        <v>75</v>
      </c>
      <c r="F30" s="2" t="str">
        <f>F27 - F28 - F29</f>
        <v>0</v>
      </c>
      <c r="G30" s="6" t="str">
        <f>G27 - G28 -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L27 - L28 - L29</f>
        <v>0</v>
      </c>
      <c r="M30" s="2" t="str">
        <f>M27 - M28 - M29</f>
        <v>0</v>
      </c>
      <c r="N30" s="6" t="str">
        <f>N27 - N28 - N29</f>
        <v>0</v>
      </c>
    </row>
    <row r="31" spans="1:18">
      <c r="D31" s="8"/>
    </row>
    <row r="32" spans="1:18">
      <c r="D3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2" s="2" t="str">
        <f>M30</f>
        <v>0</v>
      </c>
    </row>
    <row r="33" spans="1:18">
      <c r="D33" s="8" t="s">
        <v>7</v>
      </c>
      <c r="F33" s="2" t="str">
        <f>(F32 + F34) * E25</f>
        <v>0</v>
      </c>
    </row>
    <row r="34" spans="1:18">
      <c r="D34" s="8" t="s">
        <v>76</v>
      </c>
      <c r="F34" s="2" t="str">
        <f>H30</f>
        <v>0</v>
      </c>
    </row>
    <row r="35" spans="1:18">
      <c r="D3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5" s="2" t="str">
        <f>SUM(F32:F34)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104</v>
      </c>
      <c r="Q2" s="2" t="s">
        <v>23</v>
      </c>
      <c r="R2" s="2">
        <v>110.59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41</v>
      </c>
      <c r="C5" t="s">
        <v>42</v>
      </c>
      <c r="D5" s="3" t="s">
        <v>43</v>
      </c>
      <c r="E5" s="5">
        <v>1</v>
      </c>
      <c r="F5" s="2">
        <v>1750</v>
      </c>
      <c r="G5" s="6">
        <v>227500</v>
      </c>
      <c r="H5" s="2">
        <v>1559.1</v>
      </c>
      <c r="I5" s="6">
        <v>172421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110.59</v>
      </c>
    </row>
    <row r="6" spans="1:18">
      <c r="B6" s="47" t="s">
        <v>41</v>
      </c>
      <c r="C6" t="s">
        <v>105</v>
      </c>
      <c r="D6" s="3" t="s">
        <v>46</v>
      </c>
      <c r="E6" s="5">
        <v>1</v>
      </c>
      <c r="F6" s="2">
        <v>80</v>
      </c>
      <c r="G6" s="6">
        <v>10400</v>
      </c>
      <c r="H6" s="2">
        <v>50</v>
      </c>
      <c r="I6" s="6">
        <v>5530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110.59</v>
      </c>
    </row>
    <row r="7" spans="1:18">
      <c r="B7" s="47" t="s">
        <v>41</v>
      </c>
      <c r="C7" t="s">
        <v>105</v>
      </c>
      <c r="D7" s="3" t="s">
        <v>106</v>
      </c>
      <c r="E7" s="5">
        <v>1</v>
      </c>
      <c r="F7" s="2">
        <v>0</v>
      </c>
      <c r="G7" s="6">
        <v>0</v>
      </c>
      <c r="H7" s="2">
        <v>150</v>
      </c>
      <c r="I7" s="6">
        <v>16589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110.59</v>
      </c>
    </row>
    <row r="8" spans="1:18">
      <c r="B8" s="47" t="s">
        <v>41</v>
      </c>
      <c r="C8" t="s">
        <v>105</v>
      </c>
      <c r="D8" s="3" t="s">
        <v>107</v>
      </c>
      <c r="E8" s="5">
        <v>1</v>
      </c>
      <c r="F8" s="2">
        <v>900</v>
      </c>
      <c r="G8" s="6">
        <v>117000</v>
      </c>
      <c r="H8" s="2">
        <v>600</v>
      </c>
      <c r="I8" s="6">
        <v>66354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110.59</v>
      </c>
    </row>
    <row r="9" spans="1:18">
      <c r="B9" s="47" t="s">
        <v>41</v>
      </c>
      <c r="C9" t="s">
        <v>105</v>
      </c>
      <c r="D9" s="3" t="s">
        <v>81</v>
      </c>
      <c r="E9" s="5">
        <v>2</v>
      </c>
      <c r="F9" s="2">
        <v>300</v>
      </c>
      <c r="G9" s="6">
        <v>39000</v>
      </c>
      <c r="H9" s="2">
        <v>100</v>
      </c>
      <c r="I9" s="6">
        <v>11060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110.59</v>
      </c>
    </row>
    <row r="10" spans="1:18">
      <c r="B10" s="47" t="s">
        <v>41</v>
      </c>
      <c r="C10" t="s">
        <v>108</v>
      </c>
      <c r="D10" s="3" t="s">
        <v>109</v>
      </c>
      <c r="E10" s="5">
        <v>1</v>
      </c>
      <c r="F10" s="2">
        <v>1500</v>
      </c>
      <c r="G10" s="6">
        <v>195000</v>
      </c>
      <c r="H10" s="2">
        <v>1099.48</v>
      </c>
      <c r="I10" s="6">
        <v>121591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110.59</v>
      </c>
    </row>
    <row r="11" spans="1:18">
      <c r="B11" s="47" t="s">
        <v>41</v>
      </c>
      <c r="C11" t="s">
        <v>110</v>
      </c>
      <c r="D11" s="3" t="s">
        <v>111</v>
      </c>
      <c r="E11" s="5">
        <v>1</v>
      </c>
      <c r="F11" s="2">
        <v>950</v>
      </c>
      <c r="G11" s="6">
        <v>123500</v>
      </c>
      <c r="H11" s="2">
        <v>706.8099999999999</v>
      </c>
      <c r="I11" s="6">
        <v>78166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110.59</v>
      </c>
    </row>
    <row r="12" spans="1:18">
      <c r="B12" s="47" t="s">
        <v>41</v>
      </c>
      <c r="C12" t="s">
        <v>110</v>
      </c>
      <c r="D12" s="3" t="s">
        <v>112</v>
      </c>
      <c r="E12" s="5">
        <v>1</v>
      </c>
      <c r="F12" s="2">
        <v>430</v>
      </c>
      <c r="G12" s="6">
        <v>55900</v>
      </c>
      <c r="H12" s="2">
        <v>314.14</v>
      </c>
      <c r="I12" s="6">
        <v>34741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110.59</v>
      </c>
    </row>
    <row r="13" spans="1:18">
      <c r="B13" s="47" t="s">
        <v>41</v>
      </c>
      <c r="C13" t="s">
        <v>54</v>
      </c>
      <c r="D13" s="3" t="s">
        <v>55</v>
      </c>
      <c r="E13" s="5">
        <v>2</v>
      </c>
      <c r="F13" s="2">
        <v>300</v>
      </c>
      <c r="G13" s="6">
        <v>39000</v>
      </c>
      <c r="H13" s="2">
        <v>167.54</v>
      </c>
      <c r="I13" s="6">
        <v>18528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110.59</v>
      </c>
    </row>
    <row r="14" spans="1:18">
      <c r="B14" s="47" t="s">
        <v>41</v>
      </c>
      <c r="C14" t="s">
        <v>51</v>
      </c>
      <c r="D14" s="3" t="s">
        <v>113</v>
      </c>
      <c r="E14" s="5">
        <v>1</v>
      </c>
      <c r="F14" s="2">
        <v>450</v>
      </c>
      <c r="G14" s="6">
        <v>58500</v>
      </c>
      <c r="H14" s="2">
        <v>320</v>
      </c>
      <c r="I14" s="6">
        <v>35389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110.59</v>
      </c>
    </row>
    <row r="15" spans="1:18">
      <c r="B15" s="51"/>
      <c r="C15" s="51"/>
      <c r="D15" s="52"/>
      <c r="E15" s="53"/>
      <c r="F15" s="54"/>
      <c r="G15" s="55"/>
      <c r="H15" s="54"/>
      <c r="I15" s="55"/>
      <c r="J15" s="55"/>
      <c r="K15" s="56"/>
      <c r="L15" s="55"/>
      <c r="M15" s="54"/>
      <c r="N15" s="55"/>
      <c r="O15" s="56"/>
      <c r="P15" s="56"/>
      <c r="Q15" s="54"/>
      <c r="R15" s="54"/>
    </row>
    <row r="16" spans="1:18">
      <c r="D16" s="8" t="s">
        <v>69</v>
      </c>
      <c r="F16" s="2" t="str">
        <f>SUM(F5:F15)</f>
        <v>0</v>
      </c>
      <c r="G16" s="6" t="str">
        <f>SUM(G5:G15)</f>
        <v>0</v>
      </c>
      <c r="H16" s="2" t="str">
        <f>SUM(H5:H15)</f>
        <v>0</v>
      </c>
      <c r="I16" s="6" t="str">
        <f>SUM(I5:I15)</f>
        <v>0</v>
      </c>
      <c r="J16" s="6" t="str">
        <f>SUM(J5:J15)</f>
        <v>0</v>
      </c>
      <c r="K16" s="4" t="str">
        <f>IF(G16=0,0,J16 / G16)</f>
        <v>0</v>
      </c>
      <c r="L16" s="6" t="str">
        <f>SUM(L5:L15)</f>
        <v>0</v>
      </c>
      <c r="M16" s="2" t="str">
        <f>SUM(M5:M15)</f>
        <v>0</v>
      </c>
      <c r="N16" s="6" t="str">
        <f>SUM(N5:N15)</f>
        <v>0</v>
      </c>
    </row>
    <row r="17" spans="1:18">
      <c r="D17" s="8" t="s">
        <v>70</v>
      </c>
      <c r="E17" s="9">
        <v>0.04712</v>
      </c>
      <c r="F17" s="2" t="str">
        <f>E17 * (F16 - 0)</f>
        <v>0</v>
      </c>
      <c r="G17" s="6" t="str">
        <f>E17 * (G16 - 0)</f>
        <v>0</v>
      </c>
    </row>
    <row r="18" spans="1:18">
      <c r="D18" s="8" t="s">
        <v>71</v>
      </c>
      <c r="E18" s="7">
        <v>0.1</v>
      </c>
      <c r="F18" s="2" t="str">
        <f>F16*E18</f>
        <v>0</v>
      </c>
      <c r="G18" s="6" t="str">
        <f>G16*E18</f>
        <v>0</v>
      </c>
      <c r="N18" s="6" t="str">
        <f>G18</f>
        <v>0</v>
      </c>
    </row>
    <row r="19" spans="1:18">
      <c r="D19" s="8" t="s">
        <v>69</v>
      </c>
      <c r="F19" s="2" t="str">
        <f>F16 + F17 + F18</f>
        <v>0</v>
      </c>
      <c r="G19" s="6" t="str">
        <f>G16 + G17 +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</f>
        <v>0</v>
      </c>
      <c r="M19" s="2" t="str">
        <f>M16</f>
        <v>0</v>
      </c>
      <c r="N19" s="6" t="str">
        <f>N16 + N18</f>
        <v>0</v>
      </c>
    </row>
    <row r="20" spans="1:18">
      <c r="D20" s="8" t="s">
        <v>72</v>
      </c>
      <c r="E20" s="7">
        <v>0</v>
      </c>
      <c r="F20" s="2" t="str">
        <f>F19*E20</f>
        <v>0</v>
      </c>
      <c r="G20" s="6" t="str">
        <f>G19*E20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</row>
    <row r="21" spans="1:18">
      <c r="D21" s="8" t="s">
        <v>73</v>
      </c>
      <c r="E21" s="5">
        <v>0</v>
      </c>
      <c r="F21" s="2" t="str">
        <f>IF(R21=0,0,G21/R21)</f>
        <v>0</v>
      </c>
      <c r="G21" s="6" t="str">
        <f>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  <c r="Q21" s="2" t="s">
        <v>74</v>
      </c>
      <c r="R21" s="2">
        <v>100</v>
      </c>
    </row>
    <row r="22" spans="1:18">
      <c r="D22" s="8" t="s">
        <v>75</v>
      </c>
      <c r="F22" s="2" t="str">
        <f>F19 - F20 - F21</f>
        <v>0</v>
      </c>
      <c r="G22" s="6" t="str">
        <f>G19 - G20 -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L19 - L20 - L21</f>
        <v>0</v>
      </c>
      <c r="M22" s="2" t="str">
        <f>M19 - M20 - M21</f>
        <v>0</v>
      </c>
      <c r="N22" s="6" t="str">
        <f>N19 - N20 - N21</f>
        <v>0</v>
      </c>
    </row>
    <row r="23" spans="1:18">
      <c r="D23" s="8"/>
    </row>
    <row r="24" spans="1:18">
      <c r="D2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4" s="2" t="str">
        <f>M22</f>
        <v>0</v>
      </c>
    </row>
    <row r="25" spans="1:18">
      <c r="D25" s="8" t="s">
        <v>7</v>
      </c>
      <c r="F25" s="2" t="str">
        <f>(F24 + F26) * E17</f>
        <v>0</v>
      </c>
    </row>
    <row r="26" spans="1:18">
      <c r="D26" s="8" t="s">
        <v>76</v>
      </c>
      <c r="F26" s="2" t="str">
        <f>H22</f>
        <v>0</v>
      </c>
    </row>
    <row r="27" spans="1:18">
      <c r="D2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7" s="2" t="str">
        <f>SUM(F24:F26)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114</v>
      </c>
      <c r="Q2" s="2" t="s">
        <v>23</v>
      </c>
      <c r="R2" s="2">
        <v>110.59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62</v>
      </c>
      <c r="C5" t="s">
        <v>115</v>
      </c>
      <c r="D5" s="3" t="s">
        <v>116</v>
      </c>
      <c r="E5" s="5">
        <v>1</v>
      </c>
      <c r="F5" s="2">
        <v>2600</v>
      </c>
      <c r="G5" s="6">
        <v>338000</v>
      </c>
      <c r="H5" s="2">
        <v>0</v>
      </c>
      <c r="I5" s="6">
        <v>0</v>
      </c>
      <c r="J5" s="6" t="str">
        <f>G5 - 248830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9">
        <v>110.59</v>
      </c>
    </row>
    <row r="6" spans="1:18">
      <c r="B6" s="47" t="s">
        <v>41</v>
      </c>
      <c r="C6" t="s">
        <v>117</v>
      </c>
      <c r="D6" s="3" t="s">
        <v>118</v>
      </c>
      <c r="E6" s="5">
        <v>1</v>
      </c>
      <c r="F6" s="2">
        <v>300</v>
      </c>
      <c r="G6" s="6">
        <v>39000</v>
      </c>
      <c r="H6" s="2">
        <v>214</v>
      </c>
      <c r="I6" s="6">
        <v>23666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9">
        <v>110.59</v>
      </c>
    </row>
    <row r="7" spans="1:18">
      <c r="B7" s="47" t="s">
        <v>41</v>
      </c>
      <c r="C7" t="s">
        <v>119</v>
      </c>
      <c r="D7" s="3" t="s">
        <v>120</v>
      </c>
      <c r="E7" s="5">
        <v>1</v>
      </c>
      <c r="F7" s="2">
        <v>900</v>
      </c>
      <c r="G7" s="6">
        <v>117000</v>
      </c>
      <c r="H7" s="2">
        <v>550</v>
      </c>
      <c r="I7" s="6">
        <v>60825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9">
        <v>110.59</v>
      </c>
    </row>
    <row r="8" spans="1:18">
      <c r="B8" s="47" t="s">
        <v>41</v>
      </c>
      <c r="C8" t="s">
        <v>119</v>
      </c>
      <c r="D8" s="3" t="s">
        <v>121</v>
      </c>
      <c r="E8" s="5">
        <v>1</v>
      </c>
      <c r="F8" s="2">
        <v>250</v>
      </c>
      <c r="G8" s="6">
        <v>32500</v>
      </c>
      <c r="H8" s="2">
        <v>0</v>
      </c>
      <c r="I8" s="6">
        <v>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9">
        <v>110.59</v>
      </c>
    </row>
    <row r="9" spans="1:18">
      <c r="B9" s="47" t="s">
        <v>41</v>
      </c>
      <c r="C9" t="s">
        <v>119</v>
      </c>
      <c r="D9" s="3" t="s">
        <v>122</v>
      </c>
      <c r="E9" s="5">
        <v>1</v>
      </c>
      <c r="F9" s="2">
        <v>80</v>
      </c>
      <c r="G9" s="6">
        <v>10400</v>
      </c>
      <c r="H9" s="2">
        <v>40</v>
      </c>
      <c r="I9" s="6">
        <v>4424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9">
        <v>110.59</v>
      </c>
    </row>
    <row r="10" spans="1:18">
      <c r="B10" s="47" t="s">
        <v>41</v>
      </c>
      <c r="C10" t="s">
        <v>123</v>
      </c>
      <c r="D10" s="3" t="s">
        <v>124</v>
      </c>
      <c r="E10" s="5">
        <v>1</v>
      </c>
      <c r="F10" s="2">
        <v>1720</v>
      </c>
      <c r="G10" s="6">
        <v>223600</v>
      </c>
      <c r="H10" s="2">
        <v>1370.57</v>
      </c>
      <c r="I10" s="6">
        <v>151571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9">
        <v>110.59</v>
      </c>
    </row>
    <row r="11" spans="1:18">
      <c r="B11" s="47" t="s">
        <v>41</v>
      </c>
      <c r="C11" t="s">
        <v>123</v>
      </c>
      <c r="D11" s="3" t="s">
        <v>125</v>
      </c>
      <c r="E11" s="5">
        <v>1</v>
      </c>
      <c r="F11" s="2">
        <v>750</v>
      </c>
      <c r="G11" s="6">
        <v>97500</v>
      </c>
      <c r="H11" s="2">
        <v>479.17</v>
      </c>
      <c r="I11" s="6">
        <v>52991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9">
        <v>110.59</v>
      </c>
    </row>
    <row r="12" spans="1:18">
      <c r="B12" s="47" t="s">
        <v>41</v>
      </c>
      <c r="C12" t="s">
        <v>123</v>
      </c>
      <c r="D12" s="3" t="s">
        <v>126</v>
      </c>
      <c r="E12" s="5">
        <v>5</v>
      </c>
      <c r="F12" s="2">
        <v>300</v>
      </c>
      <c r="G12" s="6">
        <v>39000</v>
      </c>
      <c r="H12" s="2">
        <v>250</v>
      </c>
      <c r="I12" s="6">
        <v>27650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9">
        <v>110.59</v>
      </c>
    </row>
    <row r="13" spans="1:18">
      <c r="B13" s="47" t="s">
        <v>41</v>
      </c>
      <c r="C13" t="s">
        <v>127</v>
      </c>
      <c r="D13" s="3" t="s">
        <v>128</v>
      </c>
      <c r="E13" s="5">
        <v>1</v>
      </c>
      <c r="F13" s="2">
        <v>653.85</v>
      </c>
      <c r="G13" s="6">
        <v>85000</v>
      </c>
      <c r="H13" s="2">
        <v>459.97</v>
      </c>
      <c r="I13" s="6">
        <v>50868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9">
        <v>110.59</v>
      </c>
    </row>
    <row r="14" spans="1:18">
      <c r="B14" s="47" t="s">
        <v>41</v>
      </c>
      <c r="C14" t="s">
        <v>129</v>
      </c>
      <c r="D14" s="3" t="s">
        <v>130</v>
      </c>
      <c r="E14" s="5">
        <v>1</v>
      </c>
      <c r="F14" s="2">
        <v>50</v>
      </c>
      <c r="G14" s="6">
        <v>6500</v>
      </c>
      <c r="H14" s="2">
        <v>23.96</v>
      </c>
      <c r="I14" s="6">
        <v>2650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9">
        <v>110.59</v>
      </c>
    </row>
    <row r="15" spans="1:18">
      <c r="B15" s="47" t="s">
        <v>41</v>
      </c>
      <c r="C15" t="s">
        <v>131</v>
      </c>
      <c r="D15" s="3" t="s">
        <v>132</v>
      </c>
      <c r="E15" s="5">
        <v>1</v>
      </c>
      <c r="F15" s="2">
        <v>350</v>
      </c>
      <c r="G15" s="6">
        <v>45500</v>
      </c>
      <c r="H15" s="2">
        <v>254.31</v>
      </c>
      <c r="I15" s="6">
        <v>28124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9">
        <v>110.59</v>
      </c>
    </row>
    <row r="16" spans="1:18">
      <c r="B16" s="47" t="s">
        <v>41</v>
      </c>
      <c r="C16" t="s">
        <v>131</v>
      </c>
      <c r="D16" s="3" t="s">
        <v>133</v>
      </c>
      <c r="E16" s="5">
        <v>1</v>
      </c>
      <c r="F16" s="2">
        <v>120</v>
      </c>
      <c r="G16" s="6">
        <v>15600</v>
      </c>
      <c r="H16" s="2">
        <v>78.33</v>
      </c>
      <c r="I16" s="6">
        <v>8663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9">
        <v>110.59</v>
      </c>
    </row>
    <row r="17" spans="1:18">
      <c r="B17" s="47" t="s">
        <v>41</v>
      </c>
      <c r="C17" t="s">
        <v>131</v>
      </c>
      <c r="D17" s="3" t="s">
        <v>134</v>
      </c>
      <c r="E17" s="5">
        <v>10</v>
      </c>
      <c r="F17" s="2">
        <v>200</v>
      </c>
      <c r="G17" s="6">
        <v>26000</v>
      </c>
      <c r="H17" s="2">
        <v>125.3</v>
      </c>
      <c r="I17" s="6">
        <v>13860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9">
        <v>110.59</v>
      </c>
    </row>
    <row r="18" spans="1:18">
      <c r="B18" s="47" t="s">
        <v>41</v>
      </c>
      <c r="C18" t="s">
        <v>131</v>
      </c>
      <c r="D18" s="3" t="s">
        <v>135</v>
      </c>
      <c r="E18" s="5">
        <v>1</v>
      </c>
      <c r="F18" s="2">
        <v>150</v>
      </c>
      <c r="G18" s="6">
        <v>19500</v>
      </c>
      <c r="H18" s="2">
        <v>78.33</v>
      </c>
      <c r="I18" s="6">
        <v>8663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9">
        <v>110.59</v>
      </c>
    </row>
    <row r="19" spans="1:18">
      <c r="B19" s="47" t="s">
        <v>41</v>
      </c>
      <c r="C19" t="s">
        <v>136</v>
      </c>
      <c r="D19" s="3" t="s">
        <v>137</v>
      </c>
      <c r="E19" s="5">
        <v>1</v>
      </c>
      <c r="F19" s="2">
        <v>500</v>
      </c>
      <c r="G19" s="6">
        <v>65000</v>
      </c>
      <c r="H19" s="2">
        <v>313.33</v>
      </c>
      <c r="I19" s="6">
        <v>34651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1</v>
      </c>
      <c r="Q19" s="2">
        <v>130</v>
      </c>
      <c r="R19" s="49">
        <v>110.59</v>
      </c>
    </row>
    <row r="20" spans="1:18">
      <c r="B20" s="47" t="s">
        <v>41</v>
      </c>
      <c r="C20" t="s">
        <v>138</v>
      </c>
      <c r="D20" s="3" t="s">
        <v>139</v>
      </c>
      <c r="E20" s="5">
        <v>1</v>
      </c>
      <c r="F20" s="2">
        <v>650</v>
      </c>
      <c r="G20" s="6">
        <v>84500</v>
      </c>
      <c r="H20" s="2">
        <v>300.33</v>
      </c>
      <c r="I20" s="6">
        <v>33213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</v>
      </c>
      <c r="P20" s="4">
        <v>1</v>
      </c>
      <c r="Q20" s="2">
        <v>130</v>
      </c>
      <c r="R20" s="49">
        <v>110.59</v>
      </c>
    </row>
    <row r="21" spans="1:18">
      <c r="B21" s="47" t="s">
        <v>62</v>
      </c>
      <c r="C21" t="s">
        <v>140</v>
      </c>
      <c r="D21" s="3" t="s">
        <v>141</v>
      </c>
      <c r="E21" s="5">
        <v>1</v>
      </c>
      <c r="F21" s="2">
        <v>380</v>
      </c>
      <c r="G21" s="6">
        <v>49400</v>
      </c>
      <c r="H21" s="2">
        <v>0</v>
      </c>
      <c r="I21" s="6">
        <v>0</v>
      </c>
      <c r="J21" s="6" t="str">
        <f>G21 - 34559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</v>
      </c>
      <c r="P21" s="4">
        <v>1</v>
      </c>
      <c r="Q21" s="2">
        <v>130</v>
      </c>
      <c r="R21" s="49">
        <v>110.59</v>
      </c>
    </row>
    <row r="22" spans="1:18">
      <c r="B22" s="47" t="s">
        <v>62</v>
      </c>
      <c r="C22" t="s">
        <v>140</v>
      </c>
      <c r="D22" s="3" t="s">
        <v>142</v>
      </c>
      <c r="E22" s="5">
        <v>11</v>
      </c>
      <c r="F22" s="2">
        <v>1705</v>
      </c>
      <c r="G22" s="6">
        <v>221650</v>
      </c>
      <c r="H22" s="2">
        <v>0</v>
      </c>
      <c r="I22" s="6">
        <v>0</v>
      </c>
      <c r="J22" s="6" t="str">
        <f>G22 - 154495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</v>
      </c>
      <c r="P22" s="4">
        <v>1</v>
      </c>
      <c r="Q22" s="2">
        <v>130</v>
      </c>
      <c r="R22" s="49">
        <v>110.59</v>
      </c>
    </row>
    <row r="23" spans="1:18">
      <c r="B23" s="47" t="s">
        <v>62</v>
      </c>
      <c r="C23" t="s">
        <v>140</v>
      </c>
      <c r="D23" s="3" t="s">
        <v>143</v>
      </c>
      <c r="E23" s="5">
        <v>1</v>
      </c>
      <c r="F23" s="2">
        <v>0</v>
      </c>
      <c r="G23" s="6">
        <v>0</v>
      </c>
      <c r="H23" s="2">
        <v>0</v>
      </c>
      <c r="I23" s="6">
        <v>0</v>
      </c>
      <c r="J23" s="6" t="str">
        <f>G23 - 0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</v>
      </c>
      <c r="P23" s="4">
        <v>1</v>
      </c>
      <c r="Q23" s="2">
        <v>130</v>
      </c>
      <c r="R23" s="49">
        <v>110.59</v>
      </c>
    </row>
    <row r="24" spans="1:18">
      <c r="B24" s="47" t="s">
        <v>62</v>
      </c>
      <c r="C24" t="s">
        <v>140</v>
      </c>
      <c r="D24" s="3" t="s">
        <v>144</v>
      </c>
      <c r="E24" s="5">
        <v>1</v>
      </c>
      <c r="F24" s="2">
        <v>200</v>
      </c>
      <c r="G24" s="6">
        <v>26000</v>
      </c>
      <c r="H24" s="2">
        <v>0</v>
      </c>
      <c r="I24" s="6">
        <v>0</v>
      </c>
      <c r="J24" s="6" t="str">
        <f>G24 - 10119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</v>
      </c>
      <c r="P24" s="4">
        <v>1</v>
      </c>
      <c r="Q24" s="2">
        <v>130</v>
      </c>
      <c r="R24" s="49">
        <v>110.59</v>
      </c>
    </row>
    <row r="25" spans="1:18">
      <c r="B25" s="47" t="s">
        <v>41</v>
      </c>
      <c r="C25" t="s">
        <v>67</v>
      </c>
      <c r="D25" s="3" t="s">
        <v>145</v>
      </c>
      <c r="E25" s="5">
        <v>1</v>
      </c>
      <c r="F25" s="2">
        <v>769.23</v>
      </c>
      <c r="G25" s="6">
        <v>100000</v>
      </c>
      <c r="H25" s="2">
        <v>781.26</v>
      </c>
      <c r="I25" s="6">
        <v>86400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</v>
      </c>
      <c r="P25" s="4">
        <v>1</v>
      </c>
      <c r="Q25" s="2">
        <v>130</v>
      </c>
      <c r="R25" s="49">
        <v>110.59</v>
      </c>
    </row>
    <row r="26" spans="1:18">
      <c r="B26" s="47" t="s">
        <v>41</v>
      </c>
      <c r="C26" t="s">
        <v>146</v>
      </c>
      <c r="D26" s="3" t="s">
        <v>147</v>
      </c>
      <c r="E26" s="5">
        <v>1</v>
      </c>
      <c r="F26" s="2">
        <v>430</v>
      </c>
      <c r="G26" s="6">
        <v>55900</v>
      </c>
      <c r="H26" s="2">
        <v>315.18</v>
      </c>
      <c r="I26" s="6">
        <v>34856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</v>
      </c>
      <c r="P26" s="4">
        <v>1</v>
      </c>
      <c r="Q26" s="2">
        <v>130</v>
      </c>
      <c r="R26" s="49">
        <v>110.59</v>
      </c>
    </row>
    <row r="27" spans="1:18">
      <c r="B27" s="47" t="s">
        <v>41</v>
      </c>
      <c r="C27" t="s">
        <v>146</v>
      </c>
      <c r="D27" s="3" t="s">
        <v>148</v>
      </c>
      <c r="E27" s="5">
        <v>1</v>
      </c>
      <c r="F27" s="2">
        <v>70</v>
      </c>
      <c r="G27" s="6">
        <v>9100</v>
      </c>
      <c r="H27" s="2">
        <v>78.23</v>
      </c>
      <c r="I27" s="6">
        <v>8651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</v>
      </c>
      <c r="P27" s="4">
        <v>1</v>
      </c>
      <c r="Q27" s="2">
        <v>130</v>
      </c>
      <c r="R27" s="49">
        <v>110.59</v>
      </c>
    </row>
    <row r="28" spans="1:18">
      <c r="B28" s="51"/>
      <c r="C28" s="51"/>
      <c r="D28" s="52"/>
      <c r="E28" s="53"/>
      <c r="F28" s="54"/>
      <c r="G28" s="55"/>
      <c r="H28" s="54"/>
      <c r="I28" s="55"/>
      <c r="J28" s="55"/>
      <c r="K28" s="56"/>
      <c r="L28" s="55"/>
      <c r="M28" s="54"/>
      <c r="N28" s="55"/>
      <c r="O28" s="56"/>
      <c r="P28" s="56"/>
      <c r="Q28" s="54"/>
      <c r="R28" s="54"/>
    </row>
    <row r="29" spans="1:18">
      <c r="D29" s="8" t="s">
        <v>69</v>
      </c>
      <c r="F29" s="2" t="str">
        <f>SUM(F5:F28)</f>
        <v>0</v>
      </c>
      <c r="G29" s="6" t="str">
        <f>SUM(G5:G28)</f>
        <v>0</v>
      </c>
      <c r="H29" s="2" t="str">
        <f>SUM(H5:H28)</f>
        <v>0</v>
      </c>
      <c r="I29" s="6" t="str">
        <f>SUM(I5:I28)</f>
        <v>0</v>
      </c>
      <c r="J29" s="6" t="str">
        <f>SUM(J5:J28)</f>
        <v>0</v>
      </c>
      <c r="K29" s="4" t="str">
        <f>IF(G29=0,0,J29 / G29)</f>
        <v>0</v>
      </c>
      <c r="L29" s="6" t="str">
        <f>SUM(L5:L28)</f>
        <v>0</v>
      </c>
      <c r="M29" s="2" t="str">
        <f>SUM(M5:M28)</f>
        <v>0</v>
      </c>
      <c r="N29" s="6" t="str">
        <f>SUM(N5:N28)</f>
        <v>0</v>
      </c>
    </row>
    <row r="30" spans="1:18">
      <c r="D30" s="8" t="s">
        <v>70</v>
      </c>
      <c r="E30" s="9">
        <v>0.04166</v>
      </c>
      <c r="F30" s="2" t="str">
        <f>E30 * (F29 - 0)</f>
        <v>0</v>
      </c>
      <c r="G30" s="6" t="str">
        <f>E30 * (G29 - 0)</f>
        <v>0</v>
      </c>
    </row>
    <row r="31" spans="1:18">
      <c r="D31" s="8" t="s">
        <v>71</v>
      </c>
      <c r="E31" s="7">
        <v>0.1</v>
      </c>
      <c r="F31" s="2" t="str">
        <f>F29*E31</f>
        <v>0</v>
      </c>
      <c r="G31" s="6" t="str">
        <f>G29*E31</f>
        <v>0</v>
      </c>
      <c r="N31" s="6" t="str">
        <f>G31</f>
        <v>0</v>
      </c>
    </row>
    <row r="32" spans="1:18">
      <c r="D32" s="8" t="s">
        <v>69</v>
      </c>
      <c r="F32" s="2" t="str">
        <f>F29 + F30 + F31</f>
        <v>0</v>
      </c>
      <c r="G32" s="6" t="str">
        <f>G29 + G30 + G31</f>
        <v>0</v>
      </c>
      <c r="H32" s="2" t="str">
        <f>H29</f>
        <v>0</v>
      </c>
      <c r="I32" s="6" t="str">
        <f>I29</f>
        <v>0</v>
      </c>
      <c r="J32" s="6" t="str">
        <f>G32 - I32</f>
        <v>0</v>
      </c>
      <c r="K32" s="4" t="str">
        <f>IF(G32=0,0,J32 / G32)</f>
        <v>0</v>
      </c>
      <c r="L32" s="6" t="str">
        <f>L29</f>
        <v>0</v>
      </c>
      <c r="M32" s="2" t="str">
        <f>M29</f>
        <v>0</v>
      </c>
      <c r="N32" s="6" t="str">
        <f>N29 + N31</f>
        <v>0</v>
      </c>
    </row>
    <row r="33" spans="1:18">
      <c r="D33" s="8" t="s">
        <v>149</v>
      </c>
      <c r="E33" s="7">
        <v>0.05</v>
      </c>
      <c r="F33" s="2" t="str">
        <f>F32*E33</f>
        <v>0</v>
      </c>
      <c r="G33" s="6" t="str">
        <f>G32*E33</f>
        <v>0</v>
      </c>
      <c r="L33" s="6" t="str">
        <f>G33*O33</f>
        <v>0</v>
      </c>
      <c r="M33" s="2" t="str">
        <f>F33*O33</f>
        <v>0</v>
      </c>
      <c r="N33" s="6" t="str">
        <f>G33*P33</f>
        <v>0</v>
      </c>
      <c r="O33" s="4">
        <v>0</v>
      </c>
      <c r="P33" s="4">
        <v>1</v>
      </c>
    </row>
    <row r="34" spans="1:18">
      <c r="D34" s="8" t="s">
        <v>73</v>
      </c>
      <c r="E34" s="5">
        <v>0</v>
      </c>
      <c r="F34" s="2" t="str">
        <f>IF(R34=0,0,G34/R34)</f>
        <v>0</v>
      </c>
      <c r="G34" s="6" t="str">
        <f>E34</f>
        <v>0</v>
      </c>
      <c r="L34" s="6" t="str">
        <f>G34*O34</f>
        <v>0</v>
      </c>
      <c r="M34" s="2" t="str">
        <f>F34*O34</f>
        <v>0</v>
      </c>
      <c r="N34" s="6" t="str">
        <f>G34*P34</f>
        <v>0</v>
      </c>
      <c r="O34" s="4">
        <v>0</v>
      </c>
      <c r="P34" s="4">
        <v>1</v>
      </c>
      <c r="Q34" s="2" t="s">
        <v>74</v>
      </c>
      <c r="R34" s="2">
        <v>100</v>
      </c>
    </row>
    <row r="35" spans="1:18">
      <c r="D35" s="8" t="s">
        <v>75</v>
      </c>
      <c r="F35" s="2" t="str">
        <f>F32 - F33 - F34</f>
        <v>0</v>
      </c>
      <c r="G35" s="6" t="str">
        <f>G32 - G33 - G34</f>
        <v>0</v>
      </c>
      <c r="H35" s="2" t="str">
        <f>H32</f>
        <v>0</v>
      </c>
      <c r="I35" s="6" t="str">
        <f>I32</f>
        <v>0</v>
      </c>
      <c r="J35" s="6" t="str">
        <f>G35 - I35</f>
        <v>0</v>
      </c>
      <c r="K35" s="4" t="str">
        <f>IF(G35=0,0,J35 / G35)</f>
        <v>0</v>
      </c>
      <c r="L35" s="6" t="str">
        <f>L32 - L33 - L34</f>
        <v>0</v>
      </c>
      <c r="M35" s="2" t="str">
        <f>M32 - M33 - M34</f>
        <v>0</v>
      </c>
      <c r="N35" s="6" t="str">
        <f>N32 - N33 - N34</f>
        <v>0</v>
      </c>
    </row>
    <row r="36" spans="1:18">
      <c r="D36" s="8"/>
    </row>
    <row r="37" spans="1:18">
      <c r="D3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7" s="2" t="str">
        <f>M35</f>
        <v>0</v>
      </c>
    </row>
    <row r="38" spans="1:18">
      <c r="D38" s="8" t="s">
        <v>7</v>
      </c>
      <c r="F38" s="2" t="str">
        <f>(F37 + F39) * E30</f>
        <v>0</v>
      </c>
    </row>
    <row r="39" spans="1:18">
      <c r="D39" s="8" t="s">
        <v>76</v>
      </c>
      <c r="F39" s="2" t="str">
        <f>H35</f>
        <v>0</v>
      </c>
    </row>
    <row r="40" spans="1:18">
      <c r="D4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0" s="2" t="str">
        <f>SUM(F37:F39)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150</v>
      </c>
      <c r="Q2" s="2" t="s">
        <v>23</v>
      </c>
      <c r="R2" s="2">
        <v>110.59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41</v>
      </c>
      <c r="C5" t="s">
        <v>151</v>
      </c>
      <c r="D5" s="3" t="s">
        <v>152</v>
      </c>
      <c r="E5" s="5">
        <v>1</v>
      </c>
      <c r="F5" s="2">
        <v>3680</v>
      </c>
      <c r="G5" s="6">
        <v>478400</v>
      </c>
      <c r="H5" s="2">
        <v>3059.16</v>
      </c>
      <c r="I5" s="6">
        <v>338313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110.59</v>
      </c>
    </row>
    <row r="6" spans="1:18">
      <c r="B6" s="47" t="s">
        <v>41</v>
      </c>
      <c r="C6" t="s">
        <v>44</v>
      </c>
      <c r="D6" s="3" t="s">
        <v>45</v>
      </c>
      <c r="E6" s="5">
        <v>1</v>
      </c>
      <c r="F6" s="2">
        <v>900</v>
      </c>
      <c r="G6" s="6">
        <v>117000</v>
      </c>
      <c r="H6" s="2">
        <v>500</v>
      </c>
      <c r="I6" s="6">
        <v>55295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110.59</v>
      </c>
    </row>
    <row r="7" spans="1:18">
      <c r="B7" s="47" t="s">
        <v>41</v>
      </c>
      <c r="C7" t="s">
        <v>44</v>
      </c>
      <c r="D7" s="3" t="s">
        <v>81</v>
      </c>
      <c r="E7" s="5">
        <v>2</v>
      </c>
      <c r="F7" s="2">
        <v>300</v>
      </c>
      <c r="G7" s="6">
        <v>39000</v>
      </c>
      <c r="H7" s="2">
        <v>160</v>
      </c>
      <c r="I7" s="6">
        <v>17694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110.59</v>
      </c>
    </row>
    <row r="8" spans="1:18">
      <c r="B8" s="47" t="s">
        <v>41</v>
      </c>
      <c r="C8" t="s">
        <v>44</v>
      </c>
      <c r="D8" s="3" t="s">
        <v>153</v>
      </c>
      <c r="E8" s="5">
        <v>1</v>
      </c>
      <c r="F8" s="2">
        <v>300</v>
      </c>
      <c r="G8" s="6">
        <v>39000</v>
      </c>
      <c r="H8" s="2">
        <v>150</v>
      </c>
      <c r="I8" s="6">
        <v>16589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110.59</v>
      </c>
    </row>
    <row r="9" spans="1:18">
      <c r="B9" s="47" t="s">
        <v>41</v>
      </c>
      <c r="C9" t="s">
        <v>154</v>
      </c>
      <c r="D9" s="3" t="s">
        <v>155</v>
      </c>
      <c r="E9" s="5">
        <v>1</v>
      </c>
      <c r="F9" s="2">
        <v>1500</v>
      </c>
      <c r="G9" s="6">
        <v>195000</v>
      </c>
      <c r="H9" s="2">
        <v>1099.48</v>
      </c>
      <c r="I9" s="6">
        <v>121591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110.59</v>
      </c>
    </row>
    <row r="10" spans="1:18">
      <c r="B10" s="47" t="s">
        <v>41</v>
      </c>
      <c r="C10" t="s">
        <v>156</v>
      </c>
      <c r="D10" s="3" t="s">
        <v>157</v>
      </c>
      <c r="E10" s="5">
        <v>1</v>
      </c>
      <c r="F10" s="2">
        <v>140</v>
      </c>
      <c r="G10" s="6">
        <v>18200</v>
      </c>
      <c r="H10" s="2">
        <v>104.71</v>
      </c>
      <c r="I10" s="6">
        <v>11580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110.59</v>
      </c>
    </row>
    <row r="11" spans="1:18">
      <c r="B11" s="47" t="s">
        <v>41</v>
      </c>
      <c r="C11" t="s">
        <v>158</v>
      </c>
      <c r="D11" s="3" t="s">
        <v>159</v>
      </c>
      <c r="E11" s="5">
        <v>1</v>
      </c>
      <c r="F11" s="2">
        <v>1100</v>
      </c>
      <c r="G11" s="6">
        <v>143000</v>
      </c>
      <c r="H11" s="2">
        <v>858.64</v>
      </c>
      <c r="I11" s="6">
        <v>94957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110.59</v>
      </c>
    </row>
    <row r="12" spans="1:18">
      <c r="B12" s="47" t="s">
        <v>41</v>
      </c>
      <c r="C12" t="s">
        <v>158</v>
      </c>
      <c r="D12" s="3" t="s">
        <v>160</v>
      </c>
      <c r="E12" s="5">
        <v>1</v>
      </c>
      <c r="F12" s="2">
        <v>350</v>
      </c>
      <c r="G12" s="6">
        <v>45500</v>
      </c>
      <c r="H12" s="2">
        <v>261.78</v>
      </c>
      <c r="I12" s="6">
        <v>28950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110.59</v>
      </c>
    </row>
    <row r="13" spans="1:18">
      <c r="B13" s="47" t="s">
        <v>41</v>
      </c>
      <c r="C13" t="s">
        <v>51</v>
      </c>
      <c r="D13" s="3" t="s">
        <v>161</v>
      </c>
      <c r="E13" s="5">
        <v>1</v>
      </c>
      <c r="F13" s="2">
        <v>750</v>
      </c>
      <c r="G13" s="6">
        <v>97500</v>
      </c>
      <c r="H13" s="2">
        <v>520</v>
      </c>
      <c r="I13" s="6">
        <v>57507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110.59</v>
      </c>
    </row>
    <row r="14" spans="1:18">
      <c r="B14" s="47" t="s">
        <v>41</v>
      </c>
      <c r="C14" t="s">
        <v>54</v>
      </c>
      <c r="D14" s="3" t="s">
        <v>162</v>
      </c>
      <c r="E14" s="5">
        <v>1</v>
      </c>
      <c r="F14" s="2">
        <v>250</v>
      </c>
      <c r="G14" s="6">
        <v>32500</v>
      </c>
      <c r="H14" s="2">
        <v>167.54</v>
      </c>
      <c r="I14" s="6">
        <v>18528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110.59</v>
      </c>
    </row>
    <row r="15" spans="1:18">
      <c r="B15" s="47" t="s">
        <v>41</v>
      </c>
      <c r="C15" t="s">
        <v>89</v>
      </c>
      <c r="D15" s="3" t="s">
        <v>90</v>
      </c>
      <c r="E15" s="5">
        <v>1</v>
      </c>
      <c r="F15" s="2">
        <v>350</v>
      </c>
      <c r="G15" s="6">
        <v>45500</v>
      </c>
      <c r="H15" s="2">
        <v>222.51</v>
      </c>
      <c r="I15" s="6">
        <v>24607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110.59</v>
      </c>
    </row>
    <row r="16" spans="1:18">
      <c r="B16" s="47" t="s">
        <v>62</v>
      </c>
      <c r="C16" t="s">
        <v>63</v>
      </c>
      <c r="D16" s="3" t="s">
        <v>163</v>
      </c>
      <c r="E16" s="5">
        <v>10</v>
      </c>
      <c r="F16" s="2">
        <v>1380</v>
      </c>
      <c r="G16" s="6">
        <v>179400</v>
      </c>
      <c r="H16" s="2">
        <v>0</v>
      </c>
      <c r="I16" s="6">
        <v>0</v>
      </c>
      <c r="J16" s="6" t="str">
        <f>G16 - 131600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110.59</v>
      </c>
    </row>
    <row r="17" spans="1:18">
      <c r="B17" s="47" t="s">
        <v>62</v>
      </c>
      <c r="C17" t="s">
        <v>63</v>
      </c>
      <c r="D17" s="3" t="s">
        <v>65</v>
      </c>
      <c r="E17" s="5">
        <v>1</v>
      </c>
      <c r="F17" s="2">
        <v>55</v>
      </c>
      <c r="G17" s="6">
        <v>7150</v>
      </c>
      <c r="H17" s="2">
        <v>0</v>
      </c>
      <c r="I17" s="6">
        <v>0</v>
      </c>
      <c r="J17" s="6" t="str">
        <f>G17 - 4479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110.59</v>
      </c>
    </row>
    <row r="18" spans="1:18">
      <c r="B18" s="47" t="s">
        <v>62</v>
      </c>
      <c r="C18" t="s">
        <v>63</v>
      </c>
      <c r="D18" s="3" t="s">
        <v>164</v>
      </c>
      <c r="E18" s="5">
        <v>1</v>
      </c>
      <c r="F18" s="2">
        <v>30</v>
      </c>
      <c r="G18" s="6">
        <v>3900</v>
      </c>
      <c r="H18" s="2">
        <v>0</v>
      </c>
      <c r="I18" s="6">
        <v>0</v>
      </c>
      <c r="J18" s="6" t="str">
        <f>G18 - 2389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110.59</v>
      </c>
    </row>
    <row r="19" spans="1:18">
      <c r="B19" s="47" t="s">
        <v>41</v>
      </c>
      <c r="C19" t="s">
        <v>58</v>
      </c>
      <c r="D19" s="3" t="s">
        <v>165</v>
      </c>
      <c r="E19" s="5">
        <v>1</v>
      </c>
      <c r="F19" s="2">
        <v>0</v>
      </c>
      <c r="G19" s="6">
        <v>0</v>
      </c>
      <c r="H19" s="2">
        <v>300</v>
      </c>
      <c r="I19" s="6">
        <v>33177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110.59</v>
      </c>
    </row>
    <row r="20" spans="1:18">
      <c r="B20" s="47" t="s">
        <v>41</v>
      </c>
      <c r="C20" t="s">
        <v>58</v>
      </c>
      <c r="D20" s="3" t="s">
        <v>166</v>
      </c>
      <c r="E20" s="5">
        <v>1</v>
      </c>
      <c r="F20" s="2">
        <v>180</v>
      </c>
      <c r="G20" s="6">
        <v>23400</v>
      </c>
      <c r="H20" s="2">
        <v>120</v>
      </c>
      <c r="I20" s="6">
        <v>13271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9">
        <v>110.59</v>
      </c>
    </row>
    <row r="21" spans="1:18">
      <c r="B21" s="47" t="s">
        <v>41</v>
      </c>
      <c r="C21" t="s">
        <v>58</v>
      </c>
      <c r="D21" s="3" t="s">
        <v>167</v>
      </c>
      <c r="E21" s="5">
        <v>4</v>
      </c>
      <c r="F21" s="2">
        <v>140</v>
      </c>
      <c r="G21" s="6">
        <v>14000</v>
      </c>
      <c r="H21" s="2">
        <v>60</v>
      </c>
      <c r="I21" s="6">
        <v>6636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100</v>
      </c>
      <c r="R21" s="49">
        <v>110.59</v>
      </c>
    </row>
    <row r="22" spans="1:18">
      <c r="B22" s="47" t="s">
        <v>41</v>
      </c>
      <c r="C22" t="s">
        <v>168</v>
      </c>
      <c r="D22" s="3" t="s">
        <v>169</v>
      </c>
      <c r="E22" s="5">
        <v>1</v>
      </c>
      <c r="F22" s="2">
        <v>150</v>
      </c>
      <c r="G22" s="6">
        <v>19500</v>
      </c>
      <c r="H22" s="2">
        <v>73.3</v>
      </c>
      <c r="I22" s="6">
        <v>8106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9">
        <v>110.59</v>
      </c>
    </row>
    <row r="23" spans="1:18">
      <c r="B23" s="47" t="s">
        <v>41</v>
      </c>
      <c r="C23" t="s">
        <v>67</v>
      </c>
      <c r="D23" s="3" t="s">
        <v>170</v>
      </c>
      <c r="E23" s="5">
        <v>1</v>
      </c>
      <c r="F23" s="2">
        <v>769.23</v>
      </c>
      <c r="G23" s="6">
        <v>100000</v>
      </c>
      <c r="H23" s="2">
        <v>795.73</v>
      </c>
      <c r="I23" s="6">
        <v>88000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</v>
      </c>
      <c r="P23" s="4">
        <v>1</v>
      </c>
      <c r="Q23" s="2">
        <v>130</v>
      </c>
      <c r="R23" s="49">
        <v>110.59</v>
      </c>
    </row>
    <row r="24" spans="1:18">
      <c r="B24" s="47" t="s">
        <v>41</v>
      </c>
      <c r="C24" t="s">
        <v>146</v>
      </c>
      <c r="D24" s="3" t="s">
        <v>147</v>
      </c>
      <c r="E24" s="5">
        <v>1</v>
      </c>
      <c r="F24" s="2">
        <v>430</v>
      </c>
      <c r="G24" s="6">
        <v>55900</v>
      </c>
      <c r="H24" s="2">
        <v>315.18</v>
      </c>
      <c r="I24" s="6">
        <v>34856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9">
        <v>110.59</v>
      </c>
    </row>
    <row r="25" spans="1:18">
      <c r="B25" s="51"/>
      <c r="C25" s="51"/>
      <c r="D25" s="52"/>
      <c r="E25" s="53"/>
      <c r="F25" s="54"/>
      <c r="G25" s="55"/>
      <c r="H25" s="54"/>
      <c r="I25" s="55"/>
      <c r="J25" s="55"/>
      <c r="K25" s="56"/>
      <c r="L25" s="55"/>
      <c r="M25" s="54"/>
      <c r="N25" s="55"/>
      <c r="O25" s="56"/>
      <c r="P25" s="56"/>
      <c r="Q25" s="54"/>
      <c r="R25" s="54"/>
    </row>
    <row r="26" spans="1:18">
      <c r="D26" s="8" t="s">
        <v>69</v>
      </c>
      <c r="F26" s="2" t="str">
        <f>SUM(F5:F25)</f>
        <v>0</v>
      </c>
      <c r="G26" s="6" t="str">
        <f>SUM(G5:G25)</f>
        <v>0</v>
      </c>
      <c r="H26" s="2" t="str">
        <f>SUM(H5:H25)</f>
        <v>0</v>
      </c>
      <c r="I26" s="6" t="str">
        <f>SUM(I5:I25)</f>
        <v>0</v>
      </c>
      <c r="J26" s="6" t="str">
        <f>SUM(J5:J25)</f>
        <v>0</v>
      </c>
      <c r="K26" s="4" t="str">
        <f>IF(G26=0,0,J26 / G26)</f>
        <v>0</v>
      </c>
      <c r="L26" s="6" t="str">
        <f>SUM(L5:L25)</f>
        <v>0</v>
      </c>
      <c r="M26" s="2" t="str">
        <f>SUM(M5:M25)</f>
        <v>0</v>
      </c>
      <c r="N26" s="6" t="str">
        <f>SUM(N5:N25)</f>
        <v>0</v>
      </c>
    </row>
    <row r="27" spans="1:18">
      <c r="D27" s="8" t="s">
        <v>70</v>
      </c>
      <c r="E27" s="9">
        <v>0.04712</v>
      </c>
      <c r="F27" s="2" t="str">
        <f>E27 * (F26 - 0)</f>
        <v>0</v>
      </c>
      <c r="G27" s="6" t="str">
        <f>E27 * (G26 - 0)</f>
        <v>0</v>
      </c>
    </row>
    <row r="28" spans="1:18">
      <c r="D28" s="8" t="s">
        <v>71</v>
      </c>
      <c r="E28" s="7">
        <v>0.1</v>
      </c>
      <c r="F28" s="2" t="str">
        <f>F26*E28</f>
        <v>0</v>
      </c>
      <c r="G28" s="6" t="str">
        <f>G26*E28</f>
        <v>0</v>
      </c>
      <c r="N28" s="6" t="str">
        <f>G28</f>
        <v>0</v>
      </c>
    </row>
    <row r="29" spans="1:18">
      <c r="D29" s="8" t="s">
        <v>69</v>
      </c>
      <c r="F29" s="2" t="str">
        <f>F26 + F27 + F28</f>
        <v>0</v>
      </c>
      <c r="G29" s="6" t="str">
        <f>G26 + G27 +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</f>
        <v>0</v>
      </c>
      <c r="M29" s="2" t="str">
        <f>M26</f>
        <v>0</v>
      </c>
      <c r="N29" s="6" t="str">
        <f>N26 + N28</f>
        <v>0</v>
      </c>
    </row>
    <row r="30" spans="1:18">
      <c r="D30" s="8" t="s">
        <v>171</v>
      </c>
      <c r="E30" s="7">
        <v>0.05</v>
      </c>
      <c r="F30" s="2" t="str">
        <f>F29*E30</f>
        <v>0</v>
      </c>
      <c r="G30" s="6" t="str">
        <f>G29*E30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0.2</v>
      </c>
      <c r="P30" s="4">
        <v>0.8</v>
      </c>
    </row>
    <row r="31" spans="1:18">
      <c r="D31" s="8" t="s">
        <v>73</v>
      </c>
      <c r="E31" s="5">
        <v>0</v>
      </c>
      <c r="F31" s="2" t="str">
        <f>IF(R31=0,0,G31/R31)</f>
        <v>0</v>
      </c>
      <c r="G31" s="6" t="str">
        <f>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  <c r="Q31" s="2" t="s">
        <v>74</v>
      </c>
      <c r="R31" s="2">
        <v>100</v>
      </c>
    </row>
    <row r="32" spans="1:18">
      <c r="D32" s="8" t="s">
        <v>75</v>
      </c>
      <c r="F32" s="2" t="str">
        <f>F29 - F30 - F31</f>
        <v>0</v>
      </c>
      <c r="G32" s="6" t="str">
        <f>G29 - G30 - G31</f>
        <v>0</v>
      </c>
      <c r="H32" s="2" t="str">
        <f>H29</f>
        <v>0</v>
      </c>
      <c r="I32" s="6" t="str">
        <f>I29</f>
        <v>0</v>
      </c>
      <c r="J32" s="6" t="str">
        <f>G32 - I32</f>
        <v>0</v>
      </c>
      <c r="K32" s="4" t="str">
        <f>IF(G32=0,0,J32 / G32)</f>
        <v>0</v>
      </c>
      <c r="L32" s="6" t="str">
        <f>L29 - L30 - L31</f>
        <v>0</v>
      </c>
      <c r="M32" s="2" t="str">
        <f>M29 - M30 - M31</f>
        <v>0</v>
      </c>
      <c r="N32" s="6" t="str">
        <f>N29 - N30 - N31</f>
        <v>0</v>
      </c>
    </row>
    <row r="33" spans="1:18">
      <c r="D33" s="8"/>
    </row>
    <row r="34" spans="1:18">
      <c r="D3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4" s="2" t="str">
        <f>M32</f>
        <v>0</v>
      </c>
    </row>
    <row r="35" spans="1:18">
      <c r="D35" s="8" t="s">
        <v>7</v>
      </c>
      <c r="F35" s="2" t="str">
        <f>(F34 + F36) * E27</f>
        <v>0</v>
      </c>
    </row>
    <row r="36" spans="1:18">
      <c r="D36" s="8" t="s">
        <v>76</v>
      </c>
      <c r="F36" s="2" t="str">
        <f>H32</f>
        <v>0</v>
      </c>
    </row>
    <row r="37" spans="1:18">
      <c r="D3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7" s="2" t="str">
        <f>SUM(F34:F36)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8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172</v>
      </c>
      <c r="Q2" s="2" t="s">
        <v>23</v>
      </c>
      <c r="R2" s="2">
        <v>110.59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41</v>
      </c>
      <c r="C5" t="s">
        <v>173</v>
      </c>
      <c r="D5" s="3" t="s">
        <v>174</v>
      </c>
      <c r="E5" s="5">
        <v>1</v>
      </c>
      <c r="F5" s="2">
        <v>900</v>
      </c>
      <c r="G5" s="6">
        <v>117000</v>
      </c>
      <c r="H5" s="2">
        <v>825.63</v>
      </c>
      <c r="I5" s="6">
        <v>91306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110.59</v>
      </c>
    </row>
    <row r="6" spans="1:18">
      <c r="B6" s="47" t="s">
        <v>41</v>
      </c>
      <c r="C6" t="s">
        <v>44</v>
      </c>
      <c r="D6" s="3" t="s">
        <v>175</v>
      </c>
      <c r="E6" s="5">
        <v>1</v>
      </c>
      <c r="F6" s="2">
        <v>400</v>
      </c>
      <c r="G6" s="6">
        <v>52000</v>
      </c>
      <c r="H6" s="2">
        <v>199.5</v>
      </c>
      <c r="I6" s="6">
        <v>22063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110.59</v>
      </c>
    </row>
    <row r="7" spans="1:18">
      <c r="B7" s="47" t="s">
        <v>41</v>
      </c>
      <c r="C7" t="s">
        <v>44</v>
      </c>
      <c r="D7" s="3" t="s">
        <v>176</v>
      </c>
      <c r="E7" s="5">
        <v>1</v>
      </c>
      <c r="F7" s="2">
        <v>80</v>
      </c>
      <c r="G7" s="6">
        <v>10400</v>
      </c>
      <c r="H7" s="2">
        <v>40</v>
      </c>
      <c r="I7" s="6">
        <v>4424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110.59</v>
      </c>
    </row>
    <row r="8" spans="1:18">
      <c r="B8" s="47" t="s">
        <v>41</v>
      </c>
      <c r="C8" t="s">
        <v>177</v>
      </c>
      <c r="D8" s="3" t="s">
        <v>178</v>
      </c>
      <c r="E8" s="5">
        <v>1</v>
      </c>
      <c r="F8" s="2">
        <v>450</v>
      </c>
      <c r="G8" s="6">
        <v>58500</v>
      </c>
      <c r="H8" s="2">
        <v>314.14</v>
      </c>
      <c r="I8" s="6">
        <v>34741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110.59</v>
      </c>
    </row>
    <row r="9" spans="1:18">
      <c r="B9" s="47" t="s">
        <v>41</v>
      </c>
      <c r="C9" t="s">
        <v>177</v>
      </c>
      <c r="D9" s="3" t="s">
        <v>179</v>
      </c>
      <c r="E9" s="5">
        <v>1</v>
      </c>
      <c r="F9" s="2">
        <v>400</v>
      </c>
      <c r="G9" s="6">
        <v>52000</v>
      </c>
      <c r="H9" s="2">
        <v>314.14</v>
      </c>
      <c r="I9" s="6">
        <v>34741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110.59</v>
      </c>
    </row>
    <row r="10" spans="1:18">
      <c r="B10" s="47" t="s">
        <v>41</v>
      </c>
      <c r="C10" t="s">
        <v>51</v>
      </c>
      <c r="D10" s="3" t="s">
        <v>180</v>
      </c>
      <c r="E10" s="5">
        <v>1</v>
      </c>
      <c r="F10" s="2">
        <v>450</v>
      </c>
      <c r="G10" s="6">
        <v>58500</v>
      </c>
      <c r="H10" s="2">
        <v>240</v>
      </c>
      <c r="I10" s="6">
        <v>26542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110.59</v>
      </c>
    </row>
    <row r="11" spans="1:18">
      <c r="B11" s="47" t="s">
        <v>62</v>
      </c>
      <c r="C11" t="s">
        <v>181</v>
      </c>
      <c r="D11" s="3" t="s">
        <v>182</v>
      </c>
      <c r="E11" s="5">
        <v>6</v>
      </c>
      <c r="F11" s="2">
        <v>810</v>
      </c>
      <c r="G11" s="6">
        <v>105300</v>
      </c>
      <c r="H11" s="2">
        <v>0</v>
      </c>
      <c r="I11" s="6">
        <v>0</v>
      </c>
      <c r="J11" s="6" t="str">
        <f>G11 - 74316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110.59</v>
      </c>
    </row>
    <row r="12" spans="1:18">
      <c r="B12" s="47" t="s">
        <v>41</v>
      </c>
      <c r="C12" t="s">
        <v>58</v>
      </c>
      <c r="D12" s="3" t="s">
        <v>99</v>
      </c>
      <c r="E12" s="5">
        <v>1</v>
      </c>
      <c r="F12" s="2">
        <v>500</v>
      </c>
      <c r="G12" s="6">
        <v>65000</v>
      </c>
      <c r="H12" s="2">
        <v>330</v>
      </c>
      <c r="I12" s="6">
        <v>36495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110.59</v>
      </c>
    </row>
    <row r="13" spans="1:18">
      <c r="B13" s="47" t="s">
        <v>41</v>
      </c>
      <c r="C13" t="s">
        <v>58</v>
      </c>
      <c r="D13" s="3" t="s">
        <v>100</v>
      </c>
      <c r="E13" s="5">
        <v>1</v>
      </c>
      <c r="F13" s="2">
        <v>80</v>
      </c>
      <c r="G13" s="6">
        <v>10400</v>
      </c>
      <c r="H13" s="2">
        <v>50</v>
      </c>
      <c r="I13" s="6">
        <v>5530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110.59</v>
      </c>
    </row>
    <row r="14" spans="1:18">
      <c r="B14" s="47" t="s">
        <v>41</v>
      </c>
      <c r="C14" t="s">
        <v>58</v>
      </c>
      <c r="D14" s="3" t="s">
        <v>183</v>
      </c>
      <c r="E14" s="5">
        <v>4</v>
      </c>
      <c r="F14" s="2">
        <v>140</v>
      </c>
      <c r="G14" s="6">
        <v>14000</v>
      </c>
      <c r="H14" s="2">
        <v>74</v>
      </c>
      <c r="I14" s="6">
        <v>8184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100</v>
      </c>
      <c r="R14" s="49">
        <v>110.59</v>
      </c>
    </row>
    <row r="15" spans="1:18">
      <c r="B15" s="47" t="s">
        <v>41</v>
      </c>
      <c r="C15" t="s">
        <v>67</v>
      </c>
      <c r="D15" s="3" t="s">
        <v>170</v>
      </c>
      <c r="E15" s="5">
        <v>1</v>
      </c>
      <c r="F15" s="2">
        <v>769.23</v>
      </c>
      <c r="G15" s="6">
        <v>100000</v>
      </c>
      <c r="H15" s="2">
        <v>795.73</v>
      </c>
      <c r="I15" s="6">
        <v>88000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9">
        <v>110.59</v>
      </c>
    </row>
    <row r="16" spans="1:18">
      <c r="B16" s="51"/>
      <c r="C16" s="51"/>
      <c r="D16" s="52"/>
      <c r="E16" s="53"/>
      <c r="F16" s="54"/>
      <c r="G16" s="55"/>
      <c r="H16" s="54"/>
      <c r="I16" s="55"/>
      <c r="J16" s="55"/>
      <c r="K16" s="56"/>
      <c r="L16" s="55"/>
      <c r="M16" s="54"/>
      <c r="N16" s="55"/>
      <c r="O16" s="56"/>
      <c r="P16" s="56"/>
      <c r="Q16" s="54"/>
      <c r="R16" s="54"/>
    </row>
    <row r="17" spans="1:18">
      <c r="D17" s="8" t="s">
        <v>69</v>
      </c>
      <c r="F17" s="2" t="str">
        <f>SUM(F5:F16)</f>
        <v>0</v>
      </c>
      <c r="G17" s="6" t="str">
        <f>SUM(G5:G16)</f>
        <v>0</v>
      </c>
      <c r="H17" s="2" t="str">
        <f>SUM(H5:H16)</f>
        <v>0</v>
      </c>
      <c r="I17" s="6" t="str">
        <f>SUM(I5:I16)</f>
        <v>0</v>
      </c>
      <c r="J17" s="6" t="str">
        <f>SUM(J5:J16)</f>
        <v>0</v>
      </c>
      <c r="K17" s="4" t="str">
        <f>IF(G17=0,0,J17 / G17)</f>
        <v>0</v>
      </c>
      <c r="L17" s="6" t="str">
        <f>SUM(L5:L16)</f>
        <v>0</v>
      </c>
      <c r="M17" s="2" t="str">
        <f>SUM(M5:M16)</f>
        <v>0</v>
      </c>
      <c r="N17" s="6" t="str">
        <f>SUM(N5:N16)</f>
        <v>0</v>
      </c>
    </row>
    <row r="18" spans="1:18">
      <c r="D18" s="8" t="s">
        <v>70</v>
      </c>
      <c r="E18" s="9">
        <v>0.04712</v>
      </c>
      <c r="F18" s="2" t="str">
        <f>E18 * (F17 - 0)</f>
        <v>0</v>
      </c>
      <c r="G18" s="6" t="str">
        <f>E18 * (G17 - 0)</f>
        <v>0</v>
      </c>
    </row>
    <row r="19" spans="1:18">
      <c r="D19" s="8" t="s">
        <v>71</v>
      </c>
      <c r="E19" s="7">
        <v>0.1</v>
      </c>
      <c r="F19" s="2" t="str">
        <f>F17*E19</f>
        <v>0</v>
      </c>
      <c r="G19" s="6" t="str">
        <f>G17*E19</f>
        <v>0</v>
      </c>
      <c r="N19" s="6" t="str">
        <f>G19</f>
        <v>0</v>
      </c>
    </row>
    <row r="20" spans="1:18">
      <c r="D20" s="8" t="s">
        <v>69</v>
      </c>
      <c r="F20" s="2" t="str">
        <f>F17 + F18 + F19</f>
        <v>0</v>
      </c>
      <c r="G20" s="6" t="str">
        <f>G17 + G18 + G19</f>
        <v>0</v>
      </c>
      <c r="H20" s="2" t="str">
        <f>H17</f>
        <v>0</v>
      </c>
      <c r="I20" s="6" t="str">
        <f>I17</f>
        <v>0</v>
      </c>
      <c r="J20" s="6" t="str">
        <f>G20 - I20</f>
        <v>0</v>
      </c>
      <c r="K20" s="4" t="str">
        <f>IF(G20=0,0,J20 / G20)</f>
        <v>0</v>
      </c>
      <c r="L20" s="6" t="str">
        <f>L17</f>
        <v>0</v>
      </c>
      <c r="M20" s="2" t="str">
        <f>M17</f>
        <v>0</v>
      </c>
      <c r="N20" s="6" t="str">
        <f>N17 + N19</f>
        <v>0</v>
      </c>
    </row>
    <row r="21" spans="1:18">
      <c r="D21" s="8" t="s">
        <v>184</v>
      </c>
      <c r="E21" s="7">
        <v>0.05</v>
      </c>
      <c r="F21" s="2" t="str">
        <f>F20*E21</f>
        <v>0</v>
      </c>
      <c r="G21" s="6" t="str">
        <f>G20*E21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</row>
    <row r="22" spans="1:18">
      <c r="D22" s="8" t="s">
        <v>73</v>
      </c>
      <c r="E22" s="5">
        <v>0</v>
      </c>
      <c r="F22" s="2" t="str">
        <f>IF(R22=0,0,G22/R22)</f>
        <v>0</v>
      </c>
      <c r="G22" s="6" t="str">
        <f>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  <c r="Q22" s="2" t="s">
        <v>74</v>
      </c>
      <c r="R22" s="2">
        <v>100</v>
      </c>
    </row>
    <row r="23" spans="1:18">
      <c r="D23" s="8" t="s">
        <v>75</v>
      </c>
      <c r="F23" s="2" t="str">
        <f>F20 - F21 - F22</f>
        <v>0</v>
      </c>
      <c r="G23" s="6" t="str">
        <f>G20 - G21 -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L20 - L21 - L22</f>
        <v>0</v>
      </c>
      <c r="M23" s="2" t="str">
        <f>M20 - M21 - M22</f>
        <v>0</v>
      </c>
      <c r="N23" s="6" t="str">
        <f>N20 - N21 - N22</f>
        <v>0</v>
      </c>
    </row>
    <row r="24" spans="1:18">
      <c r="D24" s="8"/>
    </row>
    <row r="25" spans="1:18">
      <c r="D25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5" s="2" t="str">
        <f>M23</f>
        <v>0</v>
      </c>
    </row>
    <row r="26" spans="1:18">
      <c r="D26" s="8" t="s">
        <v>7</v>
      </c>
      <c r="F26" s="2" t="str">
        <f>(F25 + F27) * E18</f>
        <v>0</v>
      </c>
    </row>
    <row r="27" spans="1:18">
      <c r="D27" s="8" t="s">
        <v>76</v>
      </c>
      <c r="F27" s="2" t="str">
        <f>H23</f>
        <v>0</v>
      </c>
    </row>
    <row r="28" spans="1:18">
      <c r="D28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8" s="2" t="str">
        <f>SUM(F25:F27)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送金全体像</vt:lpstr>
      <vt:lpstr>武田様</vt:lpstr>
      <vt:lpstr>免田様</vt:lpstr>
      <vt:lpstr>岩瀬様</vt:lpstr>
      <vt:lpstr>知花様</vt:lpstr>
      <vt:lpstr>下中様</vt:lpstr>
      <vt:lpstr>三浦様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