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9977"/>
  </bookViews>
  <sheets>
    <sheet name="问题反馈" sheetId="5" r:id="rId1"/>
    <sheet name="群体" sheetId="4" r:id="rId2"/>
    <sheet name="个体" sheetId="3" r:id="rId3"/>
    <sheet name="Sheet1" sheetId="1" r:id="rId4"/>
    <sheet name="Sheet2" sheetId="2" r:id="rId5"/>
    <sheet name="Sheet3" sheetId="7" r:id="rId6"/>
    <sheet name="Sheet5" sheetId="6" r:id="rId7"/>
  </sheets>
  <definedNames>
    <definedName name="_xlnm._FilterDatabase" localSheetId="0" hidden="1">问题反馈!$A$1:$L$213</definedName>
    <definedName name="_xlnm._FilterDatabase" localSheetId="3" hidden="1">Sheet1!$A$1:$B$124</definedName>
    <definedName name="_xlnm._FilterDatabase" localSheetId="4" hidden="1">Sheet2!$A$1:$C$133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BC43A1E61F484525B21F5F91951F2A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36165" y="221615"/>
          <a:ext cx="3298190" cy="123571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FF5C3001CA694F6F948CB721E846E9D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36165" y="1369060"/>
          <a:ext cx="3674110" cy="13773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A39FAA35A7704171A713C55C87DB3B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19655" y="2530475"/>
          <a:ext cx="3510915" cy="13169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B9CAA40FF291402299AF42A027032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5060" y="3642995"/>
          <a:ext cx="3396615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037DCBDF404845008F2DFCDA439A13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74900" y="4387850"/>
          <a:ext cx="3564890" cy="5988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21EB5AAE6948481F90D21B8D540928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23160" y="4952365"/>
          <a:ext cx="3505200" cy="10610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700968A7B9C741FFAA75F6CDC9539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31085" y="6155055"/>
          <a:ext cx="3412490" cy="14535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2D1C97B2F6BD4059AA5F33AD7BBB0C7F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319020" y="5981700"/>
          <a:ext cx="3390900" cy="14370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66C49D71FC2B4F1182047633BC70290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390775" y="5859145"/>
          <a:ext cx="3380105" cy="148018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78991C398C624BAAB49475B85528220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57755" y="9692640"/>
          <a:ext cx="1953895" cy="80581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<sst xmlns="http://schemas.openxmlformats.org/spreadsheetml/2006/main" count="3894" uniqueCount="869">
  <si>
    <t>标签类别</t>
  </si>
  <si>
    <t>标签类型</t>
  </si>
  <si>
    <t>标签名称</t>
  </si>
  <si>
    <t>问题反馈</t>
  </si>
  <si>
    <t>是否有值</t>
  </si>
  <si>
    <t>有值数据量/数据总量</t>
  </si>
  <si>
    <t>即刻值举例</t>
  </si>
  <si>
    <t>极光值举例</t>
  </si>
  <si>
    <t>备注</t>
  </si>
  <si>
    <t>个体标签</t>
  </si>
  <si>
    <t>餐饮</t>
  </si>
  <si>
    <t>餐饮消费客单_元</t>
  </si>
  <si>
    <t>无</t>
  </si>
  <si>
    <t>是</t>
  </si>
  <si>
    <t>62/2791</t>
  </si>
  <si>
    <t>J00001</t>
  </si>
  <si>
    <t>restaurant_customer_order</t>
  </si>
  <si>
    <t>堂食平均消费时长_分钟</t>
  </si>
  <si>
    <t>10/2791</t>
  </si>
  <si>
    <t>J00002</t>
  </si>
  <si>
    <t>hallfood_avg_consum_time</t>
  </si>
  <si>
    <t>餐饮poi偏好</t>
  </si>
  <si>
    <t>无坐标，无占比</t>
  </si>
  <si>
    <t>205/2791</t>
  </si>
  <si>
    <t>龙家饭店_中餐厅, 文记早餐店_中餐厅, 铁皮屋麻辣烫(覃巴店)_中式快餐。。。。。</t>
  </si>
  <si>
    <t>J00003</t>
  </si>
  <si>
    <t>food_prefer_poi</t>
  </si>
  <si>
    <t>餐饮类型偏好</t>
  </si>
  <si>
    <t>饮品店, 茶饮果汁, 面包糕点, 其他美食。。。。。</t>
  </si>
  <si>
    <t>香锅烤鱼,饭店</t>
  </si>
  <si>
    <t>J00004</t>
  </si>
  <si>
    <t>food_prefer_type</t>
  </si>
  <si>
    <t>差旅</t>
  </si>
  <si>
    <t>出差常去城市</t>
  </si>
  <si>
    <t>2356/2791</t>
  </si>
  <si>
    <t>龙岩</t>
  </si>
  <si>
    <t>龙岩市,鞍山市</t>
  </si>
  <si>
    <t>J00005</t>
  </si>
  <si>
    <t>bustrip_city</t>
  </si>
  <si>
    <t>频繁切换城市</t>
  </si>
  <si>
    <t>J00006</t>
  </si>
  <si>
    <t>frequent_switch_city</t>
  </si>
  <si>
    <t>漫游国家</t>
  </si>
  <si>
    <t>2791/2791</t>
  </si>
  <si>
    <t>Zimbabwe</t>
  </si>
  <si>
    <t>J00007</t>
  </si>
  <si>
    <t>travel_country</t>
  </si>
  <si>
    <t>是否有出国游</t>
  </si>
  <si>
    <t>否</t>
  </si>
  <si>
    <t>J00008</t>
  </si>
  <si>
    <t>travel_abroad</t>
  </si>
  <si>
    <t>出游时间偏好_节假日</t>
  </si>
  <si>
    <t>1680/2791</t>
  </si>
  <si>
    <t>春节,除夕</t>
  </si>
  <si>
    <t>J00009</t>
  </si>
  <si>
    <t>travel_time_prefer</t>
  </si>
  <si>
    <t>出游月份偏好</t>
  </si>
  <si>
    <t>47/2791</t>
  </si>
  <si>
    <t>3月, 2月</t>
  </si>
  <si>
    <t>J00010</t>
  </si>
  <si>
    <t>travel_month_prefer</t>
  </si>
  <si>
    <t>度假时长偏好</t>
  </si>
  <si>
    <t>98/2791</t>
  </si>
  <si>
    <t>J00011</t>
  </si>
  <si>
    <t>vacation_duration_prefer</t>
  </si>
  <si>
    <t>国外旅游国家偏好TOP3</t>
  </si>
  <si>
    <t>无数值</t>
  </si>
  <si>
    <t>0/2791</t>
  </si>
  <si>
    <t>J00012</t>
  </si>
  <si>
    <t>foreign_tourism_top3</t>
  </si>
  <si>
    <t>过往景点的逗留时长_分钟</t>
  </si>
  <si>
    <t>J00013</t>
  </si>
  <si>
    <t>travel_poi_duration</t>
  </si>
  <si>
    <t>海外旅游目的地偏好</t>
  </si>
  <si>
    <t>陕西省</t>
  </si>
  <si>
    <t>J00014</t>
  </si>
  <si>
    <t>travel_abroad_dest</t>
  </si>
  <si>
    <t>景点poi偏好</t>
  </si>
  <si>
    <t>48/2791</t>
  </si>
  <si>
    <t>鸟巢</t>
  </si>
  <si>
    <t>J00015</t>
  </si>
  <si>
    <t>travel_prefer_poi</t>
  </si>
  <si>
    <t>景点类型偏好</t>
  </si>
  <si>
    <t>人文景观</t>
  </si>
  <si>
    <t>游乐园</t>
  </si>
  <si>
    <t>J00016</t>
  </si>
  <si>
    <t>interest_type_prefer</t>
  </si>
  <si>
    <t>旅游目标</t>
  </si>
  <si>
    <t>国际游,国内游</t>
  </si>
  <si>
    <t>J00017</t>
  </si>
  <si>
    <t>travel_dest_type</t>
  </si>
  <si>
    <t>年出游频次偏好</t>
  </si>
  <si>
    <t>7-12次</t>
  </si>
  <si>
    <t>J00018</t>
  </si>
  <si>
    <t>travel_count_prefer</t>
  </si>
  <si>
    <t>省内旅游城市偏好</t>
  </si>
  <si>
    <t>17/2791</t>
  </si>
  <si>
    <t>青岛市</t>
  </si>
  <si>
    <t>龙岩市,莆田市</t>
  </si>
  <si>
    <t>J00019</t>
  </si>
  <si>
    <t>in_province_travel</t>
  </si>
  <si>
    <t>省外旅游城市偏好</t>
  </si>
  <si>
    <t>30/2791</t>
  </si>
  <si>
    <t>龙岩市,齐齐哈尔市</t>
  </si>
  <si>
    <t>J00020</t>
  </si>
  <si>
    <t>out_province_travel</t>
  </si>
  <si>
    <t>周末是否出游过</t>
  </si>
  <si>
    <t>1960/2791</t>
  </si>
  <si>
    <t>J00021</t>
  </si>
  <si>
    <t>is_weekend_travel</t>
  </si>
  <si>
    <t>旅游意愿强度</t>
  </si>
  <si>
    <t>1782/2791</t>
  </si>
  <si>
    <t>高</t>
  </si>
  <si>
    <t>J00022</t>
  </si>
  <si>
    <t>travel_intention_level</t>
  </si>
  <si>
    <t>宠物</t>
  </si>
  <si>
    <t>是否有宠物</t>
  </si>
  <si>
    <t>1673/2791</t>
  </si>
  <si>
    <t>J00023</t>
  </si>
  <si>
    <t>have_pet</t>
  </si>
  <si>
    <t>交通</t>
  </si>
  <si>
    <t>工作日出行方式</t>
  </si>
  <si>
    <t>770/2791</t>
  </si>
  <si>
    <t>自驾</t>
  </si>
  <si>
    <t>J00024</t>
  </si>
  <si>
    <t>workday_traffic</t>
  </si>
  <si>
    <t>节假日出行方式</t>
  </si>
  <si>
    <t>75/2791</t>
  </si>
  <si>
    <t>地铁</t>
  </si>
  <si>
    <t>J00025</t>
  </si>
  <si>
    <t>holiday_traffic</t>
  </si>
  <si>
    <t>短途交通方式</t>
  </si>
  <si>
    <t>125/2791</t>
  </si>
  <si>
    <t>高铁站, 火车站, 地铁站, 机场</t>
  </si>
  <si>
    <t>高铁</t>
  </si>
  <si>
    <t>J00026</t>
  </si>
  <si>
    <t>short_traffic_type</t>
  </si>
  <si>
    <t>长途交通方式偏好</t>
  </si>
  <si>
    <t>445/2791</t>
  </si>
  <si>
    <t>J00027</t>
  </si>
  <si>
    <t>long_traffic_prefer</t>
  </si>
  <si>
    <t>长途交通方式_强偏好</t>
  </si>
  <si>
    <t>J00028</t>
  </si>
  <si>
    <t>long_traffic_str_prefer</t>
  </si>
  <si>
    <t>poi场景</t>
  </si>
  <si>
    <t>poi类型偏好</t>
  </si>
  <si>
    <t>225/2791</t>
  </si>
  <si>
    <t>高铁站:9, 中学:1, 邮局快递:6。。。。。</t>
  </si>
  <si>
    <t>银行,公司企业,美食</t>
  </si>
  <si>
    <t>J00029</t>
  </si>
  <si>
    <t>poi_prefer_cate</t>
  </si>
  <si>
    <t>poi类型_强偏好</t>
  </si>
  <si>
    <t>龙园土窑鸡_中餐厅:2, 石记河南面馆(新生路)_中餐厅:1</t>
  </si>
  <si>
    <t>酒店,超市,公司企业</t>
  </si>
  <si>
    <t>J00030</t>
  </si>
  <si>
    <t>poi_str_prefer_cate</t>
  </si>
  <si>
    <t>日间消费场所偏好TOP10</t>
  </si>
  <si>
    <t>215/2791</t>
  </si>
  <si>
    <t>龙家饭店_中餐厅, 铁皮屋麻辣烫(覃巴店)_中式快餐</t>
  </si>
  <si>
    <t>J00031</t>
  </si>
  <si>
    <t>daytime_consum_place_top10</t>
  </si>
  <si>
    <t>夜间消费场所TOP10</t>
  </si>
  <si>
    <t>174/2791</t>
  </si>
  <si>
    <t>龙湖北京房山天街_购物中心, 小院烧烤_烧烤烤肉</t>
  </si>
  <si>
    <t>J00032</t>
  </si>
  <si>
    <t>night_consum_place_top10</t>
  </si>
  <si>
    <t>是否到过体育场所</t>
  </si>
  <si>
    <t>1678/2791</t>
  </si>
  <si>
    <t>J00033</t>
  </si>
  <si>
    <t>is_visit_gym</t>
  </si>
  <si>
    <t>加油站poi偏好</t>
  </si>
  <si>
    <t>13/2791</t>
  </si>
  <si>
    <t>中国油联加油站:2</t>
  </si>
  <si>
    <t>J00034</t>
  </si>
  <si>
    <t>gas_prefer_poi</t>
  </si>
  <si>
    <t>汽车维修保养店poi偏好</t>
  </si>
  <si>
    <t>有值数据太少</t>
  </si>
  <si>
    <t>7/2791</t>
  </si>
  <si>
    <t>鸿运汽修厂, 顺记汽修</t>
  </si>
  <si>
    <t>J00035</t>
  </si>
  <si>
    <t>car_repair_poi</t>
  </si>
  <si>
    <t>职住地</t>
  </si>
  <si>
    <t>常驻行政区</t>
  </si>
  <si>
    <t>231/2791</t>
  </si>
  <si>
    <t>龙湾区, 龙湾区</t>
  </si>
  <si>
    <t>龙马潭区</t>
  </si>
  <si>
    <t>J00036</t>
  </si>
  <si>
    <t>resi_county</t>
  </si>
  <si>
    <t>常驻城市</t>
  </si>
  <si>
    <t>2186/2791</t>
  </si>
  <si>
    <t>J00037</t>
  </si>
  <si>
    <t>resi_city</t>
  </si>
  <si>
    <t>常驻省份</t>
  </si>
  <si>
    <t>2273/2791</t>
  </si>
  <si>
    <t>黑龙江</t>
  </si>
  <si>
    <t>黑龙江省,河北省</t>
  </si>
  <si>
    <t>J00038</t>
  </si>
  <si>
    <t>resi_province</t>
  </si>
  <si>
    <t>工作地址</t>
  </si>
  <si>
    <t>黑龙江省-齐齐哈尔市-龙沙区</t>
  </si>
  <si>
    <t>J00039</t>
  </si>
  <si>
    <t>work_address</t>
  </si>
  <si>
    <t>居住地址</t>
  </si>
  <si>
    <t>J00040</t>
  </si>
  <si>
    <t>resi_address</t>
  </si>
  <si>
    <t>活跃城市</t>
  </si>
  <si>
    <t>2069/2791</t>
  </si>
  <si>
    <t>J00041</t>
  </si>
  <si>
    <t>active_city</t>
  </si>
  <si>
    <t>价值</t>
  </si>
  <si>
    <t>是否有房</t>
  </si>
  <si>
    <t>2087/2791</t>
  </si>
  <si>
    <t>有房</t>
  </si>
  <si>
    <t>J00042</t>
  </si>
  <si>
    <t>have_house</t>
  </si>
  <si>
    <t>居住小区价格_元</t>
  </si>
  <si>
    <t>61/2791</t>
  </si>
  <si>
    <t>9w</t>
  </si>
  <si>
    <t>J00043</t>
  </si>
  <si>
    <t>resi_district_price</t>
  </si>
  <si>
    <t>居住小区租金平均价格_元</t>
  </si>
  <si>
    <t>44/2791</t>
  </si>
  <si>
    <t>J00044</t>
  </si>
  <si>
    <t>estate_rent</t>
  </si>
  <si>
    <t>是否有车</t>
  </si>
  <si>
    <t>2220/2791</t>
  </si>
  <si>
    <t>Y</t>
  </si>
  <si>
    <t>J00045</t>
  </si>
  <si>
    <t>have_car</t>
  </si>
  <si>
    <t>汽车品牌</t>
  </si>
  <si>
    <t>黄海</t>
  </si>
  <si>
    <t>J00046</t>
  </si>
  <si>
    <t>car_brand</t>
  </si>
  <si>
    <t>是否有装修需求</t>
  </si>
  <si>
    <t>数据格式需要调整</t>
  </si>
  <si>
    <t>279/2791</t>
  </si>
  <si>
    <t>J00047</t>
  </si>
  <si>
    <t>decorate_demand</t>
  </si>
  <si>
    <t>租房意愿强度</t>
  </si>
  <si>
    <t>1832/2791</t>
  </si>
  <si>
    <t>J00048</t>
  </si>
  <si>
    <t>rent_will</t>
  </si>
  <si>
    <t>买房意愿强度</t>
  </si>
  <si>
    <t>1825/2791</t>
  </si>
  <si>
    <t>J00049</t>
  </si>
  <si>
    <t>buy_house_will</t>
  </si>
  <si>
    <t>收入能力水平</t>
  </si>
  <si>
    <t>2394/2791</t>
  </si>
  <si>
    <t>J00050</t>
  </si>
  <si>
    <t>income_level</t>
  </si>
  <si>
    <t>线下消费</t>
  </si>
  <si>
    <t>消费能力预测</t>
  </si>
  <si>
    <t>2306/2791</t>
  </si>
  <si>
    <t>高等消费水平</t>
  </si>
  <si>
    <t>J00051</t>
  </si>
  <si>
    <t>consume_power</t>
  </si>
  <si>
    <t>餐饮消费档次</t>
  </si>
  <si>
    <t>920/2791</t>
  </si>
  <si>
    <t>大众消费水平</t>
  </si>
  <si>
    <t>J00052</t>
  </si>
  <si>
    <t>rest_consume_level</t>
  </si>
  <si>
    <t>亲子消费档次</t>
  </si>
  <si>
    <t>788/2791</t>
  </si>
  <si>
    <t>J00053</t>
  </si>
  <si>
    <t>prent_child_consume_level</t>
  </si>
  <si>
    <t>美妆护理消费档次</t>
  </si>
  <si>
    <t>735/2791</t>
  </si>
  <si>
    <t>J00054</t>
  </si>
  <si>
    <t>beauty_care_consume_level</t>
  </si>
  <si>
    <t>休闲娱乐消费档次</t>
  </si>
  <si>
    <t>917/2791</t>
  </si>
  <si>
    <t>J00055</t>
  </si>
  <si>
    <t>recreat_entert_consume_level</t>
  </si>
  <si>
    <t>服饰鞋靴消费档次</t>
  </si>
  <si>
    <t>J00056</t>
  </si>
  <si>
    <t>clothing_shoes_consume_level</t>
  </si>
  <si>
    <t>零售消费档次</t>
  </si>
  <si>
    <t>792/2791</t>
  </si>
  <si>
    <t>J00057</t>
  </si>
  <si>
    <t>retail_consumpt_consume_level</t>
  </si>
  <si>
    <t>线下偏好</t>
  </si>
  <si>
    <t>线下门店类别偏好</t>
  </si>
  <si>
    <t>221/2791</t>
  </si>
  <si>
    <t>金融:8.57%, 购物:8.57%</t>
  </si>
  <si>
    <t>餐饮分类,金融行业</t>
  </si>
  <si>
    <t>J00058</t>
  </si>
  <si>
    <t>offline_shop_prefer</t>
  </si>
  <si>
    <t>线下门店品牌偏好</t>
  </si>
  <si>
    <t>179/2791</t>
  </si>
  <si>
    <t>麦当劳</t>
  </si>
  <si>
    <t>餐饮分类-香锅烤鱼,餐饮分类-西餐</t>
  </si>
  <si>
    <t>J00059</t>
  </si>
  <si>
    <t>offline_brand_prefer</t>
  </si>
  <si>
    <t>线下门店品牌偏好_分类别</t>
  </si>
  <si>
    <t>麦当劳_西式快餐, 艺韵艺术培训中心_才艺培训</t>
  </si>
  <si>
    <t>餐饮分类-香锅烤鱼-香满棠麻辣香锅</t>
  </si>
  <si>
    <t>J00060</t>
  </si>
  <si>
    <t>offline_brand_type</t>
  </si>
  <si>
    <t>消费时间偏好</t>
  </si>
  <si>
    <t>197/2791</t>
  </si>
  <si>
    <t>9点：2次, 17点：8次</t>
  </si>
  <si>
    <t>节假日</t>
  </si>
  <si>
    <t>J00061</t>
  </si>
  <si>
    <t>consume_time_prefer</t>
  </si>
  <si>
    <t>消费品牌偏好</t>
  </si>
  <si>
    <t>食谱菜谱,零售百货</t>
  </si>
  <si>
    <t>J00062</t>
  </si>
  <si>
    <t>consume_prefer</t>
  </si>
  <si>
    <t>线上偏好</t>
  </si>
  <si>
    <t>贷款偏好</t>
  </si>
  <si>
    <t>462/2791</t>
  </si>
  <si>
    <t>车贷,综合贷款平台</t>
  </si>
  <si>
    <t>J00063</t>
  </si>
  <si>
    <t>loan_prefer</t>
  </si>
  <si>
    <t>彩票偏好</t>
  </si>
  <si>
    <t>45/2791</t>
  </si>
  <si>
    <t>足彩,综合彩票平台</t>
  </si>
  <si>
    <t>J00064</t>
  </si>
  <si>
    <t>lottery_prefer</t>
  </si>
  <si>
    <t>房产APP偏好</t>
  </si>
  <si>
    <t>1910/2791</t>
  </si>
  <si>
    <t>J00065</t>
  </si>
  <si>
    <t>estate_app</t>
  </si>
  <si>
    <t>房产APP偏好程度</t>
  </si>
  <si>
    <t>1820/2791</t>
  </si>
  <si>
    <t>J00066</t>
  </si>
  <si>
    <t>realestate_app_prefer</t>
  </si>
  <si>
    <t>购物偏好</t>
  </si>
  <si>
    <t>2249/2791</t>
  </si>
  <si>
    <t>J00067</t>
  </si>
  <si>
    <t>shopping_prefer</t>
  </si>
  <si>
    <t>教育培训偏好</t>
  </si>
  <si>
    <t>516/2791</t>
  </si>
  <si>
    <t>驾考学习,金融教育</t>
  </si>
  <si>
    <t>J00068</t>
  </si>
  <si>
    <t>educate_prefer</t>
  </si>
  <si>
    <t>理财偏好</t>
  </si>
  <si>
    <t>1352/2791</t>
  </si>
  <si>
    <t>J00069</t>
  </si>
  <si>
    <t>manage_money_level</t>
  </si>
  <si>
    <t>社交偏好</t>
  </si>
  <si>
    <t>1524/2791</t>
  </si>
  <si>
    <t>陌生人社交,熟人社交</t>
  </si>
  <si>
    <t>J00070</t>
  </si>
  <si>
    <t>social_prefer</t>
  </si>
  <si>
    <t>生活服务偏好</t>
  </si>
  <si>
    <t>1199/2791</t>
  </si>
  <si>
    <t>工作招聘,家政服务</t>
  </si>
  <si>
    <t>J00071</t>
  </si>
  <si>
    <t>convenience</t>
  </si>
  <si>
    <t>医疗健康偏好</t>
  </si>
  <si>
    <t>993/2791</t>
  </si>
  <si>
    <t>户外运动,健身减肥</t>
  </si>
  <si>
    <t>J00072</t>
  </si>
  <si>
    <t>health_care</t>
  </si>
  <si>
    <t>饮食外卖偏好</t>
  </si>
  <si>
    <t>1373/2791</t>
  </si>
  <si>
    <t>美食,生鲜配</t>
  </si>
  <si>
    <t>J00073</t>
  </si>
  <si>
    <t>food_category</t>
  </si>
  <si>
    <t>娱乐休闲偏好</t>
  </si>
  <si>
    <t>318/2791</t>
  </si>
  <si>
    <t>美容美妆,电影,</t>
  </si>
  <si>
    <t>J00074</t>
  </si>
  <si>
    <t>entertainment</t>
  </si>
  <si>
    <t>投资偏好</t>
  </si>
  <si>
    <t>143/2791</t>
  </si>
  <si>
    <t>贵金属,虚拟货币</t>
  </si>
  <si>
    <t>J00075</t>
  </si>
  <si>
    <t>invest_prefer</t>
  </si>
  <si>
    <t>线上购物偏好</t>
  </si>
  <si>
    <t>871/2791</t>
  </si>
  <si>
    <t>购物分享,比价</t>
  </si>
  <si>
    <t>J00076</t>
  </si>
  <si>
    <t>shopping_online_prefer</t>
  </si>
  <si>
    <t>银行偏好</t>
  </si>
  <si>
    <t>2072/2791</t>
  </si>
  <si>
    <t>股份制银行,网络银行</t>
  </si>
  <si>
    <t>J00077</t>
  </si>
  <si>
    <t>bank_prefer</t>
  </si>
  <si>
    <t>游戏偏好</t>
  </si>
  <si>
    <t>561/2791</t>
  </si>
  <si>
    <t>麻将棋牌,角色扮演</t>
  </si>
  <si>
    <t>J00078</t>
  </si>
  <si>
    <t>game_prefer</t>
  </si>
  <si>
    <t>直播偏好</t>
  </si>
  <si>
    <t>957/2791</t>
  </si>
  <si>
    <t>自拍美颜,美妆直播</t>
  </si>
  <si>
    <t>J00079</t>
  </si>
  <si>
    <t>live_prefer</t>
  </si>
  <si>
    <t>基础属性</t>
  </si>
  <si>
    <t>婚姻状态</t>
  </si>
  <si>
    <t>未婚</t>
  </si>
  <si>
    <t>J00080</t>
  </si>
  <si>
    <t>marriage</t>
  </si>
  <si>
    <t>年龄段</t>
  </si>
  <si>
    <t>大于46岁</t>
  </si>
  <si>
    <t>J00081</t>
  </si>
  <si>
    <t>age_group</t>
  </si>
  <si>
    <t>国籍</t>
  </si>
  <si>
    <t>中国</t>
  </si>
  <si>
    <t>J00082</t>
  </si>
  <si>
    <t>is_chinese</t>
  </si>
  <si>
    <t>是否有子女</t>
  </si>
  <si>
    <t>2275/2791</t>
  </si>
  <si>
    <t>有</t>
  </si>
  <si>
    <t>J00083</t>
  </si>
  <si>
    <t>have_child</t>
  </si>
  <si>
    <t>是否在校大学生</t>
  </si>
  <si>
    <t>1451/2791</t>
  </si>
  <si>
    <t>J00084</t>
  </si>
  <si>
    <t>is_college_stu</t>
  </si>
  <si>
    <t>行为性别</t>
  </si>
  <si>
    <t>男</t>
  </si>
  <si>
    <t>J00085</t>
  </si>
  <si>
    <t>sex</t>
  </si>
  <si>
    <t>学历水平</t>
  </si>
  <si>
    <t>J00086</t>
  </si>
  <si>
    <t>education</t>
  </si>
  <si>
    <t>职业类型</t>
  </si>
  <si>
    <t>2294/2791</t>
  </si>
  <si>
    <t>销售人员</t>
  </si>
  <si>
    <t>J00087</t>
  </si>
  <si>
    <t>career</t>
  </si>
  <si>
    <t>设备</t>
  </si>
  <si>
    <t>设备品牌类型</t>
  </si>
  <si>
    <t>2678/2791</t>
  </si>
  <si>
    <t>龙旗</t>
  </si>
  <si>
    <t>100-C</t>
  </si>
  <si>
    <t>J00088</t>
  </si>
  <si>
    <t>mobile_brand</t>
  </si>
  <si>
    <t>设备分类</t>
  </si>
  <si>
    <t>手机</t>
  </si>
  <si>
    <t>J00089</t>
  </si>
  <si>
    <t>equip_cate</t>
  </si>
  <si>
    <t>设备价值</t>
  </si>
  <si>
    <t>2338/2791</t>
  </si>
  <si>
    <t>J00091</t>
  </si>
  <si>
    <t>mobile_value</t>
  </si>
  <si>
    <t>手机型号</t>
  </si>
  <si>
    <t>2692/2791</t>
  </si>
  <si>
    <t>麦芒8</t>
  </si>
  <si>
    <t>黄金斗士S8畅玩版</t>
  </si>
  <si>
    <t>J00092</t>
  </si>
  <si>
    <t>mobile_model</t>
  </si>
  <si>
    <t>操作系统</t>
  </si>
  <si>
    <t>Android</t>
  </si>
  <si>
    <t>J00093</t>
  </si>
  <si>
    <t>system</t>
  </si>
  <si>
    <t>房产APP行为</t>
  </si>
  <si>
    <t>房产APP使用频率</t>
  </si>
  <si>
    <t>38/2791</t>
  </si>
  <si>
    <t>中</t>
  </si>
  <si>
    <t>J00094</t>
  </si>
  <si>
    <t>estate_app_freq</t>
  </si>
  <si>
    <t>近3个月访问租房类APP的次数（评分）</t>
  </si>
  <si>
    <t>1/2791</t>
  </si>
  <si>
    <t>J00095</t>
  </si>
  <si>
    <t>threemon_visit_rental_app_num</t>
  </si>
  <si>
    <t>近3个月最近一次访问租房类APP的日期（评分）</t>
  </si>
  <si>
    <t>J00096</t>
  </si>
  <si>
    <t>threemon_visit_rental_app_newdate</t>
  </si>
  <si>
    <t>近3个月新安装租房类APP个数（评分）</t>
  </si>
  <si>
    <t>8/2791</t>
  </si>
  <si>
    <t>J00097</t>
  </si>
  <si>
    <t>threemon_install_rental_app_num</t>
  </si>
  <si>
    <t>近3个月访问房产综合类APP的次数（评分）</t>
  </si>
  <si>
    <t>J00098</t>
  </si>
  <si>
    <t>threemon_visit_rentalcompre_app_num</t>
  </si>
  <si>
    <t>近3个月最近一次访问房产综合类APP的日期（评分）</t>
  </si>
  <si>
    <t>J00099</t>
  </si>
  <si>
    <t>threemon_visit_rentalcompre_app_newdate</t>
  </si>
  <si>
    <t>近3个月新安装房产综合类APP个数（评分）</t>
  </si>
  <si>
    <t>39/2791</t>
  </si>
  <si>
    <t>J00100</t>
  </si>
  <si>
    <t>threemon_install_rentalcompre_app_num</t>
  </si>
  <si>
    <t>社交APP行为</t>
  </si>
  <si>
    <t>社交网络活跃度</t>
  </si>
  <si>
    <t>931/2791</t>
  </si>
  <si>
    <t>高度活跃,中度活跃</t>
  </si>
  <si>
    <t>J00101</t>
  </si>
  <si>
    <t>social_active_level</t>
  </si>
  <si>
    <t>商圈</t>
  </si>
  <si>
    <t>常驻商圈</t>
  </si>
  <si>
    <t>171/2791</t>
  </si>
  <si>
    <t>龙湖北京长安天街</t>
  </si>
  <si>
    <t>J00102</t>
  </si>
  <si>
    <t>resi_comarea</t>
  </si>
  <si>
    <t>商场_强偏好</t>
  </si>
  <si>
    <t>135/2791</t>
  </si>
  <si>
    <t>J00103</t>
  </si>
  <si>
    <t>hotel_prefer_poi</t>
  </si>
  <si>
    <t>商圈到访</t>
  </si>
  <si>
    <t>龙湖重庆U城天街A馆商圈:1, 龙湖重庆北城天街商圈:1</t>
  </si>
  <si>
    <t>[三亚市-三亚湾, 三亚市-河东</t>
  </si>
  <si>
    <t>J00104</t>
  </si>
  <si>
    <t>active_comarea</t>
  </si>
  <si>
    <t>月均商场消费次数</t>
  </si>
  <si>
    <t>9月,8月</t>
  </si>
  <si>
    <t>J00105</t>
  </si>
  <si>
    <t>month_shopping_count</t>
  </si>
  <si>
    <t>商场到访</t>
  </si>
  <si>
    <t>龙湖北京长安天街, 世界之花假日广场</t>
  </si>
  <si>
    <t>J00106</t>
  </si>
  <si>
    <t>mall_prefer</t>
  </si>
  <si>
    <t>商场到访(带高德坐标)</t>
  </si>
  <si>
    <t>龙湖重庆U城天街A馆(106.2934898,29.6084356), 龙湖重庆北城天街(106.53366,29.5773203)</t>
  </si>
  <si>
    <t>J00107</t>
  </si>
  <si>
    <t>mall_prefer_lnglat</t>
  </si>
  <si>
    <t>亲子</t>
  </si>
  <si>
    <t>常去儿童品类门店的平均消费价格_元</t>
  </si>
  <si>
    <t>1006/2791</t>
  </si>
  <si>
    <t>J00108</t>
  </si>
  <si>
    <t>often_child_stores_avg_price</t>
  </si>
  <si>
    <t>常去儿童品牌的平均消费价格_元</t>
  </si>
  <si>
    <t>1008/2791</t>
  </si>
  <si>
    <t>J00109</t>
  </si>
  <si>
    <t>often_child_brands_avg_price</t>
  </si>
  <si>
    <t>购物</t>
  </si>
  <si>
    <t>常去购物品类门店的平均消费价格_元</t>
  </si>
  <si>
    <t>1028/2791</t>
  </si>
  <si>
    <t>J00110</t>
  </si>
  <si>
    <t>often_shop_stores_avg_price</t>
  </si>
  <si>
    <t>线下购物偏好程度</t>
  </si>
  <si>
    <t>高端化妆品, 家居建材卖场</t>
  </si>
  <si>
    <t>J00111</t>
  </si>
  <si>
    <t>offline_shop_prefer_level</t>
  </si>
  <si>
    <t>是否到过购物场所</t>
  </si>
  <si>
    <t>J00112</t>
  </si>
  <si>
    <t>is_visit_mall</t>
  </si>
  <si>
    <t>周末购物特征</t>
  </si>
  <si>
    <t>160/2791</t>
  </si>
  <si>
    <t>鞋店, 便利店</t>
  </si>
  <si>
    <t>J00113</t>
  </si>
  <si>
    <t>weekent_purchase</t>
  </si>
  <si>
    <t>生活服务</t>
  </si>
  <si>
    <t>常去生活服务品类门店的平均消费价格_元</t>
  </si>
  <si>
    <t>J00114</t>
  </si>
  <si>
    <t>often_life_server_stores_avg_price</t>
  </si>
  <si>
    <t>常去生活服务品牌的平均消费价格_元</t>
  </si>
  <si>
    <t>1007/2791</t>
  </si>
  <si>
    <t>J00115</t>
  </si>
  <si>
    <t>often_life_server_brands_avg_price</t>
  </si>
  <si>
    <t>休闲娱乐</t>
  </si>
  <si>
    <t>常去休闲娱乐品类门店的平均消费价格_元</t>
  </si>
  <si>
    <t>1012/2791</t>
  </si>
  <si>
    <t>J00116</t>
  </si>
  <si>
    <t>often_recreat_entert_stores_avg_price</t>
  </si>
  <si>
    <t>常去休闲娱乐品牌的平均消费价格_元</t>
  </si>
  <si>
    <t>1014/2791</t>
  </si>
  <si>
    <t>J00117</t>
  </si>
  <si>
    <t>often_recreat_entert_brands_avg_price</t>
  </si>
  <si>
    <t>娱乐场所_强偏好</t>
  </si>
  <si>
    <t>94/2791</t>
  </si>
  <si>
    <t>酒吧</t>
  </si>
  <si>
    <t>J00118</t>
  </si>
  <si>
    <t>ent_str_prefer_poi</t>
  </si>
  <si>
    <t>周末娱乐特征</t>
  </si>
  <si>
    <t>64/2791</t>
  </si>
  <si>
    <t>J00119</t>
  </si>
  <si>
    <t>weekend_entertain</t>
  </si>
  <si>
    <t>娱乐场所偏好</t>
  </si>
  <si>
    <t>酒吧, 网吧</t>
  </si>
  <si>
    <t>J00120</t>
  </si>
  <si>
    <t>ent_prefer_poi</t>
  </si>
  <si>
    <t>酒店</t>
  </si>
  <si>
    <t>酒店价格偏好</t>
  </si>
  <si>
    <t>J00121</t>
  </si>
  <si>
    <t>hotel_price_prefer</t>
  </si>
  <si>
    <t>酒店品牌偏好及对应品牌平均消费价格</t>
  </si>
  <si>
    <t>52/2791</t>
  </si>
  <si>
    <t>龙湖冠寓_NaN, 速8酒店_NaN</t>
  </si>
  <si>
    <t>J00122</t>
  </si>
  <si>
    <t>hotel_brand_perfer_compare_avg_price</t>
  </si>
  <si>
    <t>酒店住宿时长偏好</t>
  </si>
  <si>
    <t>J00123</t>
  </si>
  <si>
    <t>hotel_duration</t>
  </si>
  <si>
    <t>是否到过高端酒店</t>
  </si>
  <si>
    <t>35/2791</t>
  </si>
  <si>
    <t>J00124</t>
  </si>
  <si>
    <t>is_visiti_hotel</t>
  </si>
  <si>
    <t>酒店类型偏好</t>
  </si>
  <si>
    <t>酒店宾馆, 经济酒店</t>
  </si>
  <si>
    <t>高档型,豪华型</t>
  </si>
  <si>
    <t>J00125</t>
  </si>
  <si>
    <t>hotel_level_prefer</t>
  </si>
  <si>
    <t>酒店品牌偏好</t>
  </si>
  <si>
    <t>921/2791</t>
  </si>
  <si>
    <t>龙湖冠寓, 速8酒店</t>
  </si>
  <si>
    <t>龙马宾馆</t>
  </si>
  <si>
    <t>J00126</t>
  </si>
  <si>
    <t>hotel_brand_prefer</t>
  </si>
  <si>
    <t>售楼处</t>
  </si>
  <si>
    <t>月均看房频率</t>
  </si>
  <si>
    <t>24/2791</t>
  </si>
  <si>
    <t>J00127</t>
  </si>
  <si>
    <t>insp_house_freq</t>
  </si>
  <si>
    <t>月看去重楼盘个数</t>
  </si>
  <si>
    <t>J00128</t>
  </si>
  <si>
    <t>month_distinc_visit_house_num</t>
  </si>
  <si>
    <t>周线下看房天数</t>
  </si>
  <si>
    <t>3/2791</t>
  </si>
  <si>
    <t>J00129</t>
  </si>
  <si>
    <t>week_inspection_days</t>
  </si>
  <si>
    <t>最近看房的城市分布</t>
  </si>
  <si>
    <t>长沙市</t>
  </si>
  <si>
    <t>龙岩市,西安市</t>
  </si>
  <si>
    <t>J00130</t>
  </si>
  <si>
    <t>insp_house_city</t>
  </si>
  <si>
    <t>最近看房的区域分布</t>
  </si>
  <si>
    <t>长沙市:天心区, 长沙市:开福区</t>
  </si>
  <si>
    <t>龙岩市#新罗区</t>
  </si>
  <si>
    <t>J00131</t>
  </si>
  <si>
    <t>insp_house_county</t>
  </si>
  <si>
    <t>最近看房记录</t>
  </si>
  <si>
    <t>龙岩市-新罗区-龙岩恒大绿洲</t>
  </si>
  <si>
    <t>J00132</t>
  </si>
  <si>
    <t>insp_house_poi</t>
  </si>
  <si>
    <t>最近看房记录(带高德坐标)</t>
  </si>
  <si>
    <t>J00133</t>
  </si>
  <si>
    <t>insp_house_lnglat</t>
  </si>
  <si>
    <t>APP安装</t>
  </si>
  <si>
    <t>各类型下APP安装数量</t>
  </si>
  <si>
    <t>{"count":98,"class_one":"教育学习"},{"count":3,"class_one":"社交网络"}</t>
  </si>
  <si>
    <t>1322800/4917739</t>
  </si>
  <si>
    <t>J00134</t>
  </si>
  <si>
    <t>app_install_count</t>
  </si>
  <si>
    <t>群体标签</t>
  </si>
  <si>
    <t>2/479</t>
  </si>
  <si>
    <t>J00085_G</t>
  </si>
  <si>
    <t>4/479</t>
  </si>
  <si>
    <t>J00081_G</t>
  </si>
  <si>
    <t>20/479</t>
  </si>
  <si>
    <t>J00087_G</t>
  </si>
  <si>
    <t>J00084_G</t>
  </si>
  <si>
    <t>3/479</t>
  </si>
  <si>
    <t>J00086_G</t>
  </si>
  <si>
    <t>J00080_G</t>
  </si>
  <si>
    <t>J00083_G</t>
  </si>
  <si>
    <t>有无车标识</t>
  </si>
  <si>
    <t>J00045_G</t>
  </si>
  <si>
    <t>J00050_G</t>
  </si>
  <si>
    <t>消费能力水平</t>
  </si>
  <si>
    <t>J00051_G</t>
  </si>
  <si>
    <t>J00042_G</t>
  </si>
  <si>
    <t>21/479</t>
  </si>
  <si>
    <t>J00092_G</t>
  </si>
  <si>
    <t>品牌类型</t>
  </si>
  <si>
    <t>5/479</t>
  </si>
  <si>
    <t>J00088_G</t>
  </si>
  <si>
    <t>J00091_G</t>
  </si>
  <si>
    <t>J00089_G</t>
  </si>
  <si>
    <t>J00041_G</t>
  </si>
  <si>
    <t>J00037_G</t>
  </si>
  <si>
    <t>J00038_G</t>
  </si>
  <si>
    <t>6/479</t>
  </si>
  <si>
    <t>J00065_G</t>
  </si>
  <si>
    <t>J00094_G</t>
  </si>
  <si>
    <t>购物APP偏好</t>
  </si>
  <si>
    <t>J00076_G</t>
  </si>
  <si>
    <t>J00077_G</t>
  </si>
  <si>
    <t>J00075_G</t>
  </si>
  <si>
    <t>J00063_G</t>
  </si>
  <si>
    <t>生活-医疗健康偏好</t>
  </si>
  <si>
    <t>J00072_G</t>
  </si>
  <si>
    <t>J00070_G</t>
  </si>
  <si>
    <t>J00067_G</t>
  </si>
  <si>
    <t>J00022_G</t>
  </si>
  <si>
    <t>生活-饮食外卖偏好</t>
  </si>
  <si>
    <t>J00073_G</t>
  </si>
  <si>
    <t>生活-娱乐休闲偏好</t>
  </si>
  <si>
    <t>J00074_G</t>
  </si>
  <si>
    <t>J00071_G</t>
  </si>
  <si>
    <t>J00101_G</t>
  </si>
  <si>
    <t>J00047_G</t>
  </si>
  <si>
    <t>J00106_G</t>
  </si>
  <si>
    <t>7/479</t>
  </si>
  <si>
    <t>J00107_G</t>
  </si>
  <si>
    <t>J00120_G</t>
  </si>
  <si>
    <t>50/479</t>
  </si>
  <si>
    <t>J00003_G</t>
  </si>
  <si>
    <t>J00004_G</t>
  </si>
  <si>
    <t>J00034_G</t>
  </si>
  <si>
    <t>J00035_G</t>
  </si>
  <si>
    <t>J00125_G</t>
  </si>
  <si>
    <t>无坐标</t>
  </si>
  <si>
    <t>J00126_G</t>
  </si>
  <si>
    <t>J00039_G</t>
  </si>
  <si>
    <t>J00040_G</t>
  </si>
  <si>
    <t>J00036_G</t>
  </si>
  <si>
    <t>常去城市TOP3</t>
  </si>
  <si>
    <t>无占比</t>
  </si>
  <si>
    <t>J00006_G</t>
  </si>
  <si>
    <t>J00122_G</t>
  </si>
  <si>
    <t>10/479</t>
  </si>
  <si>
    <t>J00031_G</t>
  </si>
  <si>
    <t>J00032_G</t>
  </si>
  <si>
    <t>常去生活服务品类门店的平均消费价格</t>
  </si>
  <si>
    <t>J00114_G</t>
  </si>
  <si>
    <t>常去休闲娱乐品类门店的平均消费价格</t>
  </si>
  <si>
    <t>J00116_G</t>
  </si>
  <si>
    <t>常去儿童品类门店的平均消费价格</t>
  </si>
  <si>
    <t>J00108_G</t>
  </si>
  <si>
    <t>常去购物品类门店的平均消费价格</t>
  </si>
  <si>
    <t>J00110_G</t>
  </si>
  <si>
    <t>J00128_G</t>
  </si>
  <si>
    <t>用户品牌偏好百分比</t>
  </si>
  <si>
    <t>J00060_G</t>
  </si>
  <si>
    <t>常去儿童品牌的平均消费价格</t>
  </si>
  <si>
    <t>J00109_G</t>
  </si>
  <si>
    <t>常去生活服务品牌的平均消费价格</t>
  </si>
  <si>
    <t>J00115_G</t>
  </si>
  <si>
    <t>常去休闲娱乐品牌的平均消费价格</t>
  </si>
  <si>
    <t>J00117_G</t>
  </si>
  <si>
    <t>J00011_G</t>
  </si>
  <si>
    <t>餐饮消费客单</t>
  </si>
  <si>
    <t>J00001_G</t>
  </si>
  <si>
    <t>堂食平均消费时长</t>
  </si>
  <si>
    <t>J00002_G</t>
  </si>
  <si>
    <t>1/479</t>
  </si>
  <si>
    <t>J00093_G</t>
  </si>
  <si>
    <t>近3个月访问租房类APP的次数_评分</t>
  </si>
  <si>
    <t>J00095_G</t>
  </si>
  <si>
    <t>近3个月最近一次访问租房类APP的日期_评分</t>
  </si>
  <si>
    <t>J00096_G</t>
  </si>
  <si>
    <t>近3个月新安装租房类APP个数_评分</t>
  </si>
  <si>
    <t>J00097_G</t>
  </si>
  <si>
    <t>近3个月访问房产综合类APP的次数_评分</t>
  </si>
  <si>
    <t>J00098_G</t>
  </si>
  <si>
    <t>近3个月最近一次访问房产综合类APP的日期_评分</t>
  </si>
  <si>
    <t>J00099_G</t>
  </si>
  <si>
    <t>近3个月新安装房产综合类APP个数_评分</t>
  </si>
  <si>
    <t>J00100_G</t>
  </si>
  <si>
    <t>J00066_G</t>
  </si>
  <si>
    <t>围栏基础属性</t>
  </si>
  <si>
    <t>常驻人口总数</t>
  </si>
  <si>
    <t>J00135_G</t>
  </si>
  <si>
    <t>工作人口总数</t>
  </si>
  <si>
    <t>J00136_G</t>
  </si>
  <si>
    <t>居住人口总数</t>
  </si>
  <si>
    <t>J00137_G</t>
  </si>
  <si>
    <t>工作地来源top10</t>
  </si>
  <si>
    <t>11/479</t>
  </si>
  <si>
    <t>J00138_G</t>
  </si>
  <si>
    <t>居住地来源top10</t>
  </si>
  <si>
    <t>J00139_G</t>
  </si>
  <si>
    <t>常去消费地top10</t>
  </si>
  <si>
    <t>J00140_G</t>
  </si>
  <si>
    <t>运营商</t>
  </si>
  <si>
    <t>J00141_G</t>
  </si>
  <si>
    <t>买车意愿强度</t>
  </si>
  <si>
    <t>J00142_G</t>
  </si>
  <si>
    <t>J00143_G</t>
  </si>
  <si>
    <t>教育培训意愿强度</t>
  </si>
  <si>
    <t>J00144_G</t>
  </si>
  <si>
    <t>特征标签</t>
  </si>
  <si>
    <t>值</t>
  </si>
  <si>
    <t>是否带有高德坐标</t>
  </si>
  <si>
    <t>餐饮poi偏好top50</t>
  </si>
  <si>
    <t>日间消费场所偏好top10</t>
  </si>
  <si>
    <t>夜间消费场所top10</t>
  </si>
  <si>
    <t>汽车维修养店poi偏好</t>
  </si>
  <si>
    <t>已有坐标</t>
  </si>
  <si>
    <t>无坐标，工作地址当中有坐标，但是最好在这个标签中也带上坐标。</t>
  </si>
  <si>
    <t>无坐标，居住地址当中有坐标，但是最好在这个标签中也带上坐标。</t>
  </si>
  <si>
    <t>无数据，且数据在单体标签中</t>
  </si>
  <si>
    <t>极光多的个体标签</t>
  </si>
  <si>
    <t>即刻多的个体标签</t>
  </si>
  <si>
    <t>相同个体标签</t>
  </si>
  <si>
    <t>operator</t>
  </si>
  <si>
    <t>行为性别预测</t>
  </si>
  <si>
    <t>consume_level</t>
  </si>
  <si>
    <t>消费品级预测(偏好度)</t>
  </si>
  <si>
    <t>行为年龄预测(置信度)</t>
  </si>
  <si>
    <t>purchase_prefer</t>
  </si>
  <si>
    <t>购买方式预测(偏好度)</t>
  </si>
  <si>
    <t>职业类型预测</t>
  </si>
  <si>
    <t>surf_purpose</t>
  </si>
  <si>
    <t>上网目的预测</t>
  </si>
  <si>
    <t>在校大学生</t>
  </si>
  <si>
    <t>read_prefer</t>
  </si>
  <si>
    <t>阅读偏好预测</t>
  </si>
  <si>
    <t>教育水平</t>
  </si>
  <si>
    <t>habit</t>
  </si>
  <si>
    <t>兴趣爱好预测(偏好度)</t>
  </si>
  <si>
    <t>client_value</t>
  </si>
  <si>
    <t>客户价值</t>
  </si>
  <si>
    <t>是否有子女预测</t>
  </si>
  <si>
    <t>app_prefer</t>
  </si>
  <si>
    <t>APP类型偏好</t>
  </si>
  <si>
    <t>有无车标识预测</t>
  </si>
  <si>
    <t>app_use_dura</t>
  </si>
  <si>
    <t>应用使用时长</t>
  </si>
  <si>
    <t>收入能力水平预测(置信度)</t>
  </si>
  <si>
    <t>app_use_freq</t>
  </si>
  <si>
    <t>应用使用频率</t>
  </si>
  <si>
    <t>消费能力水平预测(置信度)</t>
  </si>
  <si>
    <t>purchase_app</t>
  </si>
  <si>
    <t>car_demand</t>
  </si>
  <si>
    <t>是否有购车需求</t>
  </si>
  <si>
    <t>手机品牌</t>
  </si>
  <si>
    <t>educate_demand</t>
  </si>
  <si>
    <t>是否有教育培训需求</t>
  </si>
  <si>
    <t>travel_app</t>
  </si>
  <si>
    <t>旅游类APP</t>
  </si>
  <si>
    <t>消费偏好预测</t>
  </si>
  <si>
    <t>rent_city</t>
  </si>
  <si>
    <t>租房到访城市</t>
  </si>
  <si>
    <t>是否中国国籍</t>
  </si>
  <si>
    <t>是 否</t>
  </si>
  <si>
    <t>rent_county</t>
  </si>
  <si>
    <t>租房到访区县</t>
  </si>
  <si>
    <t>rent_estate</t>
  </si>
  <si>
    <t>租房到访楼盘</t>
  </si>
  <si>
    <t>rent_frequent</t>
  </si>
  <si>
    <t>租房到访次数</t>
  </si>
  <si>
    <t>freq_use_app</t>
  </si>
  <si>
    <t>经常使用的APP名称</t>
  </si>
  <si>
    <t>app_use_time</t>
  </si>
  <si>
    <t>喜欢使用APP的时间段</t>
  </si>
  <si>
    <t>房产APP</t>
  </si>
  <si>
    <t>buy_house_demand</t>
  </si>
  <si>
    <t>是否有购房需求</t>
  </si>
  <si>
    <t>manage_money_prefer</t>
  </si>
  <si>
    <t>理财APP偏好</t>
  </si>
  <si>
    <t>居住小区价格</t>
  </si>
  <si>
    <t>商场偏好</t>
  </si>
  <si>
    <t>null</t>
  </si>
  <si>
    <t>福旺家百货(霞梧店), 银泰百货</t>
  </si>
  <si>
    <t>活跃商圈</t>
  </si>
  <si>
    <t>车辆品牌</t>
  </si>
  <si>
    <t>健身减肥，户外运动</t>
  </si>
  <si>
    <t>高，中，低</t>
  </si>
  <si>
    <t>生活-娱乐休闲</t>
  </si>
  <si>
    <t>美容美妆,K歌</t>
  </si>
  <si>
    <t>生活-饮食外卖</t>
  </si>
  <si>
    <t>外卖,美食</t>
  </si>
  <si>
    <t>生活-生活便利</t>
  </si>
  <si>
    <t>工作招聘,买房租房</t>
  </si>
  <si>
    <t>线下门店品牌偏好-分类别</t>
  </si>
  <si>
    <t>酒店住宿的时长偏好</t>
  </si>
  <si>
    <t>商场-强偏好</t>
  </si>
  <si>
    <t>娱乐场所-强偏好</t>
  </si>
  <si>
    <t>POI类型偏好</t>
  </si>
  <si>
    <t>POI类型-强偏好</t>
  </si>
  <si>
    <t>长途交通方式-强偏好</t>
  </si>
  <si>
    <t>出差常去的城市</t>
  </si>
  <si>
    <t>过往景点的逗留时长</t>
  </si>
  <si>
    <t>看房频率</t>
  </si>
  <si>
    <t>高中低</t>
  </si>
  <si>
    <t xml:space="preserve">34, 22, 6, 3, 2.33, 2, 1.67, 1, 0.67, </t>
  </si>
  <si>
    <t>出游喜欢住的酒店类型 </t>
  </si>
  <si>
    <t>商场偏好(带高德坐标)</t>
  </si>
  <si>
    <t>福旺家百货(霞梧店)(118.104803,24.5937755), 银泰百货(118.1068712,24.5895559)</t>
  </si>
  <si>
    <t>最近看房记录（带高德坐标）</t>
  </si>
  <si>
    <t>理财偏好程度</t>
  </si>
  <si>
    <t>购物偏好程度</t>
  </si>
  <si>
    <t>居住小区租金(平均价格)</t>
  </si>
  <si>
    <t>月商场消费次数</t>
  </si>
  <si>
    <t>出游时间偏好（节假日）</t>
  </si>
  <si>
    <t>"</t>
  </si>
  <si>
    <t>" : "</t>
  </si>
  <si>
    <t xml:space="preserve">", </t>
  </si>
  <si>
    <t>`</t>
  </si>
  <si>
    <t>` varchar(</t>
  </si>
  <si>
    <t>) DEFAULT NULL COMMENT '</t>
  </si>
  <si>
    <t>',</t>
  </si>
  <si>
    <t xml:space="preserve">null </t>
  </si>
  <si>
    <t>,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</si>
</sst>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3"/>
  <sheetViews>
    <sheetView tabSelected="1" zoomScale="130" zoomScaleNormal="130" workbookViewId="0">
      <pane ySplit="1" topLeftCell="A162" activePane="bottomLeft" state="frozen"/>
      <selection/>
      <selection pane="bottomLeft" activeCell="D187" sqref="D187"/>
    </sheetView>
  </sheetViews>
  <sheetFormatPr defaultColWidth="8.61261261261261" defaultRowHeight="14.1"/>
  <cols>
    <col min="1" max="2" width="12.5765765765766" customWidth="1"/>
    <col min="3" max="3" width="30.7027027027027" customWidth="1"/>
    <col min="4" max="4" width="16.3063063063063" customWidth="1"/>
    <col min="5" max="5" width="12.5765765765766" customWidth="1"/>
    <col min="6" max="6" width="15.7927927927928" customWidth="1"/>
    <col min="7" max="7" width="18.8828828828829" customWidth="1"/>
    <col min="8" max="8" width="15.5045045045045" customWidth="1"/>
    <col min="9" max="9" width="9.46846846846847" customWidth="1"/>
    <col min="11" max="11" width="25.8288288288288" customWidth="1"/>
  </cols>
  <sheetData>
    <row r="1" s="12" customFormat="1" ht="38.35" spans="1: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4" t="s">
        <v>8</v>
      </c>
    </row>
    <row r="2" ht="14.85" spans="1:1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10</v>
      </c>
      <c r="J2" t="s">
        <v>15</v>
      </c>
      <c r="K2" t="s">
        <v>16</v>
      </c>
      <c r="L2" t="str">
        <f>VLOOKUP(J:J,个体!D:D,1,FALSE)</f>
        <v>J00001</v>
      </c>
      <c r="M2" t="str">
        <f>D2</f>
        <v>无</v>
      </c>
    </row>
    <row r="3" spans="1:13">
      <c r="A3" t="s">
        <v>9</v>
      </c>
      <c r="B3" t="s">
        <v>10</v>
      </c>
      <c r="C3" t="s">
        <v>17</v>
      </c>
      <c r="D3" t="s">
        <v>12</v>
      </c>
      <c r="E3" t="s">
        <v>13</v>
      </c>
      <c r="F3" t="s">
        <v>18</v>
      </c>
      <c r="G3">
        <v>10</v>
      </c>
      <c r="J3" t="s">
        <v>19</v>
      </c>
      <c r="K3" t="s">
        <v>20</v>
      </c>
      <c r="L3" t="str">
        <f>VLOOKUP(J:J,个体!D:D,1,FALSE)</f>
        <v>J00002</v>
      </c>
      <c r="M3" t="str">
        <f t="shared" ref="M3:M34" si="0">D3</f>
        <v>无</v>
      </c>
    </row>
    <row r="4" spans="1:13">
      <c r="A4" t="s">
        <v>9</v>
      </c>
      <c r="B4" t="s">
        <v>10</v>
      </c>
      <c r="C4" t="s">
        <v>21</v>
      </c>
      <c r="D4" s="16" t="s">
        <v>22</v>
      </c>
      <c r="E4" t="s">
        <v>13</v>
      </c>
      <c r="F4" t="s">
        <v>23</v>
      </c>
      <c r="G4" t="s">
        <v>24</v>
      </c>
      <c r="J4" t="s">
        <v>25</v>
      </c>
      <c r="K4" t="s">
        <v>26</v>
      </c>
      <c r="L4" t="e">
        <f>VLOOKUP(J:J,个体!D:D,1,FALSE)</f>
        <v>#N/A</v>
      </c>
      <c r="M4" t="str">
        <f t="shared" si="0"/>
        <v>无坐标，无占比</v>
      </c>
    </row>
    <row r="5" spans="1:13">
      <c r="A5" t="s">
        <v>9</v>
      </c>
      <c r="B5" t="s">
        <v>10</v>
      </c>
      <c r="C5" t="s">
        <v>27</v>
      </c>
      <c r="D5" t="s">
        <v>12</v>
      </c>
      <c r="E5" t="s">
        <v>13</v>
      </c>
      <c r="F5" t="s">
        <v>23</v>
      </c>
      <c r="G5" t="s">
        <v>28</v>
      </c>
      <c r="H5" t="s">
        <v>29</v>
      </c>
      <c r="J5" t="s">
        <v>30</v>
      </c>
      <c r="K5" t="s">
        <v>31</v>
      </c>
      <c r="L5" t="e">
        <f>VLOOKUP(J:J,个体!D:D,1,FALSE)</f>
        <v>#N/A</v>
      </c>
      <c r="M5" t="str">
        <f t="shared" si="0"/>
        <v>无</v>
      </c>
    </row>
    <row r="6" spans="1:13">
      <c r="A6" t="s">
        <v>9</v>
      </c>
      <c r="B6" t="s">
        <v>32</v>
      </c>
      <c r="C6" t="s">
        <v>33</v>
      </c>
      <c r="D6" t="s">
        <v>12</v>
      </c>
      <c r="E6" t="s">
        <v>13</v>
      </c>
      <c r="F6" t="s">
        <v>34</v>
      </c>
      <c r="G6" t="s">
        <v>35</v>
      </c>
      <c r="H6" t="s">
        <v>36</v>
      </c>
      <c r="J6" t="s">
        <v>37</v>
      </c>
      <c r="K6" t="s">
        <v>38</v>
      </c>
      <c r="L6" t="e">
        <f>VLOOKUP(J:J,个体!D:D,1,FALSE)</f>
        <v>#N/A</v>
      </c>
      <c r="M6" t="str">
        <f t="shared" si="0"/>
        <v>无</v>
      </c>
    </row>
    <row r="7" spans="1:13">
      <c r="A7" t="s">
        <v>9</v>
      </c>
      <c r="B7" t="s">
        <v>32</v>
      </c>
      <c r="C7" t="s">
        <v>39</v>
      </c>
      <c r="D7" t="s">
        <v>12</v>
      </c>
      <c r="E7" t="s">
        <v>13</v>
      </c>
      <c r="F7" t="s">
        <v>34</v>
      </c>
      <c r="G7" t="s">
        <v>35</v>
      </c>
      <c r="J7" t="s">
        <v>40</v>
      </c>
      <c r="K7" t="s">
        <v>41</v>
      </c>
      <c r="L7" t="str">
        <f>VLOOKUP(J:J,个体!D:D,1,FALSE)</f>
        <v>J00006</v>
      </c>
      <c r="M7" t="str">
        <f t="shared" si="0"/>
        <v>无</v>
      </c>
    </row>
    <row r="8" spans="1:13">
      <c r="A8" t="s">
        <v>9</v>
      </c>
      <c r="B8" t="s">
        <v>32</v>
      </c>
      <c r="C8" t="s">
        <v>42</v>
      </c>
      <c r="D8" t="s">
        <v>12</v>
      </c>
      <c r="E8" t="s">
        <v>13</v>
      </c>
      <c r="F8" t="s">
        <v>43</v>
      </c>
      <c r="G8" t="s">
        <v>12</v>
      </c>
      <c r="H8" t="s">
        <v>44</v>
      </c>
      <c r="J8" t="s">
        <v>45</v>
      </c>
      <c r="K8" t="s">
        <v>46</v>
      </c>
      <c r="L8" t="e">
        <f>VLOOKUP(J:J,个体!D:D,1,FALSE)</f>
        <v>#N/A</v>
      </c>
      <c r="M8" t="str">
        <f t="shared" si="0"/>
        <v>无</v>
      </c>
    </row>
    <row r="9" spans="1:13">
      <c r="A9" t="s">
        <v>9</v>
      </c>
      <c r="B9" t="s">
        <v>32</v>
      </c>
      <c r="C9" t="s">
        <v>47</v>
      </c>
      <c r="D9" t="s">
        <v>12</v>
      </c>
      <c r="E9" t="s">
        <v>13</v>
      </c>
      <c r="F9" t="s">
        <v>43</v>
      </c>
      <c r="G9" t="s">
        <v>48</v>
      </c>
      <c r="H9" t="s">
        <v>13</v>
      </c>
      <c r="J9" t="s">
        <v>49</v>
      </c>
      <c r="K9" t="s">
        <v>50</v>
      </c>
      <c r="L9" t="e">
        <f>VLOOKUP(J:J,个体!D:D,1,FALSE)</f>
        <v>#N/A</v>
      </c>
      <c r="M9" t="str">
        <f t="shared" si="0"/>
        <v>无</v>
      </c>
    </row>
    <row r="10" spans="1:13">
      <c r="A10" t="s">
        <v>9</v>
      </c>
      <c r="B10" t="s">
        <v>32</v>
      </c>
      <c r="C10" t="s">
        <v>51</v>
      </c>
      <c r="D10" t="s">
        <v>12</v>
      </c>
      <c r="E10" t="s">
        <v>13</v>
      </c>
      <c r="F10" t="s">
        <v>52</v>
      </c>
      <c r="G10" t="s">
        <v>53</v>
      </c>
      <c r="H10" t="s">
        <v>53</v>
      </c>
      <c r="J10" t="s">
        <v>54</v>
      </c>
      <c r="K10" t="s">
        <v>55</v>
      </c>
      <c r="L10" t="e">
        <f>VLOOKUP(J:J,个体!D:D,1,FALSE)</f>
        <v>#N/A</v>
      </c>
      <c r="M10" t="str">
        <f t="shared" si="0"/>
        <v>无</v>
      </c>
    </row>
    <row r="11" spans="1:13">
      <c r="A11" t="s">
        <v>9</v>
      </c>
      <c r="B11" t="s">
        <v>32</v>
      </c>
      <c r="C11" t="s">
        <v>56</v>
      </c>
      <c r="D11" t="s">
        <v>12</v>
      </c>
      <c r="E11" t="s">
        <v>13</v>
      </c>
      <c r="F11" t="s">
        <v>57</v>
      </c>
      <c r="G11" t="s">
        <v>58</v>
      </c>
      <c r="H11" t="s">
        <v>58</v>
      </c>
      <c r="J11" t="s">
        <v>59</v>
      </c>
      <c r="K11" t="s">
        <v>60</v>
      </c>
      <c r="L11" t="e">
        <f>VLOOKUP(J:J,个体!D:D,1,FALSE)</f>
        <v>#N/A</v>
      </c>
      <c r="M11" t="str">
        <f t="shared" si="0"/>
        <v>无</v>
      </c>
    </row>
    <row r="12" spans="1:13">
      <c r="A12" t="s">
        <v>9</v>
      </c>
      <c r="B12" t="s">
        <v>32</v>
      </c>
      <c r="C12" t="s">
        <v>61</v>
      </c>
      <c r="D12" t="s">
        <v>12</v>
      </c>
      <c r="E12" t="s">
        <v>13</v>
      </c>
      <c r="F12" t="s">
        <v>62</v>
      </c>
      <c r="G12">
        <v>6</v>
      </c>
      <c r="J12" t="s">
        <v>63</v>
      </c>
      <c r="K12" t="s">
        <v>64</v>
      </c>
      <c r="L12" t="str">
        <f>VLOOKUP(J:J,个体!D:D,1,FALSE)</f>
        <v>J00011</v>
      </c>
      <c r="M12" t="str">
        <f t="shared" si="0"/>
        <v>无</v>
      </c>
    </row>
    <row r="13" spans="1:13">
      <c r="A13" t="s">
        <v>9</v>
      </c>
      <c r="B13" t="s">
        <v>32</v>
      </c>
      <c r="C13" t="s">
        <v>65</v>
      </c>
      <c r="D13" t="s">
        <v>66</v>
      </c>
      <c r="E13" t="s">
        <v>48</v>
      </c>
      <c r="F13" t="s">
        <v>67</v>
      </c>
      <c r="J13" t="s">
        <v>68</v>
      </c>
      <c r="K13" t="s">
        <v>69</v>
      </c>
      <c r="L13" t="str">
        <f>VLOOKUP(J:J,个体!D:D,1,FALSE)</f>
        <v>J00012</v>
      </c>
      <c r="M13" t="str">
        <f t="shared" si="0"/>
        <v>无数值</v>
      </c>
    </row>
    <row r="14" spans="1:13">
      <c r="A14" t="s">
        <v>9</v>
      </c>
      <c r="B14" t="s">
        <v>32</v>
      </c>
      <c r="C14" t="s">
        <v>70</v>
      </c>
      <c r="D14" t="s">
        <v>12</v>
      </c>
      <c r="E14" t="s">
        <v>13</v>
      </c>
      <c r="F14" t="s">
        <v>57</v>
      </c>
      <c r="G14">
        <v>96</v>
      </c>
      <c r="H14">
        <v>9</v>
      </c>
      <c r="J14" t="s">
        <v>71</v>
      </c>
      <c r="K14" t="s">
        <v>72</v>
      </c>
      <c r="L14" t="e">
        <f>VLOOKUP(J:J,个体!D:D,1,FALSE)</f>
        <v>#N/A</v>
      </c>
      <c r="M14" t="str">
        <f t="shared" si="0"/>
        <v>无</v>
      </c>
    </row>
    <row r="15" spans="1:13">
      <c r="A15" t="s">
        <v>9</v>
      </c>
      <c r="B15" t="s">
        <v>32</v>
      </c>
      <c r="C15" t="s">
        <v>73</v>
      </c>
      <c r="D15" t="s">
        <v>66</v>
      </c>
      <c r="E15" t="s">
        <v>48</v>
      </c>
      <c r="F15" t="s">
        <v>67</v>
      </c>
      <c r="H15" t="s">
        <v>74</v>
      </c>
      <c r="J15" t="s">
        <v>75</v>
      </c>
      <c r="K15" t="s">
        <v>76</v>
      </c>
      <c r="L15" t="e">
        <f>VLOOKUP(J:J,个体!D:D,1,FALSE)</f>
        <v>#N/A</v>
      </c>
      <c r="M15" t="str">
        <f t="shared" si="0"/>
        <v>无数值</v>
      </c>
    </row>
    <row r="16" spans="1:13">
      <c r="A16" t="s">
        <v>9</v>
      </c>
      <c r="B16" t="s">
        <v>32</v>
      </c>
      <c r="C16" t="s">
        <v>77</v>
      </c>
      <c r="D16" t="s">
        <v>12</v>
      </c>
      <c r="E16" t="s">
        <v>13</v>
      </c>
      <c r="F16" t="s">
        <v>78</v>
      </c>
      <c r="G16" t="s">
        <v>79</v>
      </c>
      <c r="J16" t="s">
        <v>80</v>
      </c>
      <c r="K16" t="s">
        <v>81</v>
      </c>
      <c r="L16" t="e">
        <f>VLOOKUP(J:J,个体!D:D,1,FALSE)</f>
        <v>#N/A</v>
      </c>
      <c r="M16" t="str">
        <f t="shared" si="0"/>
        <v>无</v>
      </c>
    </row>
    <row r="17" spans="1:13">
      <c r="A17" t="s">
        <v>9</v>
      </c>
      <c r="B17" t="s">
        <v>32</v>
      </c>
      <c r="C17" t="s">
        <v>82</v>
      </c>
      <c r="D17" t="s">
        <v>12</v>
      </c>
      <c r="E17" t="s">
        <v>13</v>
      </c>
      <c r="F17" t="s">
        <v>57</v>
      </c>
      <c r="G17" t="s">
        <v>83</v>
      </c>
      <c r="H17" t="s">
        <v>84</v>
      </c>
      <c r="J17" t="s">
        <v>85</v>
      </c>
      <c r="K17" t="s">
        <v>86</v>
      </c>
      <c r="L17" t="e">
        <f>VLOOKUP(J:J,个体!D:D,1,FALSE)</f>
        <v>#N/A</v>
      </c>
      <c r="M17" t="str">
        <f t="shared" si="0"/>
        <v>无</v>
      </c>
    </row>
    <row r="18" spans="1:13">
      <c r="A18" t="s">
        <v>9</v>
      </c>
      <c r="B18" t="s">
        <v>32</v>
      </c>
      <c r="C18" t="s">
        <v>87</v>
      </c>
      <c r="D18" t="s">
        <v>12</v>
      </c>
      <c r="E18" t="s">
        <v>13</v>
      </c>
      <c r="F18" t="s">
        <v>57</v>
      </c>
      <c r="G18" t="s">
        <v>83</v>
      </c>
      <c r="H18" t="s">
        <v>88</v>
      </c>
      <c r="J18" t="s">
        <v>89</v>
      </c>
      <c r="K18" t="s">
        <v>90</v>
      </c>
      <c r="L18" t="e">
        <f>VLOOKUP(J:J,个体!D:D,1,FALSE)</f>
        <v>#N/A</v>
      </c>
      <c r="M18" t="str">
        <f t="shared" si="0"/>
        <v>无</v>
      </c>
    </row>
    <row r="19" spans="1:13">
      <c r="A19" t="s">
        <v>9</v>
      </c>
      <c r="B19" t="s">
        <v>32</v>
      </c>
      <c r="C19" t="s">
        <v>91</v>
      </c>
      <c r="D19" t="s">
        <v>12</v>
      </c>
      <c r="E19" t="s">
        <v>13</v>
      </c>
      <c r="F19" t="s">
        <v>57</v>
      </c>
      <c r="G19">
        <v>9</v>
      </c>
      <c r="H19" t="s">
        <v>92</v>
      </c>
      <c r="J19" t="s">
        <v>93</v>
      </c>
      <c r="K19" t="s">
        <v>94</v>
      </c>
      <c r="L19" t="e">
        <f>VLOOKUP(J:J,个体!D:D,1,FALSE)</f>
        <v>#N/A</v>
      </c>
      <c r="M19" t="str">
        <f t="shared" si="0"/>
        <v>无</v>
      </c>
    </row>
    <row r="20" spans="1:13">
      <c r="A20" t="s">
        <v>9</v>
      </c>
      <c r="B20" t="s">
        <v>32</v>
      </c>
      <c r="C20" t="s">
        <v>95</v>
      </c>
      <c r="D20" t="s">
        <v>12</v>
      </c>
      <c r="E20" t="s">
        <v>13</v>
      </c>
      <c r="F20" t="s">
        <v>96</v>
      </c>
      <c r="G20" t="s">
        <v>97</v>
      </c>
      <c r="H20" t="s">
        <v>98</v>
      </c>
      <c r="J20" t="s">
        <v>99</v>
      </c>
      <c r="K20" t="s">
        <v>100</v>
      </c>
      <c r="L20" t="e">
        <f>VLOOKUP(J:J,个体!D:D,1,FALSE)</f>
        <v>#N/A</v>
      </c>
      <c r="M20" t="str">
        <f t="shared" si="0"/>
        <v>无</v>
      </c>
    </row>
    <row r="21" spans="1:13">
      <c r="A21" t="s">
        <v>9</v>
      </c>
      <c r="B21" t="s">
        <v>32</v>
      </c>
      <c r="C21" t="s">
        <v>101</v>
      </c>
      <c r="D21" t="s">
        <v>12</v>
      </c>
      <c r="E21" t="s">
        <v>13</v>
      </c>
      <c r="F21" t="s">
        <v>102</v>
      </c>
      <c r="G21" t="s">
        <v>97</v>
      </c>
      <c r="H21" t="s">
        <v>103</v>
      </c>
      <c r="J21" t="s">
        <v>104</v>
      </c>
      <c r="K21" t="s">
        <v>105</v>
      </c>
      <c r="L21" t="e">
        <f>VLOOKUP(J:J,个体!D:D,1,FALSE)</f>
        <v>#N/A</v>
      </c>
      <c r="M21" t="str">
        <f t="shared" si="0"/>
        <v>无</v>
      </c>
    </row>
    <row r="22" spans="1:13">
      <c r="A22" t="s">
        <v>9</v>
      </c>
      <c r="B22" t="s">
        <v>32</v>
      </c>
      <c r="C22" t="s">
        <v>106</v>
      </c>
      <c r="D22" t="s">
        <v>12</v>
      </c>
      <c r="E22" t="s">
        <v>13</v>
      </c>
      <c r="F22" t="s">
        <v>107</v>
      </c>
      <c r="G22" t="s">
        <v>13</v>
      </c>
      <c r="H22" t="s">
        <v>13</v>
      </c>
      <c r="J22" t="s">
        <v>108</v>
      </c>
      <c r="K22" t="s">
        <v>109</v>
      </c>
      <c r="L22" t="e">
        <f>VLOOKUP(J:J,个体!D:D,1,FALSE)</f>
        <v>#N/A</v>
      </c>
      <c r="M22" t="str">
        <f t="shared" si="0"/>
        <v>无</v>
      </c>
    </row>
    <row r="23" spans="1:13">
      <c r="A23" t="s">
        <v>9</v>
      </c>
      <c r="B23" t="s">
        <v>32</v>
      </c>
      <c r="C23" t="s">
        <v>110</v>
      </c>
      <c r="D23" t="s">
        <v>12</v>
      </c>
      <c r="E23" t="s">
        <v>13</v>
      </c>
      <c r="F23" t="s">
        <v>111</v>
      </c>
      <c r="G23" t="s">
        <v>112</v>
      </c>
      <c r="H23" t="s">
        <v>112</v>
      </c>
      <c r="J23" t="s">
        <v>113</v>
      </c>
      <c r="K23" t="s">
        <v>114</v>
      </c>
      <c r="L23" t="e">
        <f>VLOOKUP(J:J,个体!D:D,1,FALSE)</f>
        <v>#N/A</v>
      </c>
      <c r="M23" t="str">
        <f t="shared" si="0"/>
        <v>无</v>
      </c>
    </row>
    <row r="24" spans="1:13">
      <c r="A24" t="s">
        <v>9</v>
      </c>
      <c r="B24" t="s">
        <v>115</v>
      </c>
      <c r="C24" t="s">
        <v>116</v>
      </c>
      <c r="D24" t="s">
        <v>12</v>
      </c>
      <c r="E24" t="s">
        <v>13</v>
      </c>
      <c r="F24" t="s">
        <v>117</v>
      </c>
      <c r="G24" t="s">
        <v>13</v>
      </c>
      <c r="H24" t="s">
        <v>13</v>
      </c>
      <c r="J24" t="s">
        <v>118</v>
      </c>
      <c r="K24" t="s">
        <v>119</v>
      </c>
      <c r="L24" t="e">
        <f>VLOOKUP(J:J,个体!D:D,1,FALSE)</f>
        <v>#N/A</v>
      </c>
      <c r="M24" t="str">
        <f t="shared" si="0"/>
        <v>无</v>
      </c>
    </row>
    <row r="25" spans="1:13">
      <c r="A25" t="s">
        <v>9</v>
      </c>
      <c r="B25" t="s">
        <v>120</v>
      </c>
      <c r="C25" t="s">
        <v>121</v>
      </c>
      <c r="D25" t="s">
        <v>12</v>
      </c>
      <c r="E25" t="s">
        <v>13</v>
      </c>
      <c r="F25" t="s">
        <v>122</v>
      </c>
      <c r="G25" t="s">
        <v>123</v>
      </c>
      <c r="H25" t="s">
        <v>123</v>
      </c>
      <c r="J25" t="s">
        <v>124</v>
      </c>
      <c r="K25" t="s">
        <v>125</v>
      </c>
      <c r="L25" t="e">
        <f>VLOOKUP(J:J,个体!D:D,1,FALSE)</f>
        <v>#N/A</v>
      </c>
      <c r="M25" t="str">
        <f t="shared" si="0"/>
        <v>无</v>
      </c>
    </row>
    <row r="26" spans="1:13">
      <c r="A26" t="s">
        <v>9</v>
      </c>
      <c r="B26" t="s">
        <v>120</v>
      </c>
      <c r="C26" t="s">
        <v>126</v>
      </c>
      <c r="D26" t="s">
        <v>12</v>
      </c>
      <c r="E26" t="s">
        <v>13</v>
      </c>
      <c r="F26" t="s">
        <v>127</v>
      </c>
      <c r="G26" t="s">
        <v>128</v>
      </c>
      <c r="H26" t="s">
        <v>123</v>
      </c>
      <c r="J26" t="s">
        <v>129</v>
      </c>
      <c r="K26" t="s">
        <v>130</v>
      </c>
      <c r="L26" t="e">
        <f>VLOOKUP(J:J,个体!D:D,1,FALSE)</f>
        <v>#N/A</v>
      </c>
      <c r="M26" t="str">
        <f t="shared" si="0"/>
        <v>无</v>
      </c>
    </row>
    <row r="27" spans="1:13">
      <c r="A27" t="s">
        <v>9</v>
      </c>
      <c r="B27" t="s">
        <v>120</v>
      </c>
      <c r="C27" t="s">
        <v>131</v>
      </c>
      <c r="D27" t="s">
        <v>12</v>
      </c>
      <c r="E27" t="s">
        <v>13</v>
      </c>
      <c r="F27" t="s">
        <v>132</v>
      </c>
      <c r="G27" t="s">
        <v>133</v>
      </c>
      <c r="H27" t="s">
        <v>134</v>
      </c>
      <c r="J27" t="s">
        <v>135</v>
      </c>
      <c r="K27" t="s">
        <v>136</v>
      </c>
      <c r="L27" t="e">
        <f>VLOOKUP(J:J,个体!D:D,1,FALSE)</f>
        <v>#N/A</v>
      </c>
      <c r="M27" t="str">
        <f t="shared" si="0"/>
        <v>无</v>
      </c>
    </row>
    <row r="28" spans="1:13">
      <c r="A28" t="s">
        <v>9</v>
      </c>
      <c r="B28" t="s">
        <v>120</v>
      </c>
      <c r="C28" t="s">
        <v>137</v>
      </c>
      <c r="D28" t="s">
        <v>12</v>
      </c>
      <c r="E28" t="s">
        <v>13</v>
      </c>
      <c r="F28" t="s">
        <v>138</v>
      </c>
      <c r="G28" t="s">
        <v>133</v>
      </c>
      <c r="H28" t="s">
        <v>133</v>
      </c>
      <c r="J28" t="s">
        <v>139</v>
      </c>
      <c r="K28" t="s">
        <v>140</v>
      </c>
      <c r="L28" t="e">
        <f>VLOOKUP(J:J,个体!D:D,1,FALSE)</f>
        <v>#N/A</v>
      </c>
      <c r="M28" t="str">
        <f t="shared" si="0"/>
        <v>无</v>
      </c>
    </row>
    <row r="29" spans="1:13">
      <c r="A29" t="s">
        <v>9</v>
      </c>
      <c r="B29" t="s">
        <v>120</v>
      </c>
      <c r="C29" t="s">
        <v>141</v>
      </c>
      <c r="D29" t="s">
        <v>12</v>
      </c>
      <c r="E29" t="s">
        <v>13</v>
      </c>
      <c r="F29" t="s">
        <v>138</v>
      </c>
      <c r="G29" t="s">
        <v>133</v>
      </c>
      <c r="H29" t="s">
        <v>133</v>
      </c>
      <c r="J29" t="s">
        <v>142</v>
      </c>
      <c r="K29" t="s">
        <v>143</v>
      </c>
      <c r="L29" t="e">
        <f>VLOOKUP(J:J,个体!D:D,1,FALSE)</f>
        <v>#N/A</v>
      </c>
      <c r="M29" t="str">
        <f t="shared" si="0"/>
        <v>无</v>
      </c>
    </row>
    <row r="30" spans="1:13">
      <c r="A30" t="s">
        <v>9</v>
      </c>
      <c r="B30" t="s">
        <v>144</v>
      </c>
      <c r="C30" t="s">
        <v>145</v>
      </c>
      <c r="D30" t="s">
        <v>12</v>
      </c>
      <c r="E30" t="s">
        <v>13</v>
      </c>
      <c r="F30" t="s">
        <v>146</v>
      </c>
      <c r="G30" t="s">
        <v>147</v>
      </c>
      <c r="H30" t="s">
        <v>148</v>
      </c>
      <c r="J30" t="s">
        <v>149</v>
      </c>
      <c r="K30" t="s">
        <v>150</v>
      </c>
      <c r="L30" t="e">
        <f>VLOOKUP(J:J,个体!D:D,1,FALSE)</f>
        <v>#N/A</v>
      </c>
      <c r="M30" t="str">
        <f t="shared" si="0"/>
        <v>无</v>
      </c>
    </row>
    <row r="31" spans="1:13">
      <c r="A31" t="s">
        <v>9</v>
      </c>
      <c r="B31" t="s">
        <v>144</v>
      </c>
      <c r="C31" t="s">
        <v>151</v>
      </c>
      <c r="D31" t="s">
        <v>12</v>
      </c>
      <c r="E31" t="s">
        <v>13</v>
      </c>
      <c r="F31" t="s">
        <v>146</v>
      </c>
      <c r="G31" t="s">
        <v>152</v>
      </c>
      <c r="H31" t="s">
        <v>153</v>
      </c>
      <c r="J31" t="s">
        <v>154</v>
      </c>
      <c r="K31" t="s">
        <v>155</v>
      </c>
      <c r="L31" t="e">
        <f>VLOOKUP(J:J,个体!D:D,1,FALSE)</f>
        <v>#N/A</v>
      </c>
      <c r="M31" t="str">
        <f t="shared" si="0"/>
        <v>无</v>
      </c>
    </row>
    <row r="32" spans="1:13">
      <c r="A32" t="s">
        <v>9</v>
      </c>
      <c r="B32" t="s">
        <v>144</v>
      </c>
      <c r="C32" t="s">
        <v>156</v>
      </c>
      <c r="D32" t="s">
        <v>12</v>
      </c>
      <c r="E32" t="s">
        <v>13</v>
      </c>
      <c r="F32" t="s">
        <v>157</v>
      </c>
      <c r="G32" t="s">
        <v>158</v>
      </c>
      <c r="J32" t="s">
        <v>159</v>
      </c>
      <c r="K32" t="s">
        <v>160</v>
      </c>
      <c r="L32" t="str">
        <f>VLOOKUP(J:J,个体!D:D,1,FALSE)</f>
        <v>J00031</v>
      </c>
      <c r="M32" t="str">
        <f t="shared" si="0"/>
        <v>无</v>
      </c>
    </row>
    <row r="33" spans="1:13">
      <c r="A33" t="s">
        <v>9</v>
      </c>
      <c r="B33" t="s">
        <v>144</v>
      </c>
      <c r="C33" t="s">
        <v>161</v>
      </c>
      <c r="D33" t="s">
        <v>12</v>
      </c>
      <c r="E33" t="s">
        <v>13</v>
      </c>
      <c r="F33" t="s">
        <v>162</v>
      </c>
      <c r="G33" t="s">
        <v>163</v>
      </c>
      <c r="J33" t="s">
        <v>164</v>
      </c>
      <c r="K33" t="s">
        <v>165</v>
      </c>
      <c r="L33" t="str">
        <f>VLOOKUP(J:J,个体!D:D,1,FALSE)</f>
        <v>J00032</v>
      </c>
      <c r="M33" t="str">
        <f t="shared" si="0"/>
        <v>无</v>
      </c>
    </row>
    <row r="34" spans="1:13">
      <c r="A34" t="s">
        <v>9</v>
      </c>
      <c r="B34" t="s">
        <v>144</v>
      </c>
      <c r="C34" t="s">
        <v>166</v>
      </c>
      <c r="D34" t="s">
        <v>12</v>
      </c>
      <c r="E34" t="s">
        <v>13</v>
      </c>
      <c r="F34" t="s">
        <v>167</v>
      </c>
      <c r="G34" t="s">
        <v>13</v>
      </c>
      <c r="H34" t="s">
        <v>13</v>
      </c>
      <c r="J34" t="s">
        <v>168</v>
      </c>
      <c r="K34" t="s">
        <v>169</v>
      </c>
      <c r="L34" t="e">
        <f>VLOOKUP(J:J,个体!D:D,1,FALSE)</f>
        <v>#N/A</v>
      </c>
      <c r="M34" t="str">
        <f t="shared" si="0"/>
        <v>无</v>
      </c>
    </row>
    <row r="35" spans="1:13">
      <c r="A35" t="s">
        <v>9</v>
      </c>
      <c r="B35" t="s">
        <v>144</v>
      </c>
      <c r="C35" t="s">
        <v>170</v>
      </c>
      <c r="D35" t="s">
        <v>12</v>
      </c>
      <c r="E35" t="s">
        <v>13</v>
      </c>
      <c r="F35" t="s">
        <v>171</v>
      </c>
      <c r="G35" t="s">
        <v>172</v>
      </c>
      <c r="J35" t="s">
        <v>173</v>
      </c>
      <c r="K35" t="s">
        <v>174</v>
      </c>
      <c r="L35" t="e">
        <f>VLOOKUP(J:J,个体!D:D,1,FALSE)</f>
        <v>#N/A</v>
      </c>
      <c r="M35" t="str">
        <f t="shared" ref="M35:M61" si="1">D35</f>
        <v>无</v>
      </c>
    </row>
    <row r="36" spans="1:13">
      <c r="A36" t="s">
        <v>9</v>
      </c>
      <c r="B36" t="s">
        <v>144</v>
      </c>
      <c r="C36" t="s">
        <v>175</v>
      </c>
      <c r="D36" t="s">
        <v>176</v>
      </c>
      <c r="E36" t="s">
        <v>13</v>
      </c>
      <c r="F36" t="s">
        <v>177</v>
      </c>
      <c r="G36" t="s">
        <v>178</v>
      </c>
      <c r="J36" t="s">
        <v>179</v>
      </c>
      <c r="K36" t="s">
        <v>180</v>
      </c>
      <c r="L36" t="e">
        <f>VLOOKUP(J:J,个体!D:D,1,FALSE)</f>
        <v>#N/A</v>
      </c>
      <c r="M36" t="str">
        <f t="shared" si="1"/>
        <v>有值数据太少</v>
      </c>
    </row>
    <row r="37" spans="1:13">
      <c r="A37" t="s">
        <v>9</v>
      </c>
      <c r="B37" t="s">
        <v>181</v>
      </c>
      <c r="C37" t="s">
        <v>182</v>
      </c>
      <c r="D37" t="s">
        <v>12</v>
      </c>
      <c r="E37" t="s">
        <v>13</v>
      </c>
      <c r="F37" t="s">
        <v>183</v>
      </c>
      <c r="G37" t="s">
        <v>184</v>
      </c>
      <c r="H37" t="s">
        <v>185</v>
      </c>
      <c r="J37" t="s">
        <v>186</v>
      </c>
      <c r="K37" t="s">
        <v>187</v>
      </c>
      <c r="L37" t="e">
        <f>VLOOKUP(J:J,个体!D:D,1,FALSE)</f>
        <v>#N/A</v>
      </c>
      <c r="M37" t="str">
        <f t="shared" si="1"/>
        <v>无</v>
      </c>
    </row>
    <row r="38" spans="1:13">
      <c r="A38" t="s">
        <v>9</v>
      </c>
      <c r="B38" t="s">
        <v>181</v>
      </c>
      <c r="C38" t="s">
        <v>188</v>
      </c>
      <c r="D38" t="s">
        <v>12</v>
      </c>
      <c r="E38" t="s">
        <v>13</v>
      </c>
      <c r="F38" t="s">
        <v>189</v>
      </c>
      <c r="G38" t="s">
        <v>35</v>
      </c>
      <c r="H38" t="s">
        <v>35</v>
      </c>
      <c r="J38" t="s">
        <v>190</v>
      </c>
      <c r="K38" t="s">
        <v>191</v>
      </c>
      <c r="L38" t="e">
        <f>VLOOKUP(J:J,个体!D:D,1,FALSE)</f>
        <v>#N/A</v>
      </c>
      <c r="M38" t="str">
        <f t="shared" si="1"/>
        <v>无</v>
      </c>
    </row>
    <row r="39" spans="1:13">
      <c r="A39" t="s">
        <v>9</v>
      </c>
      <c r="B39" t="s">
        <v>181</v>
      </c>
      <c r="C39" t="s">
        <v>192</v>
      </c>
      <c r="D39" t="s">
        <v>12</v>
      </c>
      <c r="E39" t="s">
        <v>13</v>
      </c>
      <c r="F39" t="s">
        <v>193</v>
      </c>
      <c r="G39" t="s">
        <v>194</v>
      </c>
      <c r="H39" t="s">
        <v>195</v>
      </c>
      <c r="J39" t="s">
        <v>196</v>
      </c>
      <c r="K39" t="s">
        <v>197</v>
      </c>
      <c r="L39" t="e">
        <f>VLOOKUP(J:J,个体!D:D,1,FALSE)</f>
        <v>#N/A</v>
      </c>
      <c r="M39" t="str">
        <f t="shared" si="1"/>
        <v>无</v>
      </c>
    </row>
    <row r="40" spans="1:13">
      <c r="A40" t="s">
        <v>9</v>
      </c>
      <c r="B40" t="s">
        <v>181</v>
      </c>
      <c r="C40" t="s">
        <v>198</v>
      </c>
      <c r="D40" t="s">
        <v>66</v>
      </c>
      <c r="E40" t="s">
        <v>48</v>
      </c>
      <c r="F40" t="s">
        <v>67</v>
      </c>
      <c r="H40" t="s">
        <v>199</v>
      </c>
      <c r="J40" t="s">
        <v>200</v>
      </c>
      <c r="K40" t="s">
        <v>201</v>
      </c>
      <c r="L40" t="e">
        <f>VLOOKUP(J:J,个体!D:D,1,FALSE)</f>
        <v>#N/A</v>
      </c>
      <c r="M40" t="str">
        <f t="shared" si="1"/>
        <v>无数值</v>
      </c>
    </row>
    <row r="41" spans="1:13">
      <c r="A41" t="s">
        <v>9</v>
      </c>
      <c r="B41" t="s">
        <v>181</v>
      </c>
      <c r="C41" t="s">
        <v>202</v>
      </c>
      <c r="D41" t="s">
        <v>66</v>
      </c>
      <c r="E41" t="s">
        <v>48</v>
      </c>
      <c r="F41" t="s">
        <v>67</v>
      </c>
      <c r="J41" t="s">
        <v>203</v>
      </c>
      <c r="K41" t="s">
        <v>204</v>
      </c>
      <c r="L41" t="e">
        <f>VLOOKUP(J:J,个体!D:D,1,FALSE)</f>
        <v>#N/A</v>
      </c>
      <c r="M41" t="str">
        <f t="shared" si="1"/>
        <v>无数值</v>
      </c>
    </row>
    <row r="42" spans="1:13">
      <c r="A42" t="s">
        <v>9</v>
      </c>
      <c r="B42" t="s">
        <v>181</v>
      </c>
      <c r="C42" t="s">
        <v>205</v>
      </c>
      <c r="D42" t="s">
        <v>12</v>
      </c>
      <c r="E42" t="s">
        <v>13</v>
      </c>
      <c r="F42" t="s">
        <v>206</v>
      </c>
      <c r="G42" t="s">
        <v>35</v>
      </c>
      <c r="H42" t="s">
        <v>36</v>
      </c>
      <c r="J42" t="s">
        <v>207</v>
      </c>
      <c r="K42" t="s">
        <v>208</v>
      </c>
      <c r="L42" t="e">
        <f>VLOOKUP(J:J,个体!D:D,1,FALSE)</f>
        <v>#N/A</v>
      </c>
      <c r="M42" t="str">
        <f t="shared" si="1"/>
        <v>无</v>
      </c>
    </row>
    <row r="43" spans="1:13">
      <c r="A43" t="s">
        <v>9</v>
      </c>
      <c r="B43" t="s">
        <v>209</v>
      </c>
      <c r="C43" t="s">
        <v>210</v>
      </c>
      <c r="D43" t="s">
        <v>12</v>
      </c>
      <c r="E43" t="s">
        <v>13</v>
      </c>
      <c r="F43" t="s">
        <v>211</v>
      </c>
      <c r="G43" t="s">
        <v>212</v>
      </c>
      <c r="H43" t="s">
        <v>212</v>
      </c>
      <c r="J43" t="s">
        <v>213</v>
      </c>
      <c r="K43" t="s">
        <v>214</v>
      </c>
      <c r="L43" t="e">
        <f>VLOOKUP(J:J,个体!D:D,1,FALSE)</f>
        <v>#N/A</v>
      </c>
      <c r="M43" t="str">
        <f t="shared" si="1"/>
        <v>无</v>
      </c>
    </row>
    <row r="44" spans="1:13">
      <c r="A44" t="s">
        <v>9</v>
      </c>
      <c r="B44" t="s">
        <v>209</v>
      </c>
      <c r="C44" t="s">
        <v>215</v>
      </c>
      <c r="D44" t="s">
        <v>12</v>
      </c>
      <c r="E44" t="s">
        <v>13</v>
      </c>
      <c r="F44" t="s">
        <v>216</v>
      </c>
      <c r="G44">
        <v>9979</v>
      </c>
      <c r="H44" t="s">
        <v>217</v>
      </c>
      <c r="J44" t="s">
        <v>218</v>
      </c>
      <c r="K44" t="s">
        <v>219</v>
      </c>
      <c r="L44" t="e">
        <f>VLOOKUP(J:J,个体!D:D,1,FALSE)</f>
        <v>#N/A</v>
      </c>
      <c r="M44" t="str">
        <f t="shared" si="1"/>
        <v>无</v>
      </c>
    </row>
    <row r="45" spans="1:13">
      <c r="A45" t="s">
        <v>9</v>
      </c>
      <c r="B45" t="s">
        <v>209</v>
      </c>
      <c r="C45" t="s">
        <v>220</v>
      </c>
      <c r="D45" t="s">
        <v>12</v>
      </c>
      <c r="E45" t="s">
        <v>13</v>
      </c>
      <c r="F45" t="s">
        <v>221</v>
      </c>
      <c r="G45">
        <v>7000</v>
      </c>
      <c r="H45" t="s">
        <v>217</v>
      </c>
      <c r="J45" t="s">
        <v>222</v>
      </c>
      <c r="K45" t="s">
        <v>223</v>
      </c>
      <c r="L45" t="e">
        <f>VLOOKUP(J:J,个体!D:D,1,FALSE)</f>
        <v>#N/A</v>
      </c>
      <c r="M45" t="str">
        <f t="shared" si="1"/>
        <v>无</v>
      </c>
    </row>
    <row r="46" spans="1:13">
      <c r="A46" t="s">
        <v>9</v>
      </c>
      <c r="B46" t="s">
        <v>209</v>
      </c>
      <c r="C46" t="s">
        <v>224</v>
      </c>
      <c r="D46" t="s">
        <v>12</v>
      </c>
      <c r="E46" t="s">
        <v>13</v>
      </c>
      <c r="F46" t="s">
        <v>225</v>
      </c>
      <c r="G46" t="s">
        <v>226</v>
      </c>
      <c r="H46" t="s">
        <v>226</v>
      </c>
      <c r="J46" t="s">
        <v>227</v>
      </c>
      <c r="K46" t="s">
        <v>228</v>
      </c>
      <c r="L46" t="e">
        <f>VLOOKUP(J:J,个体!D:D,1,FALSE)</f>
        <v>#N/A</v>
      </c>
      <c r="M46" t="str">
        <f t="shared" si="1"/>
        <v>无</v>
      </c>
    </row>
    <row r="47" spans="1:13">
      <c r="A47" t="s">
        <v>9</v>
      </c>
      <c r="B47" t="s">
        <v>209</v>
      </c>
      <c r="C47" t="s">
        <v>229</v>
      </c>
      <c r="D47" t="s">
        <v>66</v>
      </c>
      <c r="E47" t="s">
        <v>48</v>
      </c>
      <c r="F47" t="s">
        <v>67</v>
      </c>
      <c r="H47" t="s">
        <v>230</v>
      </c>
      <c r="J47" t="s">
        <v>231</v>
      </c>
      <c r="K47" t="s">
        <v>232</v>
      </c>
      <c r="L47" t="e">
        <f>VLOOKUP(J:J,个体!D:D,1,FALSE)</f>
        <v>#N/A</v>
      </c>
      <c r="M47" t="str">
        <f t="shared" si="1"/>
        <v>无数值</v>
      </c>
    </row>
    <row r="48" spans="1:13">
      <c r="A48" t="s">
        <v>9</v>
      </c>
      <c r="B48" t="s">
        <v>209</v>
      </c>
      <c r="C48" t="s">
        <v>233</v>
      </c>
      <c r="D48" t="s">
        <v>234</v>
      </c>
      <c r="E48" t="s">
        <v>13</v>
      </c>
      <c r="F48" t="s">
        <v>235</v>
      </c>
      <c r="G48" t="s">
        <v>112</v>
      </c>
      <c r="H48" t="s">
        <v>13</v>
      </c>
      <c r="J48" t="s">
        <v>236</v>
      </c>
      <c r="K48" t="s">
        <v>237</v>
      </c>
      <c r="L48" t="e">
        <f>VLOOKUP(J:J,个体!D:D,1,FALSE)</f>
        <v>#N/A</v>
      </c>
      <c r="M48" t="str">
        <f t="shared" si="1"/>
        <v>数据格式需要调整</v>
      </c>
    </row>
    <row r="49" spans="1:13">
      <c r="A49" t="s">
        <v>9</v>
      </c>
      <c r="B49" t="s">
        <v>209</v>
      </c>
      <c r="C49" t="s">
        <v>238</v>
      </c>
      <c r="D49" t="s">
        <v>12</v>
      </c>
      <c r="E49" t="s">
        <v>13</v>
      </c>
      <c r="F49" t="s">
        <v>239</v>
      </c>
      <c r="G49" t="s">
        <v>112</v>
      </c>
      <c r="J49" t="s">
        <v>240</v>
      </c>
      <c r="K49" t="s">
        <v>241</v>
      </c>
      <c r="L49" t="str">
        <f>VLOOKUP(J:J,个体!D:D,1,FALSE)</f>
        <v>J00048</v>
      </c>
      <c r="M49" t="str">
        <f t="shared" si="1"/>
        <v>无</v>
      </c>
    </row>
    <row r="50" spans="1:13">
      <c r="A50" t="s">
        <v>9</v>
      </c>
      <c r="B50" t="s">
        <v>209</v>
      </c>
      <c r="C50" t="s">
        <v>242</v>
      </c>
      <c r="D50" t="s">
        <v>12</v>
      </c>
      <c r="E50" t="s">
        <v>13</v>
      </c>
      <c r="F50" t="s">
        <v>243</v>
      </c>
      <c r="G50" t="s">
        <v>112</v>
      </c>
      <c r="J50" t="s">
        <v>244</v>
      </c>
      <c r="K50" t="s">
        <v>245</v>
      </c>
      <c r="L50" t="str">
        <f>VLOOKUP(J:J,个体!D:D,1,FALSE)</f>
        <v>J00049</v>
      </c>
      <c r="M50" t="str">
        <f t="shared" si="1"/>
        <v>无</v>
      </c>
    </row>
    <row r="51" spans="1:13">
      <c r="A51" t="s">
        <v>9</v>
      </c>
      <c r="B51" t="s">
        <v>209</v>
      </c>
      <c r="C51" t="s">
        <v>246</v>
      </c>
      <c r="D51" t="s">
        <v>12</v>
      </c>
      <c r="E51" t="s">
        <v>13</v>
      </c>
      <c r="F51" t="s">
        <v>247</v>
      </c>
      <c r="G51" t="s">
        <v>112</v>
      </c>
      <c r="H51" t="s">
        <v>112</v>
      </c>
      <c r="J51" t="s">
        <v>248</v>
      </c>
      <c r="K51" t="s">
        <v>249</v>
      </c>
      <c r="L51" t="e">
        <f>VLOOKUP(J:J,个体!D:D,1,FALSE)</f>
        <v>#N/A</v>
      </c>
      <c r="M51" t="str">
        <f t="shared" si="1"/>
        <v>无</v>
      </c>
    </row>
    <row r="52" spans="1:13">
      <c r="A52" t="s">
        <v>9</v>
      </c>
      <c r="B52" t="s">
        <v>250</v>
      </c>
      <c r="C52" t="s">
        <v>251</v>
      </c>
      <c r="D52" t="s">
        <v>234</v>
      </c>
      <c r="E52" t="s">
        <v>13</v>
      </c>
      <c r="F52" t="s">
        <v>252</v>
      </c>
      <c r="G52" t="s">
        <v>253</v>
      </c>
      <c r="H52" t="s">
        <v>112</v>
      </c>
      <c r="J52" t="s">
        <v>254</v>
      </c>
      <c r="K52" t="s">
        <v>255</v>
      </c>
      <c r="L52" t="e">
        <f>VLOOKUP(J:J,个体!D:D,1,FALSE)</f>
        <v>#N/A</v>
      </c>
      <c r="M52" t="str">
        <f t="shared" si="1"/>
        <v>数据格式需要调整</v>
      </c>
    </row>
    <row r="53" spans="1:13">
      <c r="A53" t="s">
        <v>9</v>
      </c>
      <c r="B53" t="s">
        <v>250</v>
      </c>
      <c r="C53" t="s">
        <v>256</v>
      </c>
      <c r="D53" t="s">
        <v>12</v>
      </c>
      <c r="E53" t="s">
        <v>13</v>
      </c>
      <c r="F53" t="s">
        <v>257</v>
      </c>
      <c r="G53" t="s">
        <v>258</v>
      </c>
      <c r="J53" t="s">
        <v>259</v>
      </c>
      <c r="K53" t="s">
        <v>260</v>
      </c>
      <c r="L53" t="str">
        <f>VLOOKUP(J:J,个体!D:D,1,FALSE)</f>
        <v>J00052</v>
      </c>
      <c r="M53" t="str">
        <f t="shared" si="1"/>
        <v>无</v>
      </c>
    </row>
    <row r="54" spans="1:13">
      <c r="A54" t="s">
        <v>9</v>
      </c>
      <c r="B54" t="s">
        <v>250</v>
      </c>
      <c r="C54" t="s">
        <v>261</v>
      </c>
      <c r="D54" t="s">
        <v>12</v>
      </c>
      <c r="E54" t="s">
        <v>13</v>
      </c>
      <c r="F54" t="s">
        <v>262</v>
      </c>
      <c r="G54" t="s">
        <v>258</v>
      </c>
      <c r="J54" t="s">
        <v>263</v>
      </c>
      <c r="K54" t="s">
        <v>264</v>
      </c>
      <c r="L54" t="str">
        <f>VLOOKUP(J:J,个体!D:D,1,FALSE)</f>
        <v>J00053</v>
      </c>
      <c r="M54" t="str">
        <f t="shared" si="1"/>
        <v>无</v>
      </c>
    </row>
    <row r="55" spans="1:13">
      <c r="A55" t="s">
        <v>9</v>
      </c>
      <c r="B55" t="s">
        <v>250</v>
      </c>
      <c r="C55" t="s">
        <v>265</v>
      </c>
      <c r="D55" t="s">
        <v>12</v>
      </c>
      <c r="E55" t="s">
        <v>13</v>
      </c>
      <c r="F55" t="s">
        <v>266</v>
      </c>
      <c r="G55" t="s">
        <v>258</v>
      </c>
      <c r="J55" t="s">
        <v>267</v>
      </c>
      <c r="K55" t="s">
        <v>268</v>
      </c>
      <c r="L55" t="str">
        <f>VLOOKUP(J:J,个体!D:D,1,FALSE)</f>
        <v>J00054</v>
      </c>
      <c r="M55" t="str">
        <f t="shared" si="1"/>
        <v>无</v>
      </c>
    </row>
    <row r="56" spans="1:13">
      <c r="A56" t="s">
        <v>9</v>
      </c>
      <c r="B56" t="s">
        <v>250</v>
      </c>
      <c r="C56" t="s">
        <v>269</v>
      </c>
      <c r="D56" t="s">
        <v>12</v>
      </c>
      <c r="E56" t="s">
        <v>13</v>
      </c>
      <c r="F56" t="s">
        <v>270</v>
      </c>
      <c r="G56" t="s">
        <v>258</v>
      </c>
      <c r="J56" t="s">
        <v>271</v>
      </c>
      <c r="K56" t="s">
        <v>272</v>
      </c>
      <c r="L56" t="str">
        <f>VLOOKUP(J:J,个体!D:D,1,FALSE)</f>
        <v>J00055</v>
      </c>
      <c r="M56" t="str">
        <f t="shared" si="1"/>
        <v>无</v>
      </c>
    </row>
    <row r="57" spans="1:13">
      <c r="A57" t="s">
        <v>9</v>
      </c>
      <c r="B57" t="s">
        <v>250</v>
      </c>
      <c r="C57" t="s">
        <v>273</v>
      </c>
      <c r="D57" t="s">
        <v>12</v>
      </c>
      <c r="E57" t="s">
        <v>13</v>
      </c>
      <c r="F57" t="s">
        <v>262</v>
      </c>
      <c r="G57" t="s">
        <v>258</v>
      </c>
      <c r="J57" t="s">
        <v>274</v>
      </c>
      <c r="K57" t="s">
        <v>275</v>
      </c>
      <c r="L57" t="str">
        <f>VLOOKUP(J:J,个体!D:D,1,FALSE)</f>
        <v>J00056</v>
      </c>
      <c r="M57" t="str">
        <f t="shared" si="1"/>
        <v>无</v>
      </c>
    </row>
    <row r="58" spans="1:13">
      <c r="A58" t="s">
        <v>9</v>
      </c>
      <c r="B58" t="s">
        <v>250</v>
      </c>
      <c r="C58" t="s">
        <v>276</v>
      </c>
      <c r="D58" t="s">
        <v>12</v>
      </c>
      <c r="E58" t="s">
        <v>13</v>
      </c>
      <c r="F58" t="s">
        <v>277</v>
      </c>
      <c r="G58" t="s">
        <v>258</v>
      </c>
      <c r="J58" t="s">
        <v>278</v>
      </c>
      <c r="K58" t="s">
        <v>279</v>
      </c>
      <c r="L58" t="str">
        <f>VLOOKUP(J:J,个体!D:D,1,FALSE)</f>
        <v>J00057</v>
      </c>
      <c r="M58" t="str">
        <f t="shared" si="1"/>
        <v>无</v>
      </c>
    </row>
    <row r="59" spans="1:13">
      <c r="A59" t="s">
        <v>9</v>
      </c>
      <c r="B59" t="s">
        <v>280</v>
      </c>
      <c r="C59" t="s">
        <v>281</v>
      </c>
      <c r="D59" t="s">
        <v>12</v>
      </c>
      <c r="E59" t="s">
        <v>13</v>
      </c>
      <c r="F59" t="s">
        <v>282</v>
      </c>
      <c r="G59" t="s">
        <v>283</v>
      </c>
      <c r="H59" t="s">
        <v>284</v>
      </c>
      <c r="J59" t="s">
        <v>285</v>
      </c>
      <c r="K59" t="s">
        <v>286</v>
      </c>
      <c r="L59" t="e">
        <f>VLOOKUP(J:J,个体!D:D,1,FALSE)</f>
        <v>#N/A</v>
      </c>
      <c r="M59" t="str">
        <f t="shared" si="1"/>
        <v>无</v>
      </c>
    </row>
    <row r="60" spans="1:13">
      <c r="A60" t="s">
        <v>9</v>
      </c>
      <c r="B60" t="s">
        <v>280</v>
      </c>
      <c r="C60" t="s">
        <v>287</v>
      </c>
      <c r="D60" t="s">
        <v>12</v>
      </c>
      <c r="E60" t="s">
        <v>13</v>
      </c>
      <c r="F60" t="s">
        <v>288</v>
      </c>
      <c r="G60" t="s">
        <v>289</v>
      </c>
      <c r="H60" t="s">
        <v>290</v>
      </c>
      <c r="J60" t="s">
        <v>291</v>
      </c>
      <c r="K60" t="s">
        <v>292</v>
      </c>
      <c r="L60" t="e">
        <f>VLOOKUP(J:J,个体!D:D,1,FALSE)</f>
        <v>#N/A</v>
      </c>
      <c r="M60" t="str">
        <f t="shared" si="1"/>
        <v>无</v>
      </c>
    </row>
    <row r="61" spans="1:13">
      <c r="A61" t="s">
        <v>9</v>
      </c>
      <c r="B61" t="s">
        <v>280</v>
      </c>
      <c r="C61" t="s">
        <v>293</v>
      </c>
      <c r="D61" t="s">
        <v>12</v>
      </c>
      <c r="E61" t="s">
        <v>13</v>
      </c>
      <c r="F61" t="s">
        <v>288</v>
      </c>
      <c r="G61" t="s">
        <v>294</v>
      </c>
      <c r="H61" t="s">
        <v>295</v>
      </c>
      <c r="J61" t="s">
        <v>296</v>
      </c>
      <c r="K61" t="s">
        <v>297</v>
      </c>
      <c r="L61" t="e">
        <f>VLOOKUP(J:J,个体!D:D,1,FALSE)</f>
        <v>#N/A</v>
      </c>
      <c r="M61" t="str">
        <f t="shared" si="1"/>
        <v>无</v>
      </c>
    </row>
    <row r="62" spans="1:13">
      <c r="A62" t="s">
        <v>9</v>
      </c>
      <c r="B62" t="s">
        <v>280</v>
      </c>
      <c r="C62" t="s">
        <v>298</v>
      </c>
      <c r="D62" t="s">
        <v>234</v>
      </c>
      <c r="E62" t="s">
        <v>13</v>
      </c>
      <c r="F62" t="s">
        <v>299</v>
      </c>
      <c r="G62" t="s">
        <v>300</v>
      </c>
      <c r="H62" t="s">
        <v>301</v>
      </c>
      <c r="J62" t="s">
        <v>302</v>
      </c>
      <c r="K62" t="s">
        <v>303</v>
      </c>
      <c r="L62" t="e">
        <f>VLOOKUP(J:J,个体!D:D,1,FALSE)</f>
        <v>#N/A</v>
      </c>
      <c r="M62" t="str">
        <f>D62</f>
        <v>数据格式需要调整</v>
      </c>
    </row>
    <row r="63" spans="1:13">
      <c r="A63" t="s">
        <v>9</v>
      </c>
      <c r="B63" t="s">
        <v>280</v>
      </c>
      <c r="C63" t="s">
        <v>304</v>
      </c>
      <c r="D63" t="s">
        <v>66</v>
      </c>
      <c r="E63" t="s">
        <v>48</v>
      </c>
      <c r="F63" t="s">
        <v>67</v>
      </c>
      <c r="H63" t="s">
        <v>305</v>
      </c>
      <c r="J63" t="s">
        <v>306</v>
      </c>
      <c r="K63" t="s">
        <v>307</v>
      </c>
      <c r="L63" t="e">
        <f>VLOOKUP(J:J,个体!D:D,1,FALSE)</f>
        <v>#N/A</v>
      </c>
      <c r="M63" t="str">
        <f t="shared" ref="M63:M94" si="2">D63</f>
        <v>无数值</v>
      </c>
    </row>
    <row r="64" spans="1:13">
      <c r="A64" t="s">
        <v>9</v>
      </c>
      <c r="B64" t="s">
        <v>308</v>
      </c>
      <c r="C64" t="s">
        <v>309</v>
      </c>
      <c r="D64" t="s">
        <v>234</v>
      </c>
      <c r="E64" t="s">
        <v>13</v>
      </c>
      <c r="F64" t="s">
        <v>310</v>
      </c>
      <c r="G64" t="s">
        <v>112</v>
      </c>
      <c r="H64" t="s">
        <v>311</v>
      </c>
      <c r="J64" t="s">
        <v>312</v>
      </c>
      <c r="K64" t="s">
        <v>313</v>
      </c>
      <c r="L64" t="e">
        <f>VLOOKUP(J:J,个体!D:D,1,FALSE)</f>
        <v>#N/A</v>
      </c>
      <c r="M64" t="str">
        <f t="shared" si="2"/>
        <v>数据格式需要调整</v>
      </c>
    </row>
    <row r="65" spans="1:13">
      <c r="A65" t="s">
        <v>9</v>
      </c>
      <c r="B65" t="s">
        <v>308</v>
      </c>
      <c r="C65" t="s">
        <v>314</v>
      </c>
      <c r="D65" t="s">
        <v>234</v>
      </c>
      <c r="E65" t="s">
        <v>13</v>
      </c>
      <c r="F65" t="s">
        <v>315</v>
      </c>
      <c r="G65" t="s">
        <v>112</v>
      </c>
      <c r="H65" t="s">
        <v>316</v>
      </c>
      <c r="J65" t="s">
        <v>317</v>
      </c>
      <c r="K65" t="s">
        <v>318</v>
      </c>
      <c r="L65" t="e">
        <f>VLOOKUP(J:J,个体!D:D,1,FALSE)</f>
        <v>#N/A</v>
      </c>
      <c r="M65" t="str">
        <f t="shared" si="2"/>
        <v>数据格式需要调整</v>
      </c>
    </row>
    <row r="66" spans="1:13">
      <c r="A66" t="s">
        <v>9</v>
      </c>
      <c r="B66" t="s">
        <v>308</v>
      </c>
      <c r="C66" t="s">
        <v>319</v>
      </c>
      <c r="D66" t="s">
        <v>12</v>
      </c>
      <c r="E66" t="s">
        <v>13</v>
      </c>
      <c r="F66" t="s">
        <v>320</v>
      </c>
      <c r="G66" t="s">
        <v>112</v>
      </c>
      <c r="J66" t="s">
        <v>321</v>
      </c>
      <c r="K66" t="s">
        <v>322</v>
      </c>
      <c r="L66" t="e">
        <f>VLOOKUP(J:J,个体!D:D,1,FALSE)</f>
        <v>#N/A</v>
      </c>
      <c r="M66" t="str">
        <f t="shared" si="2"/>
        <v>无</v>
      </c>
    </row>
    <row r="67" spans="1:13">
      <c r="A67" t="s">
        <v>9</v>
      </c>
      <c r="B67" t="s">
        <v>308</v>
      </c>
      <c r="C67" t="s">
        <v>323</v>
      </c>
      <c r="D67" t="s">
        <v>12</v>
      </c>
      <c r="E67" t="s">
        <v>13</v>
      </c>
      <c r="F67" t="s">
        <v>324</v>
      </c>
      <c r="G67" t="s">
        <v>112</v>
      </c>
      <c r="H67" t="s">
        <v>112</v>
      </c>
      <c r="J67" t="s">
        <v>325</v>
      </c>
      <c r="K67" t="s">
        <v>326</v>
      </c>
      <c r="L67" t="e">
        <f>VLOOKUP(J:J,个体!D:D,1,FALSE)</f>
        <v>#N/A</v>
      </c>
      <c r="M67" t="str">
        <f t="shared" si="2"/>
        <v>无</v>
      </c>
    </row>
    <row r="68" spans="1:13">
      <c r="A68" t="s">
        <v>9</v>
      </c>
      <c r="B68" t="s">
        <v>308</v>
      </c>
      <c r="C68" t="s">
        <v>327</v>
      </c>
      <c r="D68" t="s">
        <v>12</v>
      </c>
      <c r="E68" t="s">
        <v>13</v>
      </c>
      <c r="F68" t="s">
        <v>328</v>
      </c>
      <c r="G68" t="s">
        <v>112</v>
      </c>
      <c r="H68" t="s">
        <v>112</v>
      </c>
      <c r="J68" t="s">
        <v>329</v>
      </c>
      <c r="K68" t="s">
        <v>330</v>
      </c>
      <c r="L68" t="e">
        <f>VLOOKUP(J:J,个体!D:D,1,FALSE)</f>
        <v>#N/A</v>
      </c>
      <c r="M68" t="str">
        <f t="shared" si="2"/>
        <v>无</v>
      </c>
    </row>
    <row r="69" spans="1:13">
      <c r="A69" t="s">
        <v>9</v>
      </c>
      <c r="B69" t="s">
        <v>308</v>
      </c>
      <c r="C69" t="s">
        <v>331</v>
      </c>
      <c r="D69" t="s">
        <v>234</v>
      </c>
      <c r="E69" t="s">
        <v>13</v>
      </c>
      <c r="F69" t="s">
        <v>332</v>
      </c>
      <c r="G69" t="s">
        <v>112</v>
      </c>
      <c r="H69" t="s">
        <v>333</v>
      </c>
      <c r="J69" t="s">
        <v>334</v>
      </c>
      <c r="K69" t="s">
        <v>335</v>
      </c>
      <c r="L69" t="e">
        <f>VLOOKUP(J:J,个体!D:D,1,FALSE)</f>
        <v>#N/A</v>
      </c>
      <c r="M69" t="str">
        <f t="shared" si="2"/>
        <v>数据格式需要调整</v>
      </c>
    </row>
    <row r="70" spans="1:13">
      <c r="A70" t="s">
        <v>9</v>
      </c>
      <c r="B70" t="s">
        <v>308</v>
      </c>
      <c r="C70" t="s">
        <v>336</v>
      </c>
      <c r="D70" t="s">
        <v>12</v>
      </c>
      <c r="E70" t="s">
        <v>13</v>
      </c>
      <c r="F70" t="s">
        <v>337</v>
      </c>
      <c r="G70" t="s">
        <v>112</v>
      </c>
      <c r="H70" t="s">
        <v>112</v>
      </c>
      <c r="J70" t="s">
        <v>338</v>
      </c>
      <c r="K70" t="s">
        <v>339</v>
      </c>
      <c r="L70" t="e">
        <f>VLOOKUP(J:J,个体!D:D,1,FALSE)</f>
        <v>#N/A</v>
      </c>
      <c r="M70" t="str">
        <f t="shared" si="2"/>
        <v>无</v>
      </c>
    </row>
    <row r="71" spans="1:13">
      <c r="A71" t="s">
        <v>9</v>
      </c>
      <c r="B71" t="s">
        <v>308</v>
      </c>
      <c r="C71" t="s">
        <v>340</v>
      </c>
      <c r="D71" t="s">
        <v>234</v>
      </c>
      <c r="E71" t="s">
        <v>13</v>
      </c>
      <c r="F71" t="s">
        <v>341</v>
      </c>
      <c r="G71" t="s">
        <v>112</v>
      </c>
      <c r="H71" t="s">
        <v>342</v>
      </c>
      <c r="J71" t="s">
        <v>343</v>
      </c>
      <c r="K71" t="s">
        <v>344</v>
      </c>
      <c r="L71" t="e">
        <f>VLOOKUP(J:J,个体!D:D,1,FALSE)</f>
        <v>#N/A</v>
      </c>
      <c r="M71" t="str">
        <f t="shared" si="2"/>
        <v>数据格式需要调整</v>
      </c>
    </row>
    <row r="72" spans="1:13">
      <c r="A72" t="s">
        <v>9</v>
      </c>
      <c r="B72" t="s">
        <v>308</v>
      </c>
      <c r="C72" t="s">
        <v>345</v>
      </c>
      <c r="D72" t="s">
        <v>234</v>
      </c>
      <c r="E72" t="s">
        <v>13</v>
      </c>
      <c r="F72" t="s">
        <v>346</v>
      </c>
      <c r="G72" t="s">
        <v>112</v>
      </c>
      <c r="H72" t="s">
        <v>347</v>
      </c>
      <c r="J72" t="s">
        <v>348</v>
      </c>
      <c r="K72" t="s">
        <v>349</v>
      </c>
      <c r="L72" t="e">
        <f>VLOOKUP(J:J,个体!D:D,1,FALSE)</f>
        <v>#N/A</v>
      </c>
      <c r="M72" t="str">
        <f t="shared" si="2"/>
        <v>数据格式需要调整</v>
      </c>
    </row>
    <row r="73" spans="1:13">
      <c r="A73" t="s">
        <v>9</v>
      </c>
      <c r="B73" t="s">
        <v>308</v>
      </c>
      <c r="C73" t="s">
        <v>350</v>
      </c>
      <c r="D73" t="s">
        <v>234</v>
      </c>
      <c r="E73" t="s">
        <v>13</v>
      </c>
      <c r="F73" t="s">
        <v>351</v>
      </c>
      <c r="G73" t="s">
        <v>112</v>
      </c>
      <c r="H73" t="s">
        <v>352</v>
      </c>
      <c r="J73" t="s">
        <v>353</v>
      </c>
      <c r="K73" t="s">
        <v>354</v>
      </c>
      <c r="L73" t="e">
        <f>VLOOKUP(J:J,个体!D:D,1,FALSE)</f>
        <v>#N/A</v>
      </c>
      <c r="M73" t="str">
        <f t="shared" si="2"/>
        <v>数据格式需要调整</v>
      </c>
    </row>
    <row r="74" spans="1:13">
      <c r="A74" t="s">
        <v>9</v>
      </c>
      <c r="B74" t="s">
        <v>308</v>
      </c>
      <c r="C74" t="s">
        <v>355</v>
      </c>
      <c r="D74" t="s">
        <v>234</v>
      </c>
      <c r="E74" t="s">
        <v>13</v>
      </c>
      <c r="F74" t="s">
        <v>356</v>
      </c>
      <c r="G74" t="s">
        <v>112</v>
      </c>
      <c r="H74" t="s">
        <v>357</v>
      </c>
      <c r="J74" t="s">
        <v>358</v>
      </c>
      <c r="K74" t="s">
        <v>359</v>
      </c>
      <c r="L74" t="e">
        <f>VLOOKUP(J:J,个体!D:D,1,FALSE)</f>
        <v>#N/A</v>
      </c>
      <c r="M74" t="str">
        <f t="shared" si="2"/>
        <v>数据格式需要调整</v>
      </c>
    </row>
    <row r="75" spans="1:13">
      <c r="A75" t="s">
        <v>9</v>
      </c>
      <c r="B75" t="s">
        <v>308</v>
      </c>
      <c r="C75" t="s">
        <v>360</v>
      </c>
      <c r="D75" t="s">
        <v>234</v>
      </c>
      <c r="E75" t="s">
        <v>13</v>
      </c>
      <c r="F75" t="s">
        <v>361</v>
      </c>
      <c r="G75" t="s">
        <v>112</v>
      </c>
      <c r="H75" t="s">
        <v>362</v>
      </c>
      <c r="J75" t="s">
        <v>363</v>
      </c>
      <c r="K75" t="s">
        <v>364</v>
      </c>
      <c r="L75" t="e">
        <f>VLOOKUP(J:J,个体!D:D,1,FALSE)</f>
        <v>#N/A</v>
      </c>
      <c r="M75" t="str">
        <f t="shared" si="2"/>
        <v>数据格式需要调整</v>
      </c>
    </row>
    <row r="76" spans="1:13">
      <c r="A76" t="s">
        <v>9</v>
      </c>
      <c r="B76" t="s">
        <v>308</v>
      </c>
      <c r="C76" t="s">
        <v>365</v>
      </c>
      <c r="D76" t="s">
        <v>234</v>
      </c>
      <c r="E76" t="s">
        <v>13</v>
      </c>
      <c r="F76" t="s">
        <v>366</v>
      </c>
      <c r="G76" t="s">
        <v>112</v>
      </c>
      <c r="H76" t="s">
        <v>367</v>
      </c>
      <c r="J76" t="s">
        <v>368</v>
      </c>
      <c r="K76" t="s">
        <v>369</v>
      </c>
      <c r="L76" t="e">
        <f>VLOOKUP(J:J,个体!D:D,1,FALSE)</f>
        <v>#N/A</v>
      </c>
      <c r="M76" t="str">
        <f t="shared" si="2"/>
        <v>数据格式需要调整</v>
      </c>
    </row>
    <row r="77" spans="1:13">
      <c r="A77" t="s">
        <v>9</v>
      </c>
      <c r="B77" t="s">
        <v>308</v>
      </c>
      <c r="C77" t="s">
        <v>370</v>
      </c>
      <c r="D77" t="s">
        <v>234</v>
      </c>
      <c r="E77" t="s">
        <v>13</v>
      </c>
      <c r="F77" t="s">
        <v>371</v>
      </c>
      <c r="G77" t="s">
        <v>112</v>
      </c>
      <c r="H77" t="s">
        <v>372</v>
      </c>
      <c r="J77" t="s">
        <v>373</v>
      </c>
      <c r="K77" t="s">
        <v>374</v>
      </c>
      <c r="L77" t="e">
        <f>VLOOKUP(J:J,个体!D:D,1,FALSE)</f>
        <v>#N/A</v>
      </c>
      <c r="M77" t="str">
        <f t="shared" si="2"/>
        <v>数据格式需要调整</v>
      </c>
    </row>
    <row r="78" spans="1:13">
      <c r="A78" t="s">
        <v>9</v>
      </c>
      <c r="B78" t="s">
        <v>308</v>
      </c>
      <c r="C78" t="s">
        <v>375</v>
      </c>
      <c r="D78" t="s">
        <v>234</v>
      </c>
      <c r="E78" t="s">
        <v>13</v>
      </c>
      <c r="F78" t="s">
        <v>376</v>
      </c>
      <c r="G78" t="s">
        <v>112</v>
      </c>
      <c r="H78" t="s">
        <v>377</v>
      </c>
      <c r="J78" t="s">
        <v>378</v>
      </c>
      <c r="K78" t="s">
        <v>379</v>
      </c>
      <c r="L78" t="e">
        <f>VLOOKUP(J:J,个体!D:D,1,FALSE)</f>
        <v>#N/A</v>
      </c>
      <c r="M78" t="str">
        <f t="shared" si="2"/>
        <v>数据格式需要调整</v>
      </c>
    </row>
    <row r="79" spans="1:13">
      <c r="A79" t="s">
        <v>9</v>
      </c>
      <c r="B79" t="s">
        <v>308</v>
      </c>
      <c r="C79" t="s">
        <v>380</v>
      </c>
      <c r="D79" t="s">
        <v>234</v>
      </c>
      <c r="E79" t="s">
        <v>13</v>
      </c>
      <c r="F79" t="s">
        <v>381</v>
      </c>
      <c r="G79" t="s">
        <v>112</v>
      </c>
      <c r="H79" t="s">
        <v>382</v>
      </c>
      <c r="J79" t="s">
        <v>383</v>
      </c>
      <c r="K79" t="s">
        <v>384</v>
      </c>
      <c r="L79" t="e">
        <f>VLOOKUP(J:J,个体!D:D,1,FALSE)</f>
        <v>#N/A</v>
      </c>
      <c r="M79" t="str">
        <f t="shared" si="2"/>
        <v>数据格式需要调整</v>
      </c>
    </row>
    <row r="80" spans="1:13">
      <c r="A80" t="s">
        <v>9</v>
      </c>
      <c r="B80" t="s">
        <v>308</v>
      </c>
      <c r="C80" t="s">
        <v>385</v>
      </c>
      <c r="D80" t="s">
        <v>234</v>
      </c>
      <c r="E80" t="s">
        <v>13</v>
      </c>
      <c r="F80" t="s">
        <v>386</v>
      </c>
      <c r="G80" t="s">
        <v>112</v>
      </c>
      <c r="H80" t="s">
        <v>387</v>
      </c>
      <c r="J80" t="s">
        <v>388</v>
      </c>
      <c r="K80" t="s">
        <v>389</v>
      </c>
      <c r="L80" t="e">
        <f>VLOOKUP(J:J,个体!D:D,1,FALSE)</f>
        <v>#N/A</v>
      </c>
      <c r="M80" t="str">
        <f t="shared" si="2"/>
        <v>数据格式需要调整</v>
      </c>
    </row>
    <row r="81" spans="1:13">
      <c r="A81" t="s">
        <v>9</v>
      </c>
      <c r="B81" t="s">
        <v>390</v>
      </c>
      <c r="C81" t="s">
        <v>391</v>
      </c>
      <c r="D81" t="s">
        <v>12</v>
      </c>
      <c r="E81" t="s">
        <v>13</v>
      </c>
      <c r="F81" t="s">
        <v>247</v>
      </c>
      <c r="G81" t="s">
        <v>392</v>
      </c>
      <c r="H81" t="s">
        <v>392</v>
      </c>
      <c r="J81" t="s">
        <v>393</v>
      </c>
      <c r="K81" t="s">
        <v>394</v>
      </c>
      <c r="L81" t="e">
        <f>VLOOKUP(J:J,个体!D:D,1,FALSE)</f>
        <v>#N/A</v>
      </c>
      <c r="M81" t="str">
        <f t="shared" si="2"/>
        <v>无</v>
      </c>
    </row>
    <row r="82" spans="1:13">
      <c r="A82" t="s">
        <v>9</v>
      </c>
      <c r="B82" t="s">
        <v>390</v>
      </c>
      <c r="C82" t="s">
        <v>395</v>
      </c>
      <c r="D82" t="s">
        <v>12</v>
      </c>
      <c r="E82" t="s">
        <v>13</v>
      </c>
      <c r="F82" t="s">
        <v>247</v>
      </c>
      <c r="G82" t="s">
        <v>396</v>
      </c>
      <c r="H82" t="s">
        <v>396</v>
      </c>
      <c r="J82" t="s">
        <v>397</v>
      </c>
      <c r="K82" t="s">
        <v>398</v>
      </c>
      <c r="L82" t="e">
        <f>VLOOKUP(J:J,个体!D:D,1,FALSE)</f>
        <v>#N/A</v>
      </c>
      <c r="M82" t="str">
        <f t="shared" si="2"/>
        <v>无</v>
      </c>
    </row>
    <row r="83" spans="1:13">
      <c r="A83" t="s">
        <v>9</v>
      </c>
      <c r="B83" t="s">
        <v>390</v>
      </c>
      <c r="C83" t="s">
        <v>399</v>
      </c>
      <c r="D83" t="s">
        <v>234</v>
      </c>
      <c r="E83" t="s">
        <v>13</v>
      </c>
      <c r="F83" t="s">
        <v>43</v>
      </c>
      <c r="G83" t="s">
        <v>400</v>
      </c>
      <c r="H83" t="s">
        <v>13</v>
      </c>
      <c r="J83" t="s">
        <v>401</v>
      </c>
      <c r="K83" t="s">
        <v>402</v>
      </c>
      <c r="L83" t="e">
        <f>VLOOKUP(J:J,个体!D:D,1,FALSE)</f>
        <v>#N/A</v>
      </c>
      <c r="M83" t="str">
        <f t="shared" si="2"/>
        <v>数据格式需要调整</v>
      </c>
    </row>
    <row r="84" spans="1:13">
      <c r="A84" t="s">
        <v>9</v>
      </c>
      <c r="B84" t="s">
        <v>390</v>
      </c>
      <c r="C84" t="s">
        <v>403</v>
      </c>
      <c r="D84" t="s">
        <v>12</v>
      </c>
      <c r="E84" t="s">
        <v>13</v>
      </c>
      <c r="F84" t="s">
        <v>404</v>
      </c>
      <c r="G84" t="s">
        <v>405</v>
      </c>
      <c r="H84" t="s">
        <v>405</v>
      </c>
      <c r="J84" t="s">
        <v>406</v>
      </c>
      <c r="K84" t="s">
        <v>407</v>
      </c>
      <c r="L84" t="e">
        <f>VLOOKUP(J:J,个体!D:D,1,FALSE)</f>
        <v>#N/A</v>
      </c>
      <c r="M84" t="str">
        <f t="shared" si="2"/>
        <v>无</v>
      </c>
    </row>
    <row r="85" spans="1:13">
      <c r="A85" t="s">
        <v>9</v>
      </c>
      <c r="B85" t="s">
        <v>390</v>
      </c>
      <c r="C85" t="s">
        <v>408</v>
      </c>
      <c r="D85" t="s">
        <v>12</v>
      </c>
      <c r="E85" t="s">
        <v>13</v>
      </c>
      <c r="F85" t="s">
        <v>409</v>
      </c>
      <c r="G85" t="s">
        <v>13</v>
      </c>
      <c r="H85" t="s">
        <v>13</v>
      </c>
      <c r="J85" t="s">
        <v>410</v>
      </c>
      <c r="K85" t="s">
        <v>411</v>
      </c>
      <c r="L85" t="e">
        <f>VLOOKUP(J:J,个体!D:D,1,FALSE)</f>
        <v>#N/A</v>
      </c>
      <c r="M85" t="str">
        <f t="shared" si="2"/>
        <v>无</v>
      </c>
    </row>
    <row r="86" spans="1:13">
      <c r="A86" t="s">
        <v>9</v>
      </c>
      <c r="B86" t="s">
        <v>390</v>
      </c>
      <c r="C86" t="s">
        <v>412</v>
      </c>
      <c r="D86" t="s">
        <v>12</v>
      </c>
      <c r="E86" t="s">
        <v>13</v>
      </c>
      <c r="F86" t="s">
        <v>247</v>
      </c>
      <c r="G86" t="s">
        <v>413</v>
      </c>
      <c r="H86" t="s">
        <v>413</v>
      </c>
      <c r="J86" t="s">
        <v>414</v>
      </c>
      <c r="K86" t="s">
        <v>415</v>
      </c>
      <c r="L86" t="e">
        <f>VLOOKUP(J:J,个体!D:D,1,FALSE)</f>
        <v>#N/A</v>
      </c>
      <c r="M86" t="str">
        <f t="shared" si="2"/>
        <v>无</v>
      </c>
    </row>
    <row r="87" spans="1:13">
      <c r="A87" t="s">
        <v>9</v>
      </c>
      <c r="B87" t="s">
        <v>390</v>
      </c>
      <c r="C87" t="s">
        <v>416</v>
      </c>
      <c r="D87" t="s">
        <v>12</v>
      </c>
      <c r="E87" t="s">
        <v>13</v>
      </c>
      <c r="F87" t="s">
        <v>409</v>
      </c>
      <c r="G87" t="s">
        <v>112</v>
      </c>
      <c r="H87" t="s">
        <v>112</v>
      </c>
      <c r="J87" t="s">
        <v>417</v>
      </c>
      <c r="K87" t="s">
        <v>418</v>
      </c>
      <c r="L87" t="e">
        <f>VLOOKUP(J:J,个体!D:D,1,FALSE)</f>
        <v>#N/A</v>
      </c>
      <c r="M87" t="str">
        <f t="shared" si="2"/>
        <v>无</v>
      </c>
    </row>
    <row r="88" spans="1:13">
      <c r="A88" t="s">
        <v>9</v>
      </c>
      <c r="B88" t="s">
        <v>390</v>
      </c>
      <c r="C88" t="s">
        <v>419</v>
      </c>
      <c r="D88" t="s">
        <v>12</v>
      </c>
      <c r="E88" t="s">
        <v>13</v>
      </c>
      <c r="F88" t="s">
        <v>420</v>
      </c>
      <c r="G88" t="s">
        <v>421</v>
      </c>
      <c r="H88" t="s">
        <v>421</v>
      </c>
      <c r="J88" t="s">
        <v>422</v>
      </c>
      <c r="K88" t="s">
        <v>423</v>
      </c>
      <c r="L88" t="e">
        <f>VLOOKUP(J:J,个体!D:D,1,FALSE)</f>
        <v>#N/A</v>
      </c>
      <c r="M88" t="str">
        <f t="shared" si="2"/>
        <v>无</v>
      </c>
    </row>
    <row r="89" spans="1:13">
      <c r="A89" t="s">
        <v>9</v>
      </c>
      <c r="B89" t="s">
        <v>424</v>
      </c>
      <c r="C89" t="s">
        <v>425</v>
      </c>
      <c r="D89" t="s">
        <v>12</v>
      </c>
      <c r="E89" t="s">
        <v>13</v>
      </c>
      <c r="F89" t="s">
        <v>426</v>
      </c>
      <c r="G89" t="s">
        <v>427</v>
      </c>
      <c r="H89" t="s">
        <v>428</v>
      </c>
      <c r="J89" t="s">
        <v>429</v>
      </c>
      <c r="K89" t="s">
        <v>430</v>
      </c>
      <c r="L89" t="e">
        <f>VLOOKUP(J:J,个体!D:D,1,FALSE)</f>
        <v>#N/A</v>
      </c>
      <c r="M89" t="str">
        <f t="shared" si="2"/>
        <v>无</v>
      </c>
    </row>
    <row r="90" spans="1:13">
      <c r="A90" t="s">
        <v>9</v>
      </c>
      <c r="B90" t="s">
        <v>424</v>
      </c>
      <c r="C90" t="s">
        <v>431</v>
      </c>
      <c r="D90" t="s">
        <v>12</v>
      </c>
      <c r="E90" t="s">
        <v>13</v>
      </c>
      <c r="F90" t="s">
        <v>43</v>
      </c>
      <c r="G90" t="s">
        <v>432</v>
      </c>
      <c r="H90" t="s">
        <v>432</v>
      </c>
      <c r="J90" t="s">
        <v>433</v>
      </c>
      <c r="K90" t="s">
        <v>434</v>
      </c>
      <c r="L90" t="e">
        <f>VLOOKUP(J:J,个体!D:D,1,FALSE)</f>
        <v>#N/A</v>
      </c>
      <c r="M90" t="str">
        <f t="shared" si="2"/>
        <v>无</v>
      </c>
    </row>
    <row r="91" spans="1:13">
      <c r="A91" t="s">
        <v>9</v>
      </c>
      <c r="B91" t="s">
        <v>424</v>
      </c>
      <c r="C91" t="s">
        <v>435</v>
      </c>
      <c r="D91" t="s">
        <v>12</v>
      </c>
      <c r="E91" t="s">
        <v>13</v>
      </c>
      <c r="F91" t="s">
        <v>436</v>
      </c>
      <c r="G91">
        <v>9999</v>
      </c>
      <c r="H91">
        <v>9999</v>
      </c>
      <c r="J91" t="s">
        <v>437</v>
      </c>
      <c r="K91" t="s">
        <v>438</v>
      </c>
      <c r="L91" t="e">
        <f>VLOOKUP(J:J,个体!D:D,1,FALSE)</f>
        <v>#N/A</v>
      </c>
      <c r="M91" t="str">
        <f t="shared" si="2"/>
        <v>无</v>
      </c>
    </row>
    <row r="92" spans="1:13">
      <c r="A92" t="s">
        <v>9</v>
      </c>
      <c r="B92" t="s">
        <v>424</v>
      </c>
      <c r="C92" t="s">
        <v>439</v>
      </c>
      <c r="D92" t="s">
        <v>12</v>
      </c>
      <c r="E92" t="s">
        <v>13</v>
      </c>
      <c r="F92" t="s">
        <v>440</v>
      </c>
      <c r="G92" t="s">
        <v>441</v>
      </c>
      <c r="H92" t="s">
        <v>442</v>
      </c>
      <c r="J92" t="s">
        <v>443</v>
      </c>
      <c r="K92" t="s">
        <v>444</v>
      </c>
      <c r="L92" t="e">
        <f>VLOOKUP(J:J,个体!D:D,1,FALSE)</f>
        <v>#N/A</v>
      </c>
      <c r="M92" t="str">
        <f t="shared" si="2"/>
        <v>无</v>
      </c>
    </row>
    <row r="93" spans="1:13">
      <c r="A93" t="s">
        <v>9</v>
      </c>
      <c r="B93" t="s">
        <v>424</v>
      </c>
      <c r="C93" t="s">
        <v>445</v>
      </c>
      <c r="D93" t="s">
        <v>12</v>
      </c>
      <c r="E93" t="s">
        <v>13</v>
      </c>
      <c r="F93" t="s">
        <v>43</v>
      </c>
      <c r="G93" t="s">
        <v>446</v>
      </c>
      <c r="H93" t="s">
        <v>446</v>
      </c>
      <c r="J93" t="s">
        <v>447</v>
      </c>
      <c r="K93" t="s">
        <v>448</v>
      </c>
      <c r="L93" t="e">
        <f>VLOOKUP(J:J,个体!D:D,1,FALSE)</f>
        <v>#N/A</v>
      </c>
      <c r="M93" t="str">
        <f t="shared" si="2"/>
        <v>无</v>
      </c>
    </row>
    <row r="94" spans="1:13">
      <c r="A94" t="s">
        <v>9</v>
      </c>
      <c r="B94" t="s">
        <v>449</v>
      </c>
      <c r="C94" t="s">
        <v>450</v>
      </c>
      <c r="D94" t="s">
        <v>12</v>
      </c>
      <c r="E94" t="s">
        <v>13</v>
      </c>
      <c r="F94" t="s">
        <v>451</v>
      </c>
      <c r="G94">
        <v>94.7287</v>
      </c>
      <c r="H94" t="s">
        <v>452</v>
      </c>
      <c r="J94" t="s">
        <v>453</v>
      </c>
      <c r="K94" t="s">
        <v>454</v>
      </c>
      <c r="L94" t="e">
        <f>VLOOKUP(J:J,个体!D:D,1,FALSE)</f>
        <v>#N/A</v>
      </c>
      <c r="M94" t="str">
        <f t="shared" si="2"/>
        <v>无</v>
      </c>
    </row>
    <row r="95" spans="1:13">
      <c r="A95" t="s">
        <v>9</v>
      </c>
      <c r="B95" t="s">
        <v>449</v>
      </c>
      <c r="C95" t="s">
        <v>455</v>
      </c>
      <c r="D95" t="s">
        <v>176</v>
      </c>
      <c r="E95" t="s">
        <v>13</v>
      </c>
      <c r="F95" t="s">
        <v>456</v>
      </c>
      <c r="G95">
        <v>60.3279</v>
      </c>
      <c r="J95" t="s">
        <v>457</v>
      </c>
      <c r="K95" t="s">
        <v>458</v>
      </c>
      <c r="L95" t="str">
        <f>VLOOKUP(J:J,个体!D:D,1,FALSE)</f>
        <v>J00095</v>
      </c>
      <c r="M95" t="str">
        <f t="shared" ref="M95:M126" si="3">D95</f>
        <v>有值数据太少</v>
      </c>
    </row>
    <row r="96" spans="1:13">
      <c r="A96" t="s">
        <v>9</v>
      </c>
      <c r="B96" t="s">
        <v>449</v>
      </c>
      <c r="C96" t="s">
        <v>459</v>
      </c>
      <c r="D96" t="s">
        <v>176</v>
      </c>
      <c r="E96" t="s">
        <v>13</v>
      </c>
      <c r="F96" t="s">
        <v>456</v>
      </c>
      <c r="G96">
        <v>6.5934</v>
      </c>
      <c r="J96" t="s">
        <v>460</v>
      </c>
      <c r="K96" t="s">
        <v>461</v>
      </c>
      <c r="L96" t="str">
        <f>VLOOKUP(J:J,个体!D:D,1,FALSE)</f>
        <v>J00096</v>
      </c>
      <c r="M96" t="str">
        <f t="shared" si="3"/>
        <v>有值数据太少</v>
      </c>
    </row>
    <row r="97" spans="1:13">
      <c r="A97" t="s">
        <v>9</v>
      </c>
      <c r="B97" t="s">
        <v>449</v>
      </c>
      <c r="C97" t="s">
        <v>462</v>
      </c>
      <c r="D97" t="s">
        <v>176</v>
      </c>
      <c r="E97" t="s">
        <v>13</v>
      </c>
      <c r="F97" t="s">
        <v>463</v>
      </c>
      <c r="G97">
        <v>89.459</v>
      </c>
      <c r="J97" t="s">
        <v>464</v>
      </c>
      <c r="K97" t="s">
        <v>465</v>
      </c>
      <c r="L97" t="str">
        <f>VLOOKUP(J:J,个体!D:D,1,FALSE)</f>
        <v>J00097</v>
      </c>
      <c r="M97" t="str">
        <f t="shared" si="3"/>
        <v>有值数据太少</v>
      </c>
    </row>
    <row r="98" spans="1:13">
      <c r="A98" t="s">
        <v>9</v>
      </c>
      <c r="B98" t="s">
        <v>449</v>
      </c>
      <c r="C98" t="s">
        <v>466</v>
      </c>
      <c r="D98" t="s">
        <v>66</v>
      </c>
      <c r="E98" t="s">
        <v>48</v>
      </c>
      <c r="F98" t="s">
        <v>67</v>
      </c>
      <c r="J98" t="s">
        <v>467</v>
      </c>
      <c r="K98" t="s">
        <v>468</v>
      </c>
      <c r="L98" t="str">
        <f>VLOOKUP(J:J,个体!D:D,1,FALSE)</f>
        <v>J00098</v>
      </c>
      <c r="M98" t="str">
        <f t="shared" si="3"/>
        <v>无数值</v>
      </c>
    </row>
    <row r="99" spans="1:13">
      <c r="A99" t="s">
        <v>9</v>
      </c>
      <c r="B99" t="s">
        <v>449</v>
      </c>
      <c r="C99" t="s">
        <v>469</v>
      </c>
      <c r="D99" t="s">
        <v>12</v>
      </c>
      <c r="E99" t="s">
        <v>13</v>
      </c>
      <c r="F99" t="s">
        <v>451</v>
      </c>
      <c r="G99">
        <v>97.8022</v>
      </c>
      <c r="J99" t="s">
        <v>470</v>
      </c>
      <c r="K99" t="s">
        <v>471</v>
      </c>
      <c r="L99" t="str">
        <f>VLOOKUP(J:J,个体!D:D,1,FALSE)</f>
        <v>J00099</v>
      </c>
      <c r="M99" t="str">
        <f t="shared" si="3"/>
        <v>无</v>
      </c>
    </row>
    <row r="100" spans="1:13">
      <c r="A100" t="s">
        <v>9</v>
      </c>
      <c r="B100" t="s">
        <v>449</v>
      </c>
      <c r="C100" t="s">
        <v>472</v>
      </c>
      <c r="D100" t="s">
        <v>12</v>
      </c>
      <c r="E100" t="s">
        <v>13</v>
      </c>
      <c r="F100" t="s">
        <v>473</v>
      </c>
      <c r="G100">
        <v>96.5521</v>
      </c>
      <c r="J100" t="s">
        <v>474</v>
      </c>
      <c r="K100" t="s">
        <v>475</v>
      </c>
      <c r="L100" t="str">
        <f>VLOOKUP(J:J,个体!D:D,1,FALSE)</f>
        <v>J00100</v>
      </c>
      <c r="M100" t="str">
        <f t="shared" si="3"/>
        <v>无</v>
      </c>
    </row>
    <row r="101" spans="1:13">
      <c r="A101" t="s">
        <v>9</v>
      </c>
      <c r="B101" t="s">
        <v>476</v>
      </c>
      <c r="C101" t="s">
        <v>477</v>
      </c>
      <c r="D101" t="s">
        <v>234</v>
      </c>
      <c r="E101" t="s">
        <v>13</v>
      </c>
      <c r="F101" t="s">
        <v>478</v>
      </c>
      <c r="G101" t="s">
        <v>112</v>
      </c>
      <c r="H101" t="s">
        <v>479</v>
      </c>
      <c r="J101" t="s">
        <v>480</v>
      </c>
      <c r="K101" t="s">
        <v>481</v>
      </c>
      <c r="L101" t="e">
        <f>VLOOKUP(J:J,个体!D:D,1,FALSE)</f>
        <v>#N/A</v>
      </c>
      <c r="M101" t="str">
        <f t="shared" si="3"/>
        <v>数据格式需要调整</v>
      </c>
    </row>
    <row r="102" spans="1:13">
      <c r="A102" t="s">
        <v>9</v>
      </c>
      <c r="B102" t="s">
        <v>482</v>
      </c>
      <c r="C102" t="s">
        <v>483</v>
      </c>
      <c r="D102" t="s">
        <v>12</v>
      </c>
      <c r="E102" t="s">
        <v>13</v>
      </c>
      <c r="F102" t="s">
        <v>484</v>
      </c>
      <c r="G102" t="s">
        <v>485</v>
      </c>
      <c r="J102" t="s">
        <v>486</v>
      </c>
      <c r="K102" t="s">
        <v>487</v>
      </c>
      <c r="L102" t="e">
        <f>VLOOKUP(J:J,个体!D:D,1,FALSE)</f>
        <v>#N/A</v>
      </c>
      <c r="M102" t="str">
        <f t="shared" si="3"/>
        <v>无</v>
      </c>
    </row>
    <row r="103" spans="1:13">
      <c r="A103" t="s">
        <v>9</v>
      </c>
      <c r="B103" t="s">
        <v>482</v>
      </c>
      <c r="C103" t="s">
        <v>488</v>
      </c>
      <c r="D103" t="s">
        <v>12</v>
      </c>
      <c r="E103" t="s">
        <v>13</v>
      </c>
      <c r="F103" t="s">
        <v>489</v>
      </c>
      <c r="G103" t="s">
        <v>485</v>
      </c>
      <c r="J103" t="s">
        <v>490</v>
      </c>
      <c r="K103" t="s">
        <v>491</v>
      </c>
      <c r="L103" t="e">
        <f>VLOOKUP(J:J,个体!D:D,1,FALSE)</f>
        <v>#N/A</v>
      </c>
      <c r="M103" t="str">
        <f t="shared" si="3"/>
        <v>无</v>
      </c>
    </row>
    <row r="104" spans="1:13">
      <c r="A104" t="s">
        <v>9</v>
      </c>
      <c r="B104" t="s">
        <v>482</v>
      </c>
      <c r="C104" t="s">
        <v>492</v>
      </c>
      <c r="D104" t="s">
        <v>12</v>
      </c>
      <c r="E104" t="s">
        <v>13</v>
      </c>
      <c r="F104" t="s">
        <v>489</v>
      </c>
      <c r="G104" t="s">
        <v>493</v>
      </c>
      <c r="H104" t="s">
        <v>494</v>
      </c>
      <c r="J104" t="s">
        <v>495</v>
      </c>
      <c r="K104" t="s">
        <v>496</v>
      </c>
      <c r="L104" t="e">
        <f>VLOOKUP(J:J,个体!D:D,1,FALSE)</f>
        <v>#N/A</v>
      </c>
      <c r="M104" t="str">
        <f t="shared" si="3"/>
        <v>无</v>
      </c>
    </row>
    <row r="105" spans="1:13">
      <c r="A105" t="s">
        <v>9</v>
      </c>
      <c r="B105" t="s">
        <v>482</v>
      </c>
      <c r="C105" t="s">
        <v>497</v>
      </c>
      <c r="D105" t="s">
        <v>12</v>
      </c>
      <c r="E105" t="s">
        <v>13</v>
      </c>
      <c r="F105" t="s">
        <v>489</v>
      </c>
      <c r="G105">
        <v>9.33</v>
      </c>
      <c r="H105" t="s">
        <v>498</v>
      </c>
      <c r="J105" t="s">
        <v>499</v>
      </c>
      <c r="K105" t="s">
        <v>500</v>
      </c>
      <c r="L105" t="e">
        <f>VLOOKUP(J:J,个体!D:D,1,FALSE)</f>
        <v>#N/A</v>
      </c>
      <c r="M105" t="str">
        <f t="shared" si="3"/>
        <v>无</v>
      </c>
    </row>
    <row r="106" spans="1:13">
      <c r="A106" t="s">
        <v>9</v>
      </c>
      <c r="B106" t="s">
        <v>482</v>
      </c>
      <c r="C106" t="s">
        <v>501</v>
      </c>
      <c r="D106" t="s">
        <v>12</v>
      </c>
      <c r="E106" t="s">
        <v>13</v>
      </c>
      <c r="F106" t="s">
        <v>489</v>
      </c>
      <c r="G106" t="s">
        <v>502</v>
      </c>
      <c r="J106" t="s">
        <v>503</v>
      </c>
      <c r="K106" t="s">
        <v>504</v>
      </c>
      <c r="L106" t="e">
        <f>VLOOKUP(J:J,个体!D:D,1,FALSE)</f>
        <v>#N/A</v>
      </c>
      <c r="M106" t="str">
        <f t="shared" si="3"/>
        <v>无</v>
      </c>
    </row>
    <row r="107" spans="1:13">
      <c r="A107" t="s">
        <v>9</v>
      </c>
      <c r="B107" t="s">
        <v>482</v>
      </c>
      <c r="C107" t="s">
        <v>505</v>
      </c>
      <c r="D107" t="s">
        <v>12</v>
      </c>
      <c r="E107" t="s">
        <v>13</v>
      </c>
      <c r="F107" t="s">
        <v>489</v>
      </c>
      <c r="G107" t="s">
        <v>506</v>
      </c>
      <c r="J107" t="s">
        <v>507</v>
      </c>
      <c r="K107" t="s">
        <v>508</v>
      </c>
      <c r="L107" t="e">
        <f>VLOOKUP(J:J,个体!D:D,1,FALSE)</f>
        <v>#N/A</v>
      </c>
      <c r="M107" t="str">
        <f t="shared" si="3"/>
        <v>无</v>
      </c>
    </row>
    <row r="108" spans="1:13">
      <c r="A108" t="s">
        <v>9</v>
      </c>
      <c r="B108" t="s">
        <v>509</v>
      </c>
      <c r="C108" t="s">
        <v>510</v>
      </c>
      <c r="D108" t="s">
        <v>12</v>
      </c>
      <c r="E108" t="s">
        <v>13</v>
      </c>
      <c r="F108" t="s">
        <v>511</v>
      </c>
      <c r="G108">
        <v>998</v>
      </c>
      <c r="J108" t="s">
        <v>512</v>
      </c>
      <c r="K108" t="s">
        <v>513</v>
      </c>
      <c r="L108" t="str">
        <f>VLOOKUP(J:J,个体!D:D,1,FALSE)</f>
        <v>J00108</v>
      </c>
      <c r="M108" t="str">
        <f t="shared" si="3"/>
        <v>无</v>
      </c>
    </row>
    <row r="109" spans="1:13">
      <c r="A109" t="s">
        <v>9</v>
      </c>
      <c r="B109" t="s">
        <v>509</v>
      </c>
      <c r="C109" t="s">
        <v>514</v>
      </c>
      <c r="D109" t="s">
        <v>12</v>
      </c>
      <c r="E109" t="s">
        <v>13</v>
      </c>
      <c r="F109" t="s">
        <v>515</v>
      </c>
      <c r="G109">
        <v>997</v>
      </c>
      <c r="J109" t="s">
        <v>516</v>
      </c>
      <c r="K109" t="s">
        <v>517</v>
      </c>
      <c r="L109" t="str">
        <f>VLOOKUP(J:J,个体!D:D,1,FALSE)</f>
        <v>J00109</v>
      </c>
      <c r="M109" t="str">
        <f t="shared" si="3"/>
        <v>无</v>
      </c>
    </row>
    <row r="110" spans="1:13">
      <c r="A110" t="s">
        <v>9</v>
      </c>
      <c r="B110" t="s">
        <v>518</v>
      </c>
      <c r="C110" t="s">
        <v>519</v>
      </c>
      <c r="D110" t="s">
        <v>12</v>
      </c>
      <c r="E110" t="s">
        <v>13</v>
      </c>
      <c r="F110" t="s">
        <v>520</v>
      </c>
      <c r="G110">
        <v>997</v>
      </c>
      <c r="J110" t="s">
        <v>521</v>
      </c>
      <c r="K110" t="s">
        <v>522</v>
      </c>
      <c r="L110" t="str">
        <f>VLOOKUP(J:J,个体!D:D,1,FALSE)</f>
        <v>J00110</v>
      </c>
      <c r="M110" t="str">
        <f t="shared" si="3"/>
        <v>无</v>
      </c>
    </row>
    <row r="111" spans="1:13">
      <c r="A111" t="s">
        <v>9</v>
      </c>
      <c r="B111" t="s">
        <v>518</v>
      </c>
      <c r="C111" t="s">
        <v>523</v>
      </c>
      <c r="D111" t="s">
        <v>12</v>
      </c>
      <c r="E111" t="s">
        <v>13</v>
      </c>
      <c r="F111" t="s">
        <v>299</v>
      </c>
      <c r="G111" t="s">
        <v>524</v>
      </c>
      <c r="J111" t="s">
        <v>525</v>
      </c>
      <c r="K111" t="s">
        <v>526</v>
      </c>
      <c r="L111" t="str">
        <f>VLOOKUP(J:J,个体!D:D,1,FALSE)</f>
        <v>J00111</v>
      </c>
      <c r="M111" t="str">
        <f t="shared" si="3"/>
        <v>无</v>
      </c>
    </row>
    <row r="112" spans="1:13">
      <c r="A112" t="s">
        <v>9</v>
      </c>
      <c r="B112" t="s">
        <v>518</v>
      </c>
      <c r="C112" t="s">
        <v>527</v>
      </c>
      <c r="D112" t="s">
        <v>234</v>
      </c>
      <c r="E112" t="s">
        <v>13</v>
      </c>
      <c r="F112" t="s">
        <v>299</v>
      </c>
      <c r="G112" t="s">
        <v>13</v>
      </c>
      <c r="H112" t="s">
        <v>13</v>
      </c>
      <c r="J112" t="s">
        <v>528</v>
      </c>
      <c r="K112" t="s">
        <v>529</v>
      </c>
      <c r="L112" t="e">
        <f>VLOOKUP(J:J,个体!D:D,1,FALSE)</f>
        <v>#N/A</v>
      </c>
      <c r="M112" t="str">
        <f t="shared" si="3"/>
        <v>数据格式需要调整</v>
      </c>
    </row>
    <row r="113" spans="1:13">
      <c r="A113" t="s">
        <v>9</v>
      </c>
      <c r="B113" t="s">
        <v>518</v>
      </c>
      <c r="C113" t="s">
        <v>530</v>
      </c>
      <c r="D113" t="s">
        <v>234</v>
      </c>
      <c r="E113" t="s">
        <v>13</v>
      </c>
      <c r="F113" t="s">
        <v>531</v>
      </c>
      <c r="G113" t="s">
        <v>532</v>
      </c>
      <c r="H113" t="s">
        <v>13</v>
      </c>
      <c r="J113" t="s">
        <v>533</v>
      </c>
      <c r="K113" t="s">
        <v>534</v>
      </c>
      <c r="L113" t="e">
        <f>VLOOKUP(J:J,个体!D:D,1,FALSE)</f>
        <v>#N/A</v>
      </c>
      <c r="M113" t="str">
        <f t="shared" si="3"/>
        <v>数据格式需要调整</v>
      </c>
    </row>
    <row r="114" spans="1:13">
      <c r="A114" t="s">
        <v>9</v>
      </c>
      <c r="B114" t="s">
        <v>535</v>
      </c>
      <c r="C114" t="s">
        <v>536</v>
      </c>
      <c r="D114" t="s">
        <v>12</v>
      </c>
      <c r="E114" t="s">
        <v>13</v>
      </c>
      <c r="F114" t="s">
        <v>511</v>
      </c>
      <c r="G114">
        <v>998</v>
      </c>
      <c r="J114" t="s">
        <v>537</v>
      </c>
      <c r="K114" t="s">
        <v>538</v>
      </c>
      <c r="L114" t="str">
        <f>VLOOKUP(J:J,个体!D:D,1,FALSE)</f>
        <v>J00114</v>
      </c>
      <c r="M114" t="str">
        <f t="shared" si="3"/>
        <v>无</v>
      </c>
    </row>
    <row r="115" spans="1:13">
      <c r="A115" t="s">
        <v>9</v>
      </c>
      <c r="B115" t="s">
        <v>535</v>
      </c>
      <c r="C115" t="s">
        <v>539</v>
      </c>
      <c r="D115" t="s">
        <v>12</v>
      </c>
      <c r="E115" t="s">
        <v>13</v>
      </c>
      <c r="F115" t="s">
        <v>540</v>
      </c>
      <c r="G115">
        <v>998</v>
      </c>
      <c r="J115" t="s">
        <v>541</v>
      </c>
      <c r="K115" t="s">
        <v>542</v>
      </c>
      <c r="L115" t="str">
        <f>VLOOKUP(J:J,个体!D:D,1,FALSE)</f>
        <v>J00115</v>
      </c>
      <c r="M115" t="str">
        <f t="shared" si="3"/>
        <v>无</v>
      </c>
    </row>
    <row r="116" spans="1:13">
      <c r="A116" t="s">
        <v>9</v>
      </c>
      <c r="B116" t="s">
        <v>543</v>
      </c>
      <c r="C116" t="s">
        <v>544</v>
      </c>
      <c r="D116" t="s">
        <v>12</v>
      </c>
      <c r="E116" t="s">
        <v>13</v>
      </c>
      <c r="F116" t="s">
        <v>545</v>
      </c>
      <c r="G116">
        <v>998</v>
      </c>
      <c r="J116" t="s">
        <v>546</v>
      </c>
      <c r="K116" t="s">
        <v>547</v>
      </c>
      <c r="L116" t="str">
        <f>VLOOKUP(J:J,个体!D:D,1,FALSE)</f>
        <v>J00116</v>
      </c>
      <c r="M116" t="str">
        <f t="shared" si="3"/>
        <v>无</v>
      </c>
    </row>
    <row r="117" spans="1:13">
      <c r="A117" t="s">
        <v>9</v>
      </c>
      <c r="B117" t="s">
        <v>543</v>
      </c>
      <c r="C117" t="s">
        <v>548</v>
      </c>
      <c r="D117" t="s">
        <v>12</v>
      </c>
      <c r="E117" t="s">
        <v>13</v>
      </c>
      <c r="F117" t="s">
        <v>549</v>
      </c>
      <c r="G117">
        <v>998</v>
      </c>
      <c r="J117" t="s">
        <v>550</v>
      </c>
      <c r="K117" t="s">
        <v>551</v>
      </c>
      <c r="L117" t="str">
        <f>VLOOKUP(J:J,个体!D:D,1,FALSE)</f>
        <v>J00117</v>
      </c>
      <c r="M117" t="str">
        <f t="shared" si="3"/>
        <v>无</v>
      </c>
    </row>
    <row r="118" spans="1:13">
      <c r="A118" t="s">
        <v>9</v>
      </c>
      <c r="B118" t="s">
        <v>543</v>
      </c>
      <c r="C118" t="s">
        <v>552</v>
      </c>
      <c r="D118" t="s">
        <v>12</v>
      </c>
      <c r="E118" t="s">
        <v>13</v>
      </c>
      <c r="F118" t="s">
        <v>553</v>
      </c>
      <c r="G118" t="s">
        <v>554</v>
      </c>
      <c r="J118" t="s">
        <v>555</v>
      </c>
      <c r="K118" t="s">
        <v>556</v>
      </c>
      <c r="L118" t="e">
        <f>VLOOKUP(J:J,个体!D:D,1,FALSE)</f>
        <v>#N/A</v>
      </c>
      <c r="M118" t="str">
        <f t="shared" si="3"/>
        <v>无</v>
      </c>
    </row>
    <row r="119" spans="1:13">
      <c r="A119" t="s">
        <v>9</v>
      </c>
      <c r="B119" t="s">
        <v>543</v>
      </c>
      <c r="C119" t="s">
        <v>557</v>
      </c>
      <c r="D119" t="s">
        <v>234</v>
      </c>
      <c r="E119" t="s">
        <v>13</v>
      </c>
      <c r="F119" t="s">
        <v>558</v>
      </c>
      <c r="G119" t="s">
        <v>554</v>
      </c>
      <c r="H119" t="s">
        <v>13</v>
      </c>
      <c r="J119" t="s">
        <v>559</v>
      </c>
      <c r="K119" t="s">
        <v>560</v>
      </c>
      <c r="L119" t="e">
        <f>VLOOKUP(J:J,个体!D:D,1,FALSE)</f>
        <v>#N/A</v>
      </c>
      <c r="M119" t="str">
        <f t="shared" si="3"/>
        <v>数据格式需要调整</v>
      </c>
    </row>
    <row r="120" spans="1:13">
      <c r="A120" t="s">
        <v>9</v>
      </c>
      <c r="B120" t="s">
        <v>543</v>
      </c>
      <c r="C120" t="s">
        <v>561</v>
      </c>
      <c r="D120" t="s">
        <v>12</v>
      </c>
      <c r="E120" t="s">
        <v>13</v>
      </c>
      <c r="F120" t="s">
        <v>553</v>
      </c>
      <c r="G120" t="s">
        <v>562</v>
      </c>
      <c r="J120" t="s">
        <v>563</v>
      </c>
      <c r="K120" t="s">
        <v>564</v>
      </c>
      <c r="L120" t="e">
        <f>VLOOKUP(J:J,个体!D:D,1,FALSE)</f>
        <v>#N/A</v>
      </c>
      <c r="M120" t="str">
        <f t="shared" si="3"/>
        <v>无</v>
      </c>
    </row>
    <row r="121" spans="1:13">
      <c r="A121" t="s">
        <v>9</v>
      </c>
      <c r="B121" t="s">
        <v>565</v>
      </c>
      <c r="C121" t="s">
        <v>566</v>
      </c>
      <c r="D121" t="s">
        <v>176</v>
      </c>
      <c r="E121" t="s">
        <v>13</v>
      </c>
      <c r="F121" t="s">
        <v>463</v>
      </c>
      <c r="G121">
        <v>851</v>
      </c>
      <c r="H121">
        <v>800</v>
      </c>
      <c r="J121" t="s">
        <v>567</v>
      </c>
      <c r="K121" t="s">
        <v>568</v>
      </c>
      <c r="L121" t="e">
        <f>VLOOKUP(J:J,个体!D:D,1,FALSE)</f>
        <v>#N/A</v>
      </c>
      <c r="M121" t="str">
        <f t="shared" si="3"/>
        <v>有值数据太少</v>
      </c>
    </row>
    <row r="122" spans="1:13">
      <c r="A122" t="s">
        <v>9</v>
      </c>
      <c r="B122" t="s">
        <v>565</v>
      </c>
      <c r="C122" t="s">
        <v>569</v>
      </c>
      <c r="D122" t="s">
        <v>12</v>
      </c>
      <c r="E122" t="s">
        <v>13</v>
      </c>
      <c r="F122" t="s">
        <v>570</v>
      </c>
      <c r="G122" t="s">
        <v>571</v>
      </c>
      <c r="J122" t="s">
        <v>572</v>
      </c>
      <c r="K122" t="s">
        <v>573</v>
      </c>
      <c r="L122" t="str">
        <f>VLOOKUP(J:J,个体!D:D,1,FALSE)</f>
        <v>J00122</v>
      </c>
      <c r="M122" t="str">
        <f t="shared" si="3"/>
        <v>无</v>
      </c>
    </row>
    <row r="123" spans="1:13">
      <c r="A123" t="s">
        <v>9</v>
      </c>
      <c r="B123" t="s">
        <v>565</v>
      </c>
      <c r="C123" t="s">
        <v>574</v>
      </c>
      <c r="D123" t="s">
        <v>12</v>
      </c>
      <c r="E123" t="s">
        <v>13</v>
      </c>
      <c r="F123" t="s">
        <v>62</v>
      </c>
      <c r="G123">
        <v>6</v>
      </c>
      <c r="H123">
        <v>9</v>
      </c>
      <c r="J123" t="s">
        <v>575</v>
      </c>
      <c r="K123" t="s">
        <v>576</v>
      </c>
      <c r="L123" t="e">
        <f>VLOOKUP(J:J,个体!D:D,1,FALSE)</f>
        <v>#N/A</v>
      </c>
      <c r="M123" t="str">
        <f t="shared" si="3"/>
        <v>无</v>
      </c>
    </row>
    <row r="124" spans="1:13">
      <c r="A124" t="s">
        <v>9</v>
      </c>
      <c r="B124" t="s">
        <v>565</v>
      </c>
      <c r="C124" t="s">
        <v>577</v>
      </c>
      <c r="D124" t="s">
        <v>12</v>
      </c>
      <c r="E124" t="s">
        <v>13</v>
      </c>
      <c r="F124" t="s">
        <v>578</v>
      </c>
      <c r="G124" t="s">
        <v>13</v>
      </c>
      <c r="H124" t="s">
        <v>13</v>
      </c>
      <c r="J124" t="s">
        <v>579</v>
      </c>
      <c r="K124" t="s">
        <v>580</v>
      </c>
      <c r="L124" t="e">
        <f>VLOOKUP(J:J,个体!D:D,1,FALSE)</f>
        <v>#N/A</v>
      </c>
      <c r="M124" t="str">
        <f t="shared" si="3"/>
        <v>无</v>
      </c>
    </row>
    <row r="125" spans="1:13">
      <c r="A125" t="s">
        <v>9</v>
      </c>
      <c r="B125" t="s">
        <v>565</v>
      </c>
      <c r="C125" t="s">
        <v>581</v>
      </c>
      <c r="D125" t="s">
        <v>12</v>
      </c>
      <c r="E125" t="s">
        <v>13</v>
      </c>
      <c r="F125" t="s">
        <v>62</v>
      </c>
      <c r="G125" t="s">
        <v>582</v>
      </c>
      <c r="H125" t="s">
        <v>583</v>
      </c>
      <c r="J125" t="s">
        <v>584</v>
      </c>
      <c r="K125" t="s">
        <v>585</v>
      </c>
      <c r="L125" t="e">
        <f>VLOOKUP(J:J,个体!D:D,1,FALSE)</f>
        <v>#N/A</v>
      </c>
      <c r="M125" t="str">
        <f t="shared" si="3"/>
        <v>无</v>
      </c>
    </row>
    <row r="126" spans="1:13">
      <c r="A126" t="s">
        <v>9</v>
      </c>
      <c r="B126" t="s">
        <v>565</v>
      </c>
      <c r="C126" t="s">
        <v>586</v>
      </c>
      <c r="D126" t="s">
        <v>12</v>
      </c>
      <c r="E126" t="s">
        <v>13</v>
      </c>
      <c r="F126" t="s">
        <v>587</v>
      </c>
      <c r="G126" t="s">
        <v>588</v>
      </c>
      <c r="H126" t="s">
        <v>589</v>
      </c>
      <c r="J126" t="s">
        <v>590</v>
      </c>
      <c r="K126" t="s">
        <v>591</v>
      </c>
      <c r="L126" t="e">
        <f>VLOOKUP(J:J,个体!D:D,1,FALSE)</f>
        <v>#N/A</v>
      </c>
      <c r="M126" t="str">
        <f t="shared" si="3"/>
        <v>无</v>
      </c>
    </row>
    <row r="127" spans="1:13">
      <c r="A127" t="s">
        <v>9</v>
      </c>
      <c r="B127" t="s">
        <v>592</v>
      </c>
      <c r="C127" t="s">
        <v>593</v>
      </c>
      <c r="D127" t="s">
        <v>234</v>
      </c>
      <c r="E127" t="s">
        <v>13</v>
      </c>
      <c r="F127" t="s">
        <v>594</v>
      </c>
      <c r="G127">
        <v>6</v>
      </c>
      <c r="H127" t="s">
        <v>112</v>
      </c>
      <c r="J127" t="s">
        <v>595</v>
      </c>
      <c r="K127" t="s">
        <v>596</v>
      </c>
      <c r="L127" t="e">
        <f>VLOOKUP(J:J,个体!D:D,1,FALSE)</f>
        <v>#N/A</v>
      </c>
      <c r="M127" t="str">
        <f t="shared" ref="M127:M158" si="4">D127</f>
        <v>数据格式需要调整</v>
      </c>
    </row>
    <row r="128" spans="1:13">
      <c r="A128" t="s">
        <v>9</v>
      </c>
      <c r="B128" t="s">
        <v>592</v>
      </c>
      <c r="C128" t="s">
        <v>597</v>
      </c>
      <c r="D128" t="s">
        <v>12</v>
      </c>
      <c r="E128" t="s">
        <v>13</v>
      </c>
      <c r="F128" t="s">
        <v>594</v>
      </c>
      <c r="G128">
        <v>6</v>
      </c>
      <c r="J128" t="s">
        <v>598</v>
      </c>
      <c r="K128" t="s">
        <v>599</v>
      </c>
      <c r="L128" t="str">
        <f>VLOOKUP(J:J,个体!D:D,1,FALSE)</f>
        <v>J00128</v>
      </c>
      <c r="M128" t="str">
        <f t="shared" si="4"/>
        <v>无</v>
      </c>
    </row>
    <row r="129" spans="1:13">
      <c r="A129" t="s">
        <v>9</v>
      </c>
      <c r="B129" t="s">
        <v>592</v>
      </c>
      <c r="C129" t="s">
        <v>600</v>
      </c>
      <c r="D129" t="s">
        <v>176</v>
      </c>
      <c r="E129" t="s">
        <v>13</v>
      </c>
      <c r="F129" t="s">
        <v>601</v>
      </c>
      <c r="G129">
        <v>4</v>
      </c>
      <c r="H129">
        <v>0</v>
      </c>
      <c r="J129" t="s">
        <v>602</v>
      </c>
      <c r="K129" t="s">
        <v>603</v>
      </c>
      <c r="L129" t="e">
        <f>VLOOKUP(J:J,个体!D:D,1,FALSE)</f>
        <v>#N/A</v>
      </c>
      <c r="M129" t="str">
        <f t="shared" si="4"/>
        <v>有值数据太少</v>
      </c>
    </row>
    <row r="130" spans="1:13">
      <c r="A130" t="s">
        <v>9</v>
      </c>
      <c r="B130" t="s">
        <v>592</v>
      </c>
      <c r="C130" t="s">
        <v>604</v>
      </c>
      <c r="D130" t="s">
        <v>12</v>
      </c>
      <c r="E130" t="s">
        <v>13</v>
      </c>
      <c r="F130" t="s">
        <v>594</v>
      </c>
      <c r="G130" t="s">
        <v>605</v>
      </c>
      <c r="H130" t="s">
        <v>606</v>
      </c>
      <c r="J130" t="s">
        <v>607</v>
      </c>
      <c r="K130" t="s">
        <v>608</v>
      </c>
      <c r="L130" t="e">
        <f>VLOOKUP(J:J,个体!D:D,1,FALSE)</f>
        <v>#N/A</v>
      </c>
      <c r="M130" t="str">
        <f t="shared" si="4"/>
        <v>无</v>
      </c>
    </row>
    <row r="131" spans="1:13">
      <c r="A131" t="s">
        <v>9</v>
      </c>
      <c r="B131" t="s">
        <v>592</v>
      </c>
      <c r="C131" t="s">
        <v>609</v>
      </c>
      <c r="D131" t="s">
        <v>12</v>
      </c>
      <c r="E131" t="s">
        <v>13</v>
      </c>
      <c r="F131" t="s">
        <v>594</v>
      </c>
      <c r="G131" t="s">
        <v>610</v>
      </c>
      <c r="H131" t="s">
        <v>611</v>
      </c>
      <c r="J131" t="s">
        <v>612</v>
      </c>
      <c r="K131" t="s">
        <v>613</v>
      </c>
      <c r="L131" t="e">
        <f>VLOOKUP(J:J,个体!D:D,1,FALSE)</f>
        <v>#N/A</v>
      </c>
      <c r="M131" t="str">
        <f t="shared" si="4"/>
        <v>无</v>
      </c>
    </row>
    <row r="132" spans="1:13">
      <c r="A132" t="s">
        <v>9</v>
      </c>
      <c r="B132" t="s">
        <v>592</v>
      </c>
      <c r="C132" t="s">
        <v>614</v>
      </c>
      <c r="D132" t="s">
        <v>66</v>
      </c>
      <c r="E132" t="s">
        <v>48</v>
      </c>
      <c r="F132" t="s">
        <v>67</v>
      </c>
      <c r="H132" t="s">
        <v>615</v>
      </c>
      <c r="J132" t="s">
        <v>616</v>
      </c>
      <c r="K132" t="s">
        <v>617</v>
      </c>
      <c r="L132" t="e">
        <f>VLOOKUP(J:J,个体!D:D,1,FALSE)</f>
        <v>#N/A</v>
      </c>
      <c r="M132" t="str">
        <f t="shared" si="4"/>
        <v>无数值</v>
      </c>
    </row>
    <row r="133" spans="1:13">
      <c r="A133" t="s">
        <v>9</v>
      </c>
      <c r="B133" t="s">
        <v>592</v>
      </c>
      <c r="C133" t="s">
        <v>618</v>
      </c>
      <c r="D133" t="s">
        <v>66</v>
      </c>
      <c r="E133" t="s">
        <v>48</v>
      </c>
      <c r="F133" t="s">
        <v>67</v>
      </c>
      <c r="J133" t="s">
        <v>619</v>
      </c>
      <c r="K133" t="s">
        <v>620</v>
      </c>
      <c r="L133" t="e">
        <f>VLOOKUP(J:J,个体!D:D,1,FALSE)</f>
        <v>#N/A</v>
      </c>
      <c r="M133" t="str">
        <f t="shared" si="4"/>
        <v>无数值</v>
      </c>
    </row>
    <row r="134" spans="1:13">
      <c r="A134" t="s">
        <v>9</v>
      </c>
      <c r="B134" t="s">
        <v>621</v>
      </c>
      <c r="C134" t="s">
        <v>622</v>
      </c>
      <c r="D134" t="s">
        <v>66</v>
      </c>
      <c r="E134" t="s">
        <v>48</v>
      </c>
      <c r="F134" t="s">
        <v>67</v>
      </c>
      <c r="H134" t="s">
        <v>623</v>
      </c>
      <c r="I134" t="s">
        <v>624</v>
      </c>
      <c r="J134" t="s">
        <v>625</v>
      </c>
      <c r="K134" t="s">
        <v>626</v>
      </c>
      <c r="L134" t="e">
        <f>VLOOKUP(J:J,个体!D:D,1,FALSE)</f>
        <v>#N/A</v>
      </c>
      <c r="M134" t="str">
        <f t="shared" si="4"/>
        <v>无数值</v>
      </c>
    </row>
    <row r="135" s="13" customFormat="1" spans="1:13">
      <c r="A135" s="13" t="s">
        <v>627</v>
      </c>
      <c r="B135" s="13" t="s">
        <v>390</v>
      </c>
      <c r="C135" s="13" t="s">
        <v>412</v>
      </c>
      <c r="D135" s="13" t="s">
        <v>12</v>
      </c>
      <c r="E135" s="13" t="s">
        <v>13</v>
      </c>
      <c r="F135" s="13" t="s">
        <v>628</v>
      </c>
      <c r="J135" s="13" t="s">
        <v>629</v>
      </c>
      <c r="M135" t="str">
        <f t="shared" si="4"/>
        <v>无</v>
      </c>
    </row>
    <row r="136" spans="1:13">
      <c r="A136" t="s">
        <v>627</v>
      </c>
      <c r="B136" t="s">
        <v>390</v>
      </c>
      <c r="C136" t="s">
        <v>395</v>
      </c>
      <c r="D136" t="s">
        <v>12</v>
      </c>
      <c r="E136" t="s">
        <v>13</v>
      </c>
      <c r="F136" t="s">
        <v>630</v>
      </c>
      <c r="J136" t="s">
        <v>631</v>
      </c>
      <c r="M136" t="str">
        <f t="shared" si="4"/>
        <v>无</v>
      </c>
    </row>
    <row r="137" spans="1:13">
      <c r="A137" t="s">
        <v>627</v>
      </c>
      <c r="B137" t="s">
        <v>390</v>
      </c>
      <c r="C137" t="s">
        <v>419</v>
      </c>
      <c r="D137" t="s">
        <v>12</v>
      </c>
      <c r="E137" t="s">
        <v>13</v>
      </c>
      <c r="F137" t="s">
        <v>632</v>
      </c>
      <c r="J137" t="s">
        <v>633</v>
      </c>
      <c r="M137" t="str">
        <f t="shared" si="4"/>
        <v>无</v>
      </c>
    </row>
    <row r="138" spans="1:13">
      <c r="A138" t="s">
        <v>627</v>
      </c>
      <c r="B138" t="s">
        <v>390</v>
      </c>
      <c r="C138" t="s">
        <v>408</v>
      </c>
      <c r="D138" t="s">
        <v>12</v>
      </c>
      <c r="E138" t="s">
        <v>13</v>
      </c>
      <c r="F138" t="s">
        <v>628</v>
      </c>
      <c r="J138" t="s">
        <v>634</v>
      </c>
      <c r="M138" t="str">
        <f t="shared" si="4"/>
        <v>无</v>
      </c>
    </row>
    <row r="139" spans="1:13">
      <c r="A139" t="s">
        <v>627</v>
      </c>
      <c r="B139" t="s">
        <v>390</v>
      </c>
      <c r="C139" t="s">
        <v>416</v>
      </c>
      <c r="D139" t="s">
        <v>12</v>
      </c>
      <c r="E139" t="s">
        <v>13</v>
      </c>
      <c r="F139" t="s">
        <v>635</v>
      </c>
      <c r="J139" t="s">
        <v>636</v>
      </c>
      <c r="M139" t="str">
        <f t="shared" si="4"/>
        <v>无</v>
      </c>
    </row>
    <row r="140" spans="1:13">
      <c r="A140" t="s">
        <v>627</v>
      </c>
      <c r="B140" t="s">
        <v>390</v>
      </c>
      <c r="C140" t="s">
        <v>391</v>
      </c>
      <c r="D140" t="s">
        <v>12</v>
      </c>
      <c r="E140" t="s">
        <v>13</v>
      </c>
      <c r="F140" t="s">
        <v>628</v>
      </c>
      <c r="J140" t="s">
        <v>637</v>
      </c>
      <c r="M140" t="str">
        <f t="shared" si="4"/>
        <v>无</v>
      </c>
    </row>
    <row r="141" spans="1:13">
      <c r="A141" t="s">
        <v>627</v>
      </c>
      <c r="B141" t="s">
        <v>390</v>
      </c>
      <c r="C141" t="s">
        <v>403</v>
      </c>
      <c r="D141" t="s">
        <v>12</v>
      </c>
      <c r="E141" t="s">
        <v>13</v>
      </c>
      <c r="F141" t="s">
        <v>628</v>
      </c>
      <c r="J141" t="s">
        <v>638</v>
      </c>
      <c r="M141" t="str">
        <f t="shared" si="4"/>
        <v>无</v>
      </c>
    </row>
    <row r="142" spans="1:13">
      <c r="A142" t="s">
        <v>627</v>
      </c>
      <c r="B142" t="s">
        <v>209</v>
      </c>
      <c r="C142" t="s">
        <v>639</v>
      </c>
      <c r="D142" t="s">
        <v>12</v>
      </c>
      <c r="E142" t="s">
        <v>13</v>
      </c>
      <c r="F142" t="s">
        <v>628</v>
      </c>
      <c r="J142" t="s">
        <v>640</v>
      </c>
      <c r="M142" t="str">
        <f t="shared" si="4"/>
        <v>无</v>
      </c>
    </row>
    <row r="143" spans="1:13">
      <c r="A143" t="s">
        <v>627</v>
      </c>
      <c r="B143" t="s">
        <v>209</v>
      </c>
      <c r="C143" t="s">
        <v>246</v>
      </c>
      <c r="D143" t="s">
        <v>12</v>
      </c>
      <c r="E143" t="s">
        <v>13</v>
      </c>
      <c r="F143" t="s">
        <v>635</v>
      </c>
      <c r="J143" t="s">
        <v>641</v>
      </c>
      <c r="M143" t="str">
        <f t="shared" si="4"/>
        <v>无</v>
      </c>
    </row>
    <row r="144" spans="1:13">
      <c r="A144" t="s">
        <v>627</v>
      </c>
      <c r="B144" t="s">
        <v>250</v>
      </c>
      <c r="C144" t="s">
        <v>642</v>
      </c>
      <c r="D144" t="s">
        <v>12</v>
      </c>
      <c r="E144" t="s">
        <v>13</v>
      </c>
      <c r="F144" t="s">
        <v>635</v>
      </c>
      <c r="J144" t="s">
        <v>643</v>
      </c>
      <c r="M144" t="str">
        <f t="shared" si="4"/>
        <v>无</v>
      </c>
    </row>
    <row r="145" spans="1:13">
      <c r="A145" t="s">
        <v>627</v>
      </c>
      <c r="B145" t="s">
        <v>209</v>
      </c>
      <c r="C145" t="s">
        <v>210</v>
      </c>
      <c r="D145" t="s">
        <v>12</v>
      </c>
      <c r="E145" t="s">
        <v>13</v>
      </c>
      <c r="F145" t="s">
        <v>635</v>
      </c>
      <c r="J145" t="s">
        <v>644</v>
      </c>
      <c r="M145" t="str">
        <f t="shared" si="4"/>
        <v>无</v>
      </c>
    </row>
    <row r="146" spans="1:13">
      <c r="A146" t="s">
        <v>627</v>
      </c>
      <c r="B146" t="s">
        <v>424</v>
      </c>
      <c r="C146" t="s">
        <v>439</v>
      </c>
      <c r="D146" t="s">
        <v>12</v>
      </c>
      <c r="E146" t="s">
        <v>13</v>
      </c>
      <c r="F146" t="s">
        <v>645</v>
      </c>
      <c r="J146" t="s">
        <v>646</v>
      </c>
      <c r="M146" t="str">
        <f t="shared" si="4"/>
        <v>无</v>
      </c>
    </row>
    <row r="147" spans="1:13">
      <c r="A147" t="s">
        <v>627</v>
      </c>
      <c r="B147" t="s">
        <v>424</v>
      </c>
      <c r="C147" t="s">
        <v>647</v>
      </c>
      <c r="D147" t="s">
        <v>12</v>
      </c>
      <c r="E147" t="s">
        <v>13</v>
      </c>
      <c r="F147" t="s">
        <v>648</v>
      </c>
      <c r="J147" t="s">
        <v>649</v>
      </c>
      <c r="M147" t="str">
        <f t="shared" si="4"/>
        <v>无</v>
      </c>
    </row>
    <row r="148" spans="1:13">
      <c r="A148" t="s">
        <v>627</v>
      </c>
      <c r="B148" t="s">
        <v>424</v>
      </c>
      <c r="C148" t="s">
        <v>435</v>
      </c>
      <c r="D148" t="s">
        <v>12</v>
      </c>
      <c r="E148" t="s">
        <v>13</v>
      </c>
      <c r="F148" t="s">
        <v>648</v>
      </c>
      <c r="J148" t="s">
        <v>650</v>
      </c>
      <c r="M148" t="str">
        <f t="shared" si="4"/>
        <v>无</v>
      </c>
    </row>
    <row r="149" spans="1:13">
      <c r="A149" t="s">
        <v>627</v>
      </c>
      <c r="B149" t="s">
        <v>424</v>
      </c>
      <c r="C149" t="s">
        <v>431</v>
      </c>
      <c r="D149" t="s">
        <v>12</v>
      </c>
      <c r="E149" t="s">
        <v>13</v>
      </c>
      <c r="F149" t="s">
        <v>628</v>
      </c>
      <c r="J149" t="s">
        <v>651</v>
      </c>
      <c r="M149" t="str">
        <f t="shared" si="4"/>
        <v>无</v>
      </c>
    </row>
    <row r="150" spans="1:13">
      <c r="A150" t="s">
        <v>627</v>
      </c>
      <c r="B150" t="s">
        <v>181</v>
      </c>
      <c r="C150" t="s">
        <v>205</v>
      </c>
      <c r="D150" t="s">
        <v>12</v>
      </c>
      <c r="E150" t="s">
        <v>13</v>
      </c>
      <c r="F150" t="s">
        <v>635</v>
      </c>
      <c r="J150" t="s">
        <v>652</v>
      </c>
      <c r="M150" t="str">
        <f t="shared" si="4"/>
        <v>无</v>
      </c>
    </row>
    <row r="151" spans="1:13">
      <c r="A151" t="s">
        <v>627</v>
      </c>
      <c r="B151" t="s">
        <v>181</v>
      </c>
      <c r="C151" t="s">
        <v>188</v>
      </c>
      <c r="D151" t="s">
        <v>12</v>
      </c>
      <c r="E151" t="s">
        <v>13</v>
      </c>
      <c r="F151" t="s">
        <v>630</v>
      </c>
      <c r="J151" t="s">
        <v>653</v>
      </c>
      <c r="M151" t="str">
        <f t="shared" si="4"/>
        <v>无</v>
      </c>
    </row>
    <row r="152" spans="1:13">
      <c r="A152" t="s">
        <v>627</v>
      </c>
      <c r="B152" t="s">
        <v>181</v>
      </c>
      <c r="C152" t="s">
        <v>192</v>
      </c>
      <c r="D152" t="s">
        <v>12</v>
      </c>
      <c r="E152" t="s">
        <v>13</v>
      </c>
      <c r="F152" t="s">
        <v>635</v>
      </c>
      <c r="J152" t="s">
        <v>654</v>
      </c>
      <c r="M152" t="str">
        <f t="shared" si="4"/>
        <v>无</v>
      </c>
    </row>
    <row r="153" spans="1:13">
      <c r="A153" t="s">
        <v>627</v>
      </c>
      <c r="B153" t="s">
        <v>308</v>
      </c>
      <c r="C153" t="s">
        <v>319</v>
      </c>
      <c r="D153" t="s">
        <v>12</v>
      </c>
      <c r="E153" t="s">
        <v>13</v>
      </c>
      <c r="F153" t="s">
        <v>655</v>
      </c>
      <c r="J153" t="s">
        <v>656</v>
      </c>
      <c r="M153" t="str">
        <f t="shared" si="4"/>
        <v>无</v>
      </c>
    </row>
    <row r="154" spans="1:13">
      <c r="A154" t="s">
        <v>627</v>
      </c>
      <c r="B154" t="s">
        <v>449</v>
      </c>
      <c r="C154" t="s">
        <v>450</v>
      </c>
      <c r="D154" t="s">
        <v>12</v>
      </c>
      <c r="E154" t="s">
        <v>13</v>
      </c>
      <c r="F154" t="s">
        <v>630</v>
      </c>
      <c r="J154" t="s">
        <v>657</v>
      </c>
      <c r="M154" t="str">
        <f t="shared" si="4"/>
        <v>无</v>
      </c>
    </row>
    <row r="155" spans="1:13">
      <c r="A155" t="s">
        <v>627</v>
      </c>
      <c r="B155" t="s">
        <v>308</v>
      </c>
      <c r="C155" t="s">
        <v>658</v>
      </c>
      <c r="D155" t="s">
        <v>12</v>
      </c>
      <c r="E155" t="s">
        <v>13</v>
      </c>
      <c r="F155" t="s">
        <v>635</v>
      </c>
      <c r="J155" t="s">
        <v>659</v>
      </c>
      <c r="M155" t="str">
        <f t="shared" si="4"/>
        <v>无</v>
      </c>
    </row>
    <row r="156" spans="1:13">
      <c r="A156" t="s">
        <v>627</v>
      </c>
      <c r="B156" t="s">
        <v>308</v>
      </c>
      <c r="C156" t="s">
        <v>375</v>
      </c>
      <c r="D156" t="s">
        <v>12</v>
      </c>
      <c r="E156" t="s">
        <v>13</v>
      </c>
      <c r="F156" t="s">
        <v>635</v>
      </c>
      <c r="J156" t="s">
        <v>660</v>
      </c>
      <c r="M156" t="str">
        <f t="shared" si="4"/>
        <v>无</v>
      </c>
    </row>
    <row r="157" spans="1:13">
      <c r="A157" t="s">
        <v>627</v>
      </c>
      <c r="B157" t="s">
        <v>308</v>
      </c>
      <c r="C157" t="s">
        <v>365</v>
      </c>
      <c r="D157" t="s">
        <v>12</v>
      </c>
      <c r="E157" t="s">
        <v>13</v>
      </c>
      <c r="F157" t="s">
        <v>635</v>
      </c>
      <c r="J157" t="s">
        <v>661</v>
      </c>
      <c r="M157" t="str">
        <f t="shared" si="4"/>
        <v>无</v>
      </c>
    </row>
    <row r="158" spans="1:13">
      <c r="A158" t="s">
        <v>627</v>
      </c>
      <c r="B158" t="s">
        <v>308</v>
      </c>
      <c r="C158" t="s">
        <v>309</v>
      </c>
      <c r="D158" t="s">
        <v>12</v>
      </c>
      <c r="E158" t="s">
        <v>13</v>
      </c>
      <c r="F158" t="s">
        <v>635</v>
      </c>
      <c r="J158" t="s">
        <v>662</v>
      </c>
      <c r="M158" t="str">
        <f t="shared" si="4"/>
        <v>无</v>
      </c>
    </row>
    <row r="159" spans="1:13">
      <c r="A159" t="s">
        <v>627</v>
      </c>
      <c r="B159" t="s">
        <v>308</v>
      </c>
      <c r="C159" t="s">
        <v>663</v>
      </c>
      <c r="D159" t="s">
        <v>12</v>
      </c>
      <c r="E159" t="s">
        <v>13</v>
      </c>
      <c r="F159" t="s">
        <v>635</v>
      </c>
      <c r="J159" t="s">
        <v>664</v>
      </c>
      <c r="M159" t="str">
        <f t="shared" ref="M159:M190" si="5">D159</f>
        <v>无</v>
      </c>
    </row>
    <row r="160" spans="1:13">
      <c r="A160" t="s">
        <v>627</v>
      </c>
      <c r="B160" t="s">
        <v>308</v>
      </c>
      <c r="C160" t="s">
        <v>340</v>
      </c>
      <c r="D160" t="s">
        <v>12</v>
      </c>
      <c r="E160" t="s">
        <v>13</v>
      </c>
      <c r="F160" t="s">
        <v>635</v>
      </c>
      <c r="J160" t="s">
        <v>665</v>
      </c>
      <c r="M160" t="str">
        <f t="shared" si="5"/>
        <v>无</v>
      </c>
    </row>
    <row r="161" spans="1:13">
      <c r="A161" t="s">
        <v>627</v>
      </c>
      <c r="B161" t="s">
        <v>308</v>
      </c>
      <c r="C161" t="s">
        <v>370</v>
      </c>
      <c r="D161" t="s">
        <v>12</v>
      </c>
      <c r="E161" t="s">
        <v>13</v>
      </c>
      <c r="F161" t="s">
        <v>635</v>
      </c>
      <c r="J161" t="s">
        <v>666</v>
      </c>
      <c r="M161" t="str">
        <f t="shared" si="5"/>
        <v>无</v>
      </c>
    </row>
    <row r="162" spans="1:13">
      <c r="A162" t="s">
        <v>627</v>
      </c>
      <c r="B162" t="s">
        <v>32</v>
      </c>
      <c r="C162" t="s">
        <v>110</v>
      </c>
      <c r="D162" t="s">
        <v>12</v>
      </c>
      <c r="E162" t="s">
        <v>13</v>
      </c>
      <c r="F162" t="s">
        <v>635</v>
      </c>
      <c r="J162" t="s">
        <v>667</v>
      </c>
      <c r="M162" t="str">
        <f t="shared" si="5"/>
        <v>无</v>
      </c>
    </row>
    <row r="163" spans="1:13">
      <c r="A163" t="s">
        <v>627</v>
      </c>
      <c r="B163" t="s">
        <v>308</v>
      </c>
      <c r="C163" t="s">
        <v>668</v>
      </c>
      <c r="D163" t="s">
        <v>12</v>
      </c>
      <c r="E163" t="s">
        <v>13</v>
      </c>
      <c r="F163" t="s">
        <v>635</v>
      </c>
      <c r="J163" t="s">
        <v>669</v>
      </c>
      <c r="M163" t="str">
        <f t="shared" si="5"/>
        <v>无</v>
      </c>
    </row>
    <row r="164" spans="1:13">
      <c r="A164" t="s">
        <v>627</v>
      </c>
      <c r="B164" t="s">
        <v>308</v>
      </c>
      <c r="C164" t="s">
        <v>670</v>
      </c>
      <c r="D164" t="s">
        <v>12</v>
      </c>
      <c r="E164" t="s">
        <v>13</v>
      </c>
      <c r="F164" t="s">
        <v>635</v>
      </c>
      <c r="J164" t="s">
        <v>671</v>
      </c>
      <c r="M164" t="str">
        <f t="shared" si="5"/>
        <v>无</v>
      </c>
    </row>
    <row r="165" spans="1:13">
      <c r="A165" t="s">
        <v>627</v>
      </c>
      <c r="B165" t="s">
        <v>308</v>
      </c>
      <c r="C165" t="s">
        <v>345</v>
      </c>
      <c r="D165" t="s">
        <v>12</v>
      </c>
      <c r="E165" t="s">
        <v>13</v>
      </c>
      <c r="F165" t="s">
        <v>635</v>
      </c>
      <c r="J165" t="s">
        <v>672</v>
      </c>
      <c r="M165" t="str">
        <f t="shared" si="5"/>
        <v>无</v>
      </c>
    </row>
    <row r="166" spans="1:13">
      <c r="A166" t="s">
        <v>627</v>
      </c>
      <c r="B166" t="s">
        <v>476</v>
      </c>
      <c r="C166" t="s">
        <v>477</v>
      </c>
      <c r="D166" t="s">
        <v>12</v>
      </c>
      <c r="E166" t="s">
        <v>13</v>
      </c>
      <c r="F166" t="s">
        <v>635</v>
      </c>
      <c r="J166" t="s">
        <v>673</v>
      </c>
      <c r="M166" t="str">
        <f t="shared" si="5"/>
        <v>无</v>
      </c>
    </row>
    <row r="167" spans="1:13">
      <c r="A167" t="s">
        <v>627</v>
      </c>
      <c r="B167" t="s">
        <v>209</v>
      </c>
      <c r="C167" t="s">
        <v>233</v>
      </c>
      <c r="D167" t="s">
        <v>12</v>
      </c>
      <c r="E167" t="s">
        <v>13</v>
      </c>
      <c r="F167" t="s">
        <v>635</v>
      </c>
      <c r="J167" t="s">
        <v>674</v>
      </c>
      <c r="M167" t="str">
        <f t="shared" si="5"/>
        <v>无</v>
      </c>
    </row>
    <row r="168" spans="1:13">
      <c r="A168" t="s">
        <v>627</v>
      </c>
      <c r="B168" t="s">
        <v>482</v>
      </c>
      <c r="C168" t="s">
        <v>501</v>
      </c>
      <c r="D168" s="16" t="s">
        <v>22</v>
      </c>
      <c r="E168" t="s">
        <v>13</v>
      </c>
      <c r="F168" t="s">
        <v>628</v>
      </c>
      <c r="J168" t="s">
        <v>675</v>
      </c>
      <c r="M168" t="str">
        <f t="shared" si="5"/>
        <v>无坐标，无占比</v>
      </c>
    </row>
    <row r="169" spans="1:13">
      <c r="A169" t="s">
        <v>627</v>
      </c>
      <c r="B169" t="s">
        <v>482</v>
      </c>
      <c r="C169" t="s">
        <v>505</v>
      </c>
      <c r="D169" s="16" t="s">
        <v>22</v>
      </c>
      <c r="E169" t="s">
        <v>13</v>
      </c>
      <c r="F169" t="s">
        <v>676</v>
      </c>
      <c r="J169" t="s">
        <v>677</v>
      </c>
      <c r="M169" t="str">
        <f t="shared" si="5"/>
        <v>无坐标，无占比</v>
      </c>
    </row>
    <row r="170" spans="1:13">
      <c r="A170" t="s">
        <v>627</v>
      </c>
      <c r="B170" t="s">
        <v>543</v>
      </c>
      <c r="C170" t="s">
        <v>561</v>
      </c>
      <c r="D170" t="s">
        <v>12</v>
      </c>
      <c r="E170" t="s">
        <v>13</v>
      </c>
      <c r="F170" t="s">
        <v>635</v>
      </c>
      <c r="J170" t="s">
        <v>678</v>
      </c>
      <c r="M170" t="str">
        <f t="shared" si="5"/>
        <v>无</v>
      </c>
    </row>
    <row r="171" spans="1:13">
      <c r="A171" t="s">
        <v>627</v>
      </c>
      <c r="B171" t="s">
        <v>10</v>
      </c>
      <c r="C171" t="s">
        <v>21</v>
      </c>
      <c r="D171" t="s">
        <v>22</v>
      </c>
      <c r="E171" t="s">
        <v>13</v>
      </c>
      <c r="F171" t="s">
        <v>679</v>
      </c>
      <c r="J171" t="s">
        <v>680</v>
      </c>
      <c r="M171" t="str">
        <f t="shared" si="5"/>
        <v>无坐标，无占比</v>
      </c>
    </row>
    <row r="172" spans="1:13">
      <c r="A172" t="s">
        <v>627</v>
      </c>
      <c r="B172" t="s">
        <v>10</v>
      </c>
      <c r="C172" t="s">
        <v>27</v>
      </c>
      <c r="D172" t="s">
        <v>12</v>
      </c>
      <c r="E172" t="s">
        <v>13</v>
      </c>
      <c r="F172" t="s">
        <v>648</v>
      </c>
      <c r="J172" t="s">
        <v>681</v>
      </c>
      <c r="M172" t="str">
        <f t="shared" si="5"/>
        <v>无</v>
      </c>
    </row>
    <row r="173" spans="1:13">
      <c r="A173" t="s">
        <v>627</v>
      </c>
      <c r="B173" t="s">
        <v>144</v>
      </c>
      <c r="C173" t="s">
        <v>170</v>
      </c>
      <c r="D173" s="16" t="s">
        <v>22</v>
      </c>
      <c r="E173" t="s">
        <v>13</v>
      </c>
      <c r="F173" t="s">
        <v>630</v>
      </c>
      <c r="J173" t="s">
        <v>682</v>
      </c>
      <c r="M173" t="str">
        <f t="shared" si="5"/>
        <v>无坐标，无占比</v>
      </c>
    </row>
    <row r="174" spans="1:13">
      <c r="A174" t="s">
        <v>627</v>
      </c>
      <c r="B174" t="s">
        <v>144</v>
      </c>
      <c r="C174" t="s">
        <v>175</v>
      </c>
      <c r="D174" s="16" t="s">
        <v>22</v>
      </c>
      <c r="E174" t="s">
        <v>13</v>
      </c>
      <c r="F174" t="s">
        <v>635</v>
      </c>
      <c r="J174" t="s">
        <v>683</v>
      </c>
      <c r="M174" t="str">
        <f t="shared" si="5"/>
        <v>无坐标，无占比</v>
      </c>
    </row>
    <row r="175" spans="1:13">
      <c r="A175" t="s">
        <v>627</v>
      </c>
      <c r="B175" t="s">
        <v>565</v>
      </c>
      <c r="C175" t="s">
        <v>581</v>
      </c>
      <c r="D175" t="s">
        <v>12</v>
      </c>
      <c r="E175" t="s">
        <v>13</v>
      </c>
      <c r="F175" t="s">
        <v>635</v>
      </c>
      <c r="J175" t="s">
        <v>684</v>
      </c>
      <c r="M175" t="str">
        <f t="shared" si="5"/>
        <v>无</v>
      </c>
    </row>
    <row r="176" spans="1:13">
      <c r="A176" t="s">
        <v>627</v>
      </c>
      <c r="B176" t="s">
        <v>565</v>
      </c>
      <c r="C176" t="s">
        <v>586</v>
      </c>
      <c r="D176" t="s">
        <v>685</v>
      </c>
      <c r="E176" t="s">
        <v>13</v>
      </c>
      <c r="F176" t="s">
        <v>648</v>
      </c>
      <c r="J176" t="s">
        <v>686</v>
      </c>
      <c r="M176" t="str">
        <f t="shared" si="5"/>
        <v>无坐标</v>
      </c>
    </row>
    <row r="177" spans="1:13">
      <c r="A177" t="s">
        <v>627</v>
      </c>
      <c r="B177" t="s">
        <v>181</v>
      </c>
      <c r="C177" t="s">
        <v>198</v>
      </c>
      <c r="D177" t="s">
        <v>12</v>
      </c>
      <c r="E177" t="s">
        <v>13</v>
      </c>
      <c r="F177" t="s">
        <v>645</v>
      </c>
      <c r="J177" t="s">
        <v>687</v>
      </c>
      <c r="M177" t="str">
        <f t="shared" si="5"/>
        <v>无</v>
      </c>
    </row>
    <row r="178" spans="1:13">
      <c r="A178" t="s">
        <v>627</v>
      </c>
      <c r="B178" t="s">
        <v>181</v>
      </c>
      <c r="C178" t="s">
        <v>202</v>
      </c>
      <c r="D178" t="s">
        <v>12</v>
      </c>
      <c r="E178" t="s">
        <v>13</v>
      </c>
      <c r="F178" t="s">
        <v>632</v>
      </c>
      <c r="J178" t="s">
        <v>688</v>
      </c>
      <c r="M178" t="str">
        <f t="shared" si="5"/>
        <v>无</v>
      </c>
    </row>
    <row r="179" spans="1:13">
      <c r="A179" t="s">
        <v>627</v>
      </c>
      <c r="B179" t="s">
        <v>181</v>
      </c>
      <c r="C179" t="s">
        <v>182</v>
      </c>
      <c r="D179" t="s">
        <v>12</v>
      </c>
      <c r="E179" t="s">
        <v>13</v>
      </c>
      <c r="F179" t="s">
        <v>630</v>
      </c>
      <c r="J179" t="s">
        <v>689</v>
      </c>
      <c r="M179" t="str">
        <f t="shared" si="5"/>
        <v>无</v>
      </c>
    </row>
    <row r="180" spans="1:13">
      <c r="A180" t="s">
        <v>627</v>
      </c>
      <c r="B180" t="s">
        <v>32</v>
      </c>
      <c r="C180" t="s">
        <v>690</v>
      </c>
      <c r="D180" t="s">
        <v>691</v>
      </c>
      <c r="E180" t="s">
        <v>13</v>
      </c>
      <c r="F180" t="s">
        <v>635</v>
      </c>
      <c r="J180" t="s">
        <v>692</v>
      </c>
      <c r="M180" t="str">
        <f t="shared" si="5"/>
        <v>无占比</v>
      </c>
    </row>
    <row r="181" spans="1:13">
      <c r="A181" t="s">
        <v>627</v>
      </c>
      <c r="B181" t="s">
        <v>565</v>
      </c>
      <c r="C181" t="s">
        <v>569</v>
      </c>
      <c r="D181" t="s">
        <v>12</v>
      </c>
      <c r="E181" t="s">
        <v>13</v>
      </c>
      <c r="F181" t="s">
        <v>655</v>
      </c>
      <c r="J181" t="s">
        <v>693</v>
      </c>
      <c r="M181" t="str">
        <f t="shared" si="5"/>
        <v>无</v>
      </c>
    </row>
    <row r="182" spans="1:13">
      <c r="A182" t="s">
        <v>627</v>
      </c>
      <c r="B182" t="s">
        <v>144</v>
      </c>
      <c r="C182" t="s">
        <v>156</v>
      </c>
      <c r="D182" s="16" t="s">
        <v>22</v>
      </c>
      <c r="E182" t="s">
        <v>13</v>
      </c>
      <c r="F182" t="s">
        <v>694</v>
      </c>
      <c r="J182" t="s">
        <v>695</v>
      </c>
      <c r="M182" t="str">
        <f t="shared" si="5"/>
        <v>无坐标，无占比</v>
      </c>
    </row>
    <row r="183" spans="1:13">
      <c r="A183" t="s">
        <v>627</v>
      </c>
      <c r="B183" t="s">
        <v>144</v>
      </c>
      <c r="C183" t="s">
        <v>161</v>
      </c>
      <c r="D183" s="16" t="s">
        <v>22</v>
      </c>
      <c r="E183" t="s">
        <v>13</v>
      </c>
      <c r="F183" t="s">
        <v>694</v>
      </c>
      <c r="J183" t="s">
        <v>696</v>
      </c>
      <c r="M183" t="str">
        <f t="shared" si="5"/>
        <v>无坐标，无占比</v>
      </c>
    </row>
    <row r="184" spans="1:13">
      <c r="A184" t="s">
        <v>627</v>
      </c>
      <c r="B184" t="s">
        <v>535</v>
      </c>
      <c r="C184" t="s">
        <v>697</v>
      </c>
      <c r="D184" t="s">
        <v>12</v>
      </c>
      <c r="E184" t="s">
        <v>13</v>
      </c>
      <c r="F184" t="s">
        <v>655</v>
      </c>
      <c r="J184" t="s">
        <v>698</v>
      </c>
      <c r="M184" t="str">
        <f t="shared" si="5"/>
        <v>无</v>
      </c>
    </row>
    <row r="185" spans="1:13">
      <c r="A185" t="s">
        <v>627</v>
      </c>
      <c r="B185" t="s">
        <v>543</v>
      </c>
      <c r="C185" t="s">
        <v>699</v>
      </c>
      <c r="D185" t="s">
        <v>12</v>
      </c>
      <c r="E185" t="s">
        <v>13</v>
      </c>
      <c r="F185" t="s">
        <v>655</v>
      </c>
      <c r="J185" t="s">
        <v>700</v>
      </c>
      <c r="M185" t="str">
        <f t="shared" si="5"/>
        <v>无</v>
      </c>
    </row>
    <row r="186" spans="1:13">
      <c r="A186" t="s">
        <v>627</v>
      </c>
      <c r="B186" t="s">
        <v>509</v>
      </c>
      <c r="C186" t="s">
        <v>701</v>
      </c>
      <c r="D186" t="s">
        <v>12</v>
      </c>
      <c r="E186" t="s">
        <v>13</v>
      </c>
      <c r="F186" t="s">
        <v>655</v>
      </c>
      <c r="J186" t="s">
        <v>702</v>
      </c>
      <c r="M186" t="str">
        <f t="shared" si="5"/>
        <v>无</v>
      </c>
    </row>
    <row r="187" spans="1:13">
      <c r="A187" t="s">
        <v>627</v>
      </c>
      <c r="B187" t="s">
        <v>518</v>
      </c>
      <c r="C187" t="s">
        <v>703</v>
      </c>
      <c r="D187" t="s">
        <v>12</v>
      </c>
      <c r="E187" t="s">
        <v>13</v>
      </c>
      <c r="F187" t="s">
        <v>655</v>
      </c>
      <c r="J187" t="s">
        <v>704</v>
      </c>
      <c r="M187" t="str">
        <f t="shared" si="5"/>
        <v>无</v>
      </c>
    </row>
    <row r="188" spans="1:13">
      <c r="A188" t="s">
        <v>627</v>
      </c>
      <c r="B188" t="s">
        <v>592</v>
      </c>
      <c r="C188" t="s">
        <v>597</v>
      </c>
      <c r="D188" t="s">
        <v>12</v>
      </c>
      <c r="E188" t="s">
        <v>13</v>
      </c>
      <c r="F188" t="s">
        <v>635</v>
      </c>
      <c r="J188" t="s">
        <v>705</v>
      </c>
      <c r="M188" t="str">
        <f t="shared" si="5"/>
        <v>无</v>
      </c>
    </row>
    <row r="189" spans="1:13">
      <c r="A189" t="s">
        <v>627</v>
      </c>
      <c r="B189" t="s">
        <v>280</v>
      </c>
      <c r="C189" t="s">
        <v>706</v>
      </c>
      <c r="D189" t="s">
        <v>12</v>
      </c>
      <c r="E189" t="s">
        <v>13</v>
      </c>
      <c r="F189" t="s">
        <v>630</v>
      </c>
      <c r="J189" t="s">
        <v>707</v>
      </c>
      <c r="M189" t="str">
        <f t="shared" si="5"/>
        <v>无</v>
      </c>
    </row>
    <row r="190" spans="1:13">
      <c r="A190" t="s">
        <v>627</v>
      </c>
      <c r="B190" t="s">
        <v>509</v>
      </c>
      <c r="C190" t="s">
        <v>708</v>
      </c>
      <c r="D190" t="s">
        <v>12</v>
      </c>
      <c r="E190" t="s">
        <v>13</v>
      </c>
      <c r="F190" t="s">
        <v>655</v>
      </c>
      <c r="J190" t="s">
        <v>709</v>
      </c>
      <c r="M190" t="str">
        <f t="shared" si="5"/>
        <v>无</v>
      </c>
    </row>
    <row r="191" spans="1:13">
      <c r="A191" t="s">
        <v>627</v>
      </c>
      <c r="B191" t="s">
        <v>535</v>
      </c>
      <c r="C191" t="s">
        <v>710</v>
      </c>
      <c r="D191" t="s">
        <v>12</v>
      </c>
      <c r="E191" t="s">
        <v>13</v>
      </c>
      <c r="F191" t="s">
        <v>655</v>
      </c>
      <c r="J191" t="s">
        <v>711</v>
      </c>
      <c r="M191" t="str">
        <f t="shared" ref="M191:M213" si="6">D191</f>
        <v>无</v>
      </c>
    </row>
    <row r="192" spans="1:13">
      <c r="A192" t="s">
        <v>627</v>
      </c>
      <c r="B192" t="s">
        <v>543</v>
      </c>
      <c r="C192" t="s">
        <v>712</v>
      </c>
      <c r="D192" t="s">
        <v>12</v>
      </c>
      <c r="E192" t="s">
        <v>13</v>
      </c>
      <c r="F192" t="s">
        <v>655</v>
      </c>
      <c r="J192" t="s">
        <v>713</v>
      </c>
      <c r="M192" t="str">
        <f t="shared" si="6"/>
        <v>无</v>
      </c>
    </row>
    <row r="193" spans="1:13">
      <c r="A193" t="s">
        <v>627</v>
      </c>
      <c r="B193" t="s">
        <v>32</v>
      </c>
      <c r="C193" t="s">
        <v>61</v>
      </c>
      <c r="D193" t="s">
        <v>12</v>
      </c>
      <c r="E193" t="s">
        <v>13</v>
      </c>
      <c r="F193" t="s">
        <v>630</v>
      </c>
      <c r="J193" t="s">
        <v>714</v>
      </c>
      <c r="M193" t="str">
        <f t="shared" si="6"/>
        <v>无</v>
      </c>
    </row>
    <row r="194" spans="1:13">
      <c r="A194" t="s">
        <v>627</v>
      </c>
      <c r="B194" t="s">
        <v>10</v>
      </c>
      <c r="C194" t="s">
        <v>715</v>
      </c>
      <c r="D194" t="s">
        <v>12</v>
      </c>
      <c r="E194" t="s">
        <v>13</v>
      </c>
      <c r="F194" t="s">
        <v>655</v>
      </c>
      <c r="J194" t="s">
        <v>716</v>
      </c>
      <c r="M194" t="str">
        <f t="shared" si="6"/>
        <v>无</v>
      </c>
    </row>
    <row r="195" spans="1:13">
      <c r="A195" t="s">
        <v>627</v>
      </c>
      <c r="B195" t="s">
        <v>10</v>
      </c>
      <c r="C195" t="s">
        <v>717</v>
      </c>
      <c r="D195" t="s">
        <v>12</v>
      </c>
      <c r="E195" t="s">
        <v>13</v>
      </c>
      <c r="F195" t="s">
        <v>630</v>
      </c>
      <c r="J195" t="s">
        <v>718</v>
      </c>
      <c r="M195" t="str">
        <f t="shared" si="6"/>
        <v>无</v>
      </c>
    </row>
    <row r="196" spans="1:13">
      <c r="A196" t="s">
        <v>627</v>
      </c>
      <c r="B196" t="s">
        <v>424</v>
      </c>
      <c r="C196" t="s">
        <v>445</v>
      </c>
      <c r="D196" t="s">
        <v>12</v>
      </c>
      <c r="E196" t="s">
        <v>13</v>
      </c>
      <c r="F196" t="s">
        <v>719</v>
      </c>
      <c r="J196" t="s">
        <v>720</v>
      </c>
      <c r="M196" t="str">
        <f t="shared" si="6"/>
        <v>无</v>
      </c>
    </row>
    <row r="197" spans="1:13">
      <c r="A197" t="s">
        <v>627</v>
      </c>
      <c r="B197" t="s">
        <v>449</v>
      </c>
      <c r="C197" t="s">
        <v>721</v>
      </c>
      <c r="D197" t="s">
        <v>12</v>
      </c>
      <c r="E197" t="s">
        <v>13</v>
      </c>
      <c r="F197" t="s">
        <v>630</v>
      </c>
      <c r="J197" t="s">
        <v>722</v>
      </c>
      <c r="M197" t="str">
        <f t="shared" si="6"/>
        <v>无</v>
      </c>
    </row>
    <row r="198" spans="1:13">
      <c r="A198" t="s">
        <v>627</v>
      </c>
      <c r="B198" t="s">
        <v>449</v>
      </c>
      <c r="C198" t="s">
        <v>723</v>
      </c>
      <c r="D198" t="s">
        <v>12</v>
      </c>
      <c r="E198" t="s">
        <v>13</v>
      </c>
      <c r="F198" t="s">
        <v>630</v>
      </c>
      <c r="J198" t="s">
        <v>724</v>
      </c>
      <c r="M198" t="str">
        <f t="shared" si="6"/>
        <v>无</v>
      </c>
    </row>
    <row r="199" spans="1:13">
      <c r="A199" t="s">
        <v>627</v>
      </c>
      <c r="B199" t="s">
        <v>449</v>
      </c>
      <c r="C199" t="s">
        <v>725</v>
      </c>
      <c r="D199" t="s">
        <v>12</v>
      </c>
      <c r="E199" t="s">
        <v>13</v>
      </c>
      <c r="F199" t="s">
        <v>630</v>
      </c>
      <c r="J199" t="s">
        <v>726</v>
      </c>
      <c r="M199" t="str">
        <f t="shared" si="6"/>
        <v>无</v>
      </c>
    </row>
    <row r="200" spans="1:13">
      <c r="A200" t="s">
        <v>627</v>
      </c>
      <c r="B200" t="s">
        <v>449</v>
      </c>
      <c r="C200" t="s">
        <v>727</v>
      </c>
      <c r="D200" t="s">
        <v>12</v>
      </c>
      <c r="E200" t="s">
        <v>13</v>
      </c>
      <c r="F200" t="s">
        <v>630</v>
      </c>
      <c r="J200" t="s">
        <v>728</v>
      </c>
      <c r="M200" t="str">
        <f t="shared" si="6"/>
        <v>无</v>
      </c>
    </row>
    <row r="201" spans="1:13">
      <c r="A201" t="s">
        <v>627</v>
      </c>
      <c r="B201" t="s">
        <v>449</v>
      </c>
      <c r="C201" t="s">
        <v>729</v>
      </c>
      <c r="D201" t="s">
        <v>12</v>
      </c>
      <c r="E201" t="s">
        <v>13</v>
      </c>
      <c r="F201" t="s">
        <v>630</v>
      </c>
      <c r="J201" t="s">
        <v>730</v>
      </c>
      <c r="M201" t="str">
        <f t="shared" si="6"/>
        <v>无</v>
      </c>
    </row>
    <row r="202" spans="1:13">
      <c r="A202" t="s">
        <v>627</v>
      </c>
      <c r="B202" t="s">
        <v>449</v>
      </c>
      <c r="C202" t="s">
        <v>731</v>
      </c>
      <c r="D202" t="s">
        <v>12</v>
      </c>
      <c r="E202" t="s">
        <v>13</v>
      </c>
      <c r="F202" t="s">
        <v>630</v>
      </c>
      <c r="J202" t="s">
        <v>732</v>
      </c>
      <c r="M202" t="str">
        <f t="shared" si="6"/>
        <v>无</v>
      </c>
    </row>
    <row r="203" spans="1:13">
      <c r="A203" t="s">
        <v>627</v>
      </c>
      <c r="B203" t="s">
        <v>308</v>
      </c>
      <c r="C203" t="s">
        <v>323</v>
      </c>
      <c r="D203" t="s">
        <v>12</v>
      </c>
      <c r="E203" t="s">
        <v>13</v>
      </c>
      <c r="F203" t="s">
        <v>635</v>
      </c>
      <c r="J203" t="s">
        <v>733</v>
      </c>
      <c r="M203" t="str">
        <f t="shared" si="6"/>
        <v>无</v>
      </c>
    </row>
    <row r="204" spans="1:13">
      <c r="A204" t="s">
        <v>627</v>
      </c>
      <c r="B204" t="s">
        <v>734</v>
      </c>
      <c r="C204" t="s">
        <v>735</v>
      </c>
      <c r="D204" t="s">
        <v>12</v>
      </c>
      <c r="E204" t="s">
        <v>13</v>
      </c>
      <c r="F204" t="s">
        <v>719</v>
      </c>
      <c r="J204" t="s">
        <v>736</v>
      </c>
      <c r="M204" t="str">
        <f t="shared" si="6"/>
        <v>无</v>
      </c>
    </row>
    <row r="205" spans="1:13">
      <c r="A205" t="s">
        <v>627</v>
      </c>
      <c r="B205" t="s">
        <v>734</v>
      </c>
      <c r="C205" t="s">
        <v>737</v>
      </c>
      <c r="D205" t="s">
        <v>12</v>
      </c>
      <c r="E205" t="s">
        <v>13</v>
      </c>
      <c r="F205" t="s">
        <v>719</v>
      </c>
      <c r="J205" t="s">
        <v>738</v>
      </c>
      <c r="M205" t="str">
        <f t="shared" si="6"/>
        <v>无</v>
      </c>
    </row>
    <row r="206" spans="1:13">
      <c r="A206" t="s">
        <v>627</v>
      </c>
      <c r="B206" t="s">
        <v>734</v>
      </c>
      <c r="C206" t="s">
        <v>739</v>
      </c>
      <c r="D206" t="s">
        <v>12</v>
      </c>
      <c r="E206" t="s">
        <v>13</v>
      </c>
      <c r="F206" t="s">
        <v>719</v>
      </c>
      <c r="J206" t="s">
        <v>740</v>
      </c>
      <c r="M206" t="str">
        <f t="shared" si="6"/>
        <v>无</v>
      </c>
    </row>
    <row r="207" spans="1:13">
      <c r="A207" t="s">
        <v>627</v>
      </c>
      <c r="B207" t="s">
        <v>734</v>
      </c>
      <c r="C207" t="s">
        <v>741</v>
      </c>
      <c r="D207" s="16" t="s">
        <v>22</v>
      </c>
      <c r="E207" t="s">
        <v>13</v>
      </c>
      <c r="F207" t="s">
        <v>742</v>
      </c>
      <c r="J207" t="s">
        <v>743</v>
      </c>
      <c r="M207" t="str">
        <f t="shared" si="6"/>
        <v>无坐标，无占比</v>
      </c>
    </row>
    <row r="208" spans="1:13">
      <c r="A208" t="s">
        <v>627</v>
      </c>
      <c r="B208" t="s">
        <v>734</v>
      </c>
      <c r="C208" t="s">
        <v>744</v>
      </c>
      <c r="D208" s="16" t="s">
        <v>22</v>
      </c>
      <c r="E208" t="s">
        <v>13</v>
      </c>
      <c r="F208" t="s">
        <v>742</v>
      </c>
      <c r="J208" t="s">
        <v>745</v>
      </c>
      <c r="M208" t="str">
        <f t="shared" si="6"/>
        <v>无坐标，无占比</v>
      </c>
    </row>
    <row r="209" spans="1:13">
      <c r="A209" t="s">
        <v>627</v>
      </c>
      <c r="B209" t="s">
        <v>734</v>
      </c>
      <c r="C209" t="s">
        <v>746</v>
      </c>
      <c r="D209" s="16" t="s">
        <v>22</v>
      </c>
      <c r="E209" t="s">
        <v>13</v>
      </c>
      <c r="F209" t="s">
        <v>742</v>
      </c>
      <c r="J209" t="s">
        <v>747</v>
      </c>
      <c r="M209" t="str">
        <f t="shared" si="6"/>
        <v>无坐标，无占比</v>
      </c>
    </row>
    <row r="210" spans="1:13">
      <c r="A210" t="s">
        <v>627</v>
      </c>
      <c r="B210" t="s">
        <v>424</v>
      </c>
      <c r="C210" t="s">
        <v>748</v>
      </c>
      <c r="D210" t="s">
        <v>12</v>
      </c>
      <c r="E210" t="s">
        <v>13</v>
      </c>
      <c r="F210" t="s">
        <v>635</v>
      </c>
      <c r="J210" t="s">
        <v>749</v>
      </c>
      <c r="M210" t="str">
        <f t="shared" si="6"/>
        <v>无</v>
      </c>
    </row>
    <row r="211" spans="1:13">
      <c r="A211" t="s">
        <v>627</v>
      </c>
      <c r="B211" t="s">
        <v>209</v>
      </c>
      <c r="C211" t="s">
        <v>750</v>
      </c>
      <c r="D211" t="s">
        <v>12</v>
      </c>
      <c r="E211" t="s">
        <v>13</v>
      </c>
      <c r="F211" t="s">
        <v>635</v>
      </c>
      <c r="J211" t="s">
        <v>751</v>
      </c>
      <c r="M211" t="str">
        <f t="shared" si="6"/>
        <v>无</v>
      </c>
    </row>
    <row r="212" spans="1:13">
      <c r="A212" t="s">
        <v>627</v>
      </c>
      <c r="B212" t="s">
        <v>209</v>
      </c>
      <c r="C212" t="s">
        <v>242</v>
      </c>
      <c r="D212" t="s">
        <v>12</v>
      </c>
      <c r="E212" t="s">
        <v>13</v>
      </c>
      <c r="F212" t="s">
        <v>635</v>
      </c>
      <c r="J212" t="s">
        <v>752</v>
      </c>
      <c r="M212" t="str">
        <f t="shared" si="6"/>
        <v>无</v>
      </c>
    </row>
    <row r="213" spans="1:13">
      <c r="A213" t="s">
        <v>627</v>
      </c>
      <c r="B213" t="s">
        <v>209</v>
      </c>
      <c r="C213" t="s">
        <v>753</v>
      </c>
      <c r="D213" t="s">
        <v>12</v>
      </c>
      <c r="E213" t="s">
        <v>13</v>
      </c>
      <c r="F213" t="s">
        <v>635</v>
      </c>
      <c r="J213" t="s">
        <v>754</v>
      </c>
      <c r="M213" t="str">
        <f t="shared" si="6"/>
        <v>无</v>
      </c>
    </row>
  </sheetData>
  <autoFilter ref="A1:L213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7" workbookViewId="0">
      <selection activeCell="A8" sqref="A8"/>
    </sheetView>
  </sheetViews>
  <sheetFormatPr defaultColWidth="8.61261261261261" defaultRowHeight="14.1" outlineLevelCol="2"/>
  <cols>
    <col min="1" max="1" width="32.1351351351351" customWidth="1"/>
    <col min="2" max="2" width="42.6936936936937" style="10" customWidth="1"/>
    <col min="3" max="3" width="68.3063063063063" customWidth="1"/>
  </cols>
  <sheetData>
    <row r="1" s="9" customFormat="1" spans="1:3">
      <c r="A1" s="9" t="s">
        <v>755</v>
      </c>
      <c r="B1" s="11" t="s">
        <v>756</v>
      </c>
      <c r="C1" s="9" t="s">
        <v>757</v>
      </c>
    </row>
    <row r="2" ht="89.55" spans="1:3">
      <c r="A2" t="s">
        <v>758</v>
      </c>
      <c r="B2" s="10" t="str">
        <f>_xlfn.DISPIMG("ID_BC43A1E61F484525B21F5F91951F2A51",1)</f>
        <v>=DISPIMG("ID_BC43A1E61F484525B21F5F91951F2A51",1)</v>
      </c>
      <c r="C2" t="s">
        <v>685</v>
      </c>
    </row>
    <row r="3" ht="89.6" spans="1:3">
      <c r="A3" t="s">
        <v>759</v>
      </c>
      <c r="B3" s="10" t="str">
        <f>_xlfn.DISPIMG("ID_FF5C3001CA694F6F948CB721E846E9D8",1)</f>
        <v>=DISPIMG("ID_FF5C3001CA694F6F948CB721E846E9D8",1)</v>
      </c>
      <c r="C3" t="s">
        <v>685</v>
      </c>
    </row>
    <row r="4" ht="89.65" spans="1:3">
      <c r="A4" t="s">
        <v>760</v>
      </c>
      <c r="B4" s="10" t="str">
        <f>_xlfn.DISPIMG("ID_A39FAA35A7704171A713C55C87DB3B22",1)</f>
        <v>=DISPIMG("ID_A39FAA35A7704171A713C55C87DB3B22",1)</v>
      </c>
      <c r="C4" t="s">
        <v>685</v>
      </c>
    </row>
    <row r="5" ht="56.75" spans="1:3">
      <c r="A5" t="s">
        <v>170</v>
      </c>
      <c r="B5" s="10" t="str">
        <f>_xlfn.DISPIMG("ID_B9CAA40FF291402299AF42A027032323",1)</f>
        <v>=DISPIMG("ID_B9CAA40FF291402299AF42A027032323",1)</v>
      </c>
      <c r="C5" t="s">
        <v>685</v>
      </c>
    </row>
    <row r="6" ht="40.8" spans="1:3">
      <c r="A6" t="s">
        <v>761</v>
      </c>
      <c r="B6" s="10" t="str">
        <f>_xlfn.DISPIMG("ID_037DCBDF404845008F2DFCDA439A1310",1)</f>
        <v>=DISPIMG("ID_037DCBDF404845008F2DFCDA439A1310",1)</v>
      </c>
      <c r="C6" t="s">
        <v>685</v>
      </c>
    </row>
    <row r="7" ht="72.6" spans="1:3">
      <c r="A7" t="s">
        <v>505</v>
      </c>
      <c r="B7" s="10" t="str">
        <f>_xlfn.DISPIMG("ID_21EB5AAE6948481F90D21B8D54092805",1)</f>
        <v>=DISPIMG("ID_21EB5AAE6948481F90D21B8D54092805",1)</v>
      </c>
      <c r="C7" t="s">
        <v>762</v>
      </c>
    </row>
    <row r="8" ht="104.45" spans="1:3">
      <c r="A8" t="s">
        <v>741</v>
      </c>
      <c r="B8" s="10" t="str">
        <f>_xlfn.DISPIMG("ID_66C49D71FC2B4F1182047633BC702901",1)</f>
        <v>=DISPIMG("ID_66C49D71FC2B4F1182047633BC702901",1)</v>
      </c>
      <c r="C8" t="s">
        <v>763</v>
      </c>
    </row>
    <row r="9" ht="101.1" spans="1:3">
      <c r="A9" t="s">
        <v>744</v>
      </c>
      <c r="B9" s="10" t="str">
        <f>_xlfn.DISPIMG("ID_2D1C97B2F6BD4059AA5F33AD7BBB0C7F",1)</f>
        <v>=DISPIMG("ID_2D1C97B2F6BD4059AA5F33AD7BBB0C7F",1)</v>
      </c>
      <c r="C9" t="s">
        <v>764</v>
      </c>
    </row>
    <row r="10" ht="101.6" spans="1:3">
      <c r="A10" t="s">
        <v>746</v>
      </c>
      <c r="B10" s="10" t="str">
        <f>_xlfn.DISPIMG("ID_700968A7B9C741FFAA75F6CDC9539999",1)</f>
        <v>=DISPIMG("ID_700968A7B9C741FFAA75F6CDC9539999",1)</v>
      </c>
      <c r="C10" t="s">
        <v>685</v>
      </c>
    </row>
    <row r="11" ht="64.7" spans="1:3">
      <c r="A11" t="s">
        <v>618</v>
      </c>
      <c r="B11" s="10" t="str">
        <f>_xlfn.DISPIMG("ID_78991C398C624BAAB49475B855282208",1)</f>
        <v>=DISPIMG("ID_78991C398C624BAAB49475B855282208",1)</v>
      </c>
      <c r="C11" t="s">
        <v>765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opLeftCell="A28" workbookViewId="0">
      <selection activeCell="E42" sqref="E42"/>
    </sheetView>
  </sheetViews>
  <sheetFormatPr defaultColWidth="8.61261261261261" defaultRowHeight="14.1"/>
  <cols>
    <col min="1" max="1" width="21.8648648648649" customWidth="1"/>
    <col min="2" max="2" width="23.018018018018" customWidth="1"/>
    <col min="3" max="3" width="53.2252252252252" customWidth="1"/>
    <col min="4" max="4" width="7.71171171171171" customWidth="1"/>
    <col min="5" max="5" width="26.3243243243243" customWidth="1"/>
    <col min="6" max="6" width="7.71171171171171" customWidth="1"/>
    <col min="7" max="7" width="29.8288288288288" customWidth="1"/>
  </cols>
  <sheetData>
    <row r="1" ht="18.4" spans="1:9">
      <c r="A1" s="8" t="s">
        <v>766</v>
      </c>
      <c r="B1" s="8"/>
      <c r="C1" s="8" t="s">
        <v>767</v>
      </c>
      <c r="D1" s="8"/>
      <c r="E1" s="8" t="s">
        <v>768</v>
      </c>
      <c r="F1" s="8"/>
      <c r="G1" s="8"/>
      <c r="H1" s="8"/>
      <c r="I1" s="8"/>
    </row>
    <row r="2" spans="1:7">
      <c r="A2" s="6" t="s">
        <v>769</v>
      </c>
      <c r="B2" s="7" t="s">
        <v>748</v>
      </c>
      <c r="C2" s="5" t="s">
        <v>11</v>
      </c>
      <c r="D2" s="5" t="s">
        <v>15</v>
      </c>
      <c r="E2" s="6" t="s">
        <v>415</v>
      </c>
      <c r="F2" s="7" t="s">
        <v>414</v>
      </c>
      <c r="G2" s="7" t="s">
        <v>770</v>
      </c>
    </row>
    <row r="3" spans="1:7">
      <c r="A3" s="6" t="s">
        <v>771</v>
      </c>
      <c r="B3" s="7" t="s">
        <v>772</v>
      </c>
      <c r="C3" s="5" t="s">
        <v>17</v>
      </c>
      <c r="D3" s="5" t="s">
        <v>19</v>
      </c>
      <c r="E3" s="6" t="s">
        <v>398</v>
      </c>
      <c r="F3" s="5" t="s">
        <v>397</v>
      </c>
      <c r="G3" s="7" t="s">
        <v>773</v>
      </c>
    </row>
    <row r="4" spans="1:7">
      <c r="A4" s="6" t="s">
        <v>774</v>
      </c>
      <c r="B4" s="7" t="s">
        <v>775</v>
      </c>
      <c r="C4" s="5" t="s">
        <v>39</v>
      </c>
      <c r="D4" s="5" t="s">
        <v>40</v>
      </c>
      <c r="E4" s="6" t="s">
        <v>423</v>
      </c>
      <c r="F4" s="5" t="s">
        <v>422</v>
      </c>
      <c r="G4" s="7" t="s">
        <v>776</v>
      </c>
    </row>
    <row r="5" spans="1:7">
      <c r="A5" s="6" t="s">
        <v>777</v>
      </c>
      <c r="B5" s="7" t="s">
        <v>778</v>
      </c>
      <c r="C5" s="5" t="s">
        <v>61</v>
      </c>
      <c r="D5" s="5" t="s">
        <v>63</v>
      </c>
      <c r="E5" s="6" t="s">
        <v>411</v>
      </c>
      <c r="F5" s="5" t="s">
        <v>410</v>
      </c>
      <c r="G5" s="7" t="s">
        <v>779</v>
      </c>
    </row>
    <row r="6" spans="1:7">
      <c r="A6" s="6" t="s">
        <v>780</v>
      </c>
      <c r="B6" s="7" t="s">
        <v>781</v>
      </c>
      <c r="C6" s="5" t="s">
        <v>65</v>
      </c>
      <c r="D6" s="5" t="s">
        <v>68</v>
      </c>
      <c r="E6" s="6" t="s">
        <v>418</v>
      </c>
      <c r="F6" s="5" t="s">
        <v>417</v>
      </c>
      <c r="G6" s="7" t="s">
        <v>782</v>
      </c>
    </row>
    <row r="7" spans="1:7">
      <c r="A7" s="6" t="s">
        <v>783</v>
      </c>
      <c r="B7" s="7" t="s">
        <v>784</v>
      </c>
      <c r="C7" s="5" t="s">
        <v>156</v>
      </c>
      <c r="D7" s="5" t="s">
        <v>159</v>
      </c>
      <c r="E7" s="6" t="s">
        <v>394</v>
      </c>
      <c r="F7" s="7" t="s">
        <v>393</v>
      </c>
      <c r="G7" s="7" t="s">
        <v>391</v>
      </c>
    </row>
    <row r="8" spans="1:7">
      <c r="A8" s="6" t="s">
        <v>785</v>
      </c>
      <c r="B8" s="7" t="s">
        <v>786</v>
      </c>
      <c r="C8" s="5" t="s">
        <v>161</v>
      </c>
      <c r="D8" s="5" t="s">
        <v>164</v>
      </c>
      <c r="E8" s="6" t="s">
        <v>407</v>
      </c>
      <c r="F8" s="5" t="s">
        <v>406</v>
      </c>
      <c r="G8" s="7" t="s">
        <v>787</v>
      </c>
    </row>
    <row r="9" spans="1:7">
      <c r="A9" s="6" t="s">
        <v>788</v>
      </c>
      <c r="B9" s="7" t="s">
        <v>789</v>
      </c>
      <c r="C9" s="5" t="s">
        <v>238</v>
      </c>
      <c r="D9" s="5" t="s">
        <v>240</v>
      </c>
      <c r="E9" s="6" t="s">
        <v>228</v>
      </c>
      <c r="F9" s="5" t="s">
        <v>227</v>
      </c>
      <c r="G9" s="7" t="s">
        <v>790</v>
      </c>
    </row>
    <row r="10" spans="1:7">
      <c r="A10" s="6" t="s">
        <v>791</v>
      </c>
      <c r="B10" s="7" t="s">
        <v>792</v>
      </c>
      <c r="C10" s="5" t="s">
        <v>242</v>
      </c>
      <c r="D10" s="5" t="s">
        <v>244</v>
      </c>
      <c r="E10" s="6" t="s">
        <v>249</v>
      </c>
      <c r="F10" s="5" t="s">
        <v>248</v>
      </c>
      <c r="G10" s="7" t="s">
        <v>793</v>
      </c>
    </row>
    <row r="11" spans="1:7">
      <c r="A11" s="6" t="s">
        <v>794</v>
      </c>
      <c r="B11" s="7" t="s">
        <v>795</v>
      </c>
      <c r="C11" s="5" t="s">
        <v>256</v>
      </c>
      <c r="D11" s="5" t="s">
        <v>259</v>
      </c>
      <c r="E11" s="6" t="s">
        <v>255</v>
      </c>
      <c r="F11" s="5" t="s">
        <v>254</v>
      </c>
      <c r="G11" s="7" t="s">
        <v>796</v>
      </c>
    </row>
    <row r="12" spans="1:7">
      <c r="A12" s="6" t="s">
        <v>797</v>
      </c>
      <c r="B12" s="7" t="s">
        <v>658</v>
      </c>
      <c r="C12" s="5" t="s">
        <v>261</v>
      </c>
      <c r="D12" s="5" t="s">
        <v>263</v>
      </c>
      <c r="E12" s="6" t="s">
        <v>444</v>
      </c>
      <c r="F12" s="7" t="s">
        <v>443</v>
      </c>
      <c r="G12" s="7" t="s">
        <v>439</v>
      </c>
    </row>
    <row r="13" spans="1:7">
      <c r="A13" s="6" t="s">
        <v>798</v>
      </c>
      <c r="B13" s="7" t="s">
        <v>799</v>
      </c>
      <c r="C13" s="5" t="s">
        <v>265</v>
      </c>
      <c r="D13" s="5" t="s">
        <v>267</v>
      </c>
      <c r="E13" s="6" t="s">
        <v>430</v>
      </c>
      <c r="F13" s="5" t="s">
        <v>429</v>
      </c>
      <c r="G13" s="7" t="s">
        <v>800</v>
      </c>
    </row>
    <row r="14" spans="1:7">
      <c r="A14" s="6" t="s">
        <v>801</v>
      </c>
      <c r="B14" s="7" t="s">
        <v>802</v>
      </c>
      <c r="C14" s="5" t="s">
        <v>269</v>
      </c>
      <c r="D14" s="5" t="s">
        <v>271</v>
      </c>
      <c r="E14" s="6" t="s">
        <v>448</v>
      </c>
      <c r="F14" s="7" t="s">
        <v>447</v>
      </c>
      <c r="G14" s="7" t="s">
        <v>445</v>
      </c>
    </row>
    <row r="15" spans="1:7">
      <c r="A15" s="6" t="s">
        <v>803</v>
      </c>
      <c r="B15" s="7" t="s">
        <v>804</v>
      </c>
      <c r="C15" s="5" t="s">
        <v>273</v>
      </c>
      <c r="D15" s="5" t="s">
        <v>274</v>
      </c>
      <c r="E15" s="6" t="s">
        <v>307</v>
      </c>
      <c r="F15" s="5" t="s">
        <v>306</v>
      </c>
      <c r="G15" s="7" t="s">
        <v>805</v>
      </c>
    </row>
    <row r="16" spans="1:9">
      <c r="A16" s="6" t="s">
        <v>806</v>
      </c>
      <c r="B16" s="7" t="s">
        <v>807</v>
      </c>
      <c r="C16" s="5" t="s">
        <v>276</v>
      </c>
      <c r="D16" s="5" t="s">
        <v>278</v>
      </c>
      <c r="E16" s="6" t="s">
        <v>402</v>
      </c>
      <c r="F16" s="5" t="s">
        <v>401</v>
      </c>
      <c r="G16" s="7" t="s">
        <v>808</v>
      </c>
      <c r="H16" t="s">
        <v>809</v>
      </c>
      <c r="I16" t="s">
        <v>400</v>
      </c>
    </row>
    <row r="17" spans="1:7">
      <c r="A17" s="6" t="s">
        <v>810</v>
      </c>
      <c r="B17" s="7" t="s">
        <v>811</v>
      </c>
      <c r="C17" s="5" t="s">
        <v>455</v>
      </c>
      <c r="D17" s="5" t="s">
        <v>457</v>
      </c>
      <c r="E17" s="6" t="s">
        <v>438</v>
      </c>
      <c r="F17" s="7" t="s">
        <v>437</v>
      </c>
      <c r="G17" s="7" t="s">
        <v>435</v>
      </c>
    </row>
    <row r="18" spans="1:7">
      <c r="A18" s="6" t="s">
        <v>812</v>
      </c>
      <c r="B18" s="7" t="s">
        <v>813</v>
      </c>
      <c r="C18" s="5" t="s">
        <v>459</v>
      </c>
      <c r="D18" s="5" t="s">
        <v>460</v>
      </c>
      <c r="E18" s="6" t="s">
        <v>208</v>
      </c>
      <c r="F18" s="7" t="s">
        <v>207</v>
      </c>
      <c r="G18" s="7" t="s">
        <v>205</v>
      </c>
    </row>
    <row r="19" spans="1:7">
      <c r="A19" s="6" t="s">
        <v>814</v>
      </c>
      <c r="B19" s="7" t="s">
        <v>815</v>
      </c>
      <c r="C19" s="5" t="s">
        <v>462</v>
      </c>
      <c r="D19" s="5" t="s">
        <v>464</v>
      </c>
      <c r="E19" s="6" t="s">
        <v>125</v>
      </c>
      <c r="F19" s="7" t="s">
        <v>124</v>
      </c>
      <c r="G19" s="7" t="s">
        <v>121</v>
      </c>
    </row>
    <row r="20" spans="1:7">
      <c r="A20" s="6" t="s">
        <v>816</v>
      </c>
      <c r="B20" s="7" t="s">
        <v>817</v>
      </c>
      <c r="C20" s="5" t="s">
        <v>466</v>
      </c>
      <c r="D20" s="5" t="s">
        <v>467</v>
      </c>
      <c r="E20" s="6" t="s">
        <v>130</v>
      </c>
      <c r="F20" s="7" t="s">
        <v>129</v>
      </c>
      <c r="G20" s="7" t="s">
        <v>126</v>
      </c>
    </row>
    <row r="21" spans="1:7">
      <c r="A21" s="6" t="s">
        <v>818</v>
      </c>
      <c r="B21" s="7" t="s">
        <v>819</v>
      </c>
      <c r="C21" s="5" t="s">
        <v>469</v>
      </c>
      <c r="D21" s="5" t="s">
        <v>470</v>
      </c>
      <c r="E21" s="6" t="s">
        <v>322</v>
      </c>
      <c r="F21" s="5" t="s">
        <v>321</v>
      </c>
      <c r="G21" s="7" t="s">
        <v>820</v>
      </c>
    </row>
    <row r="22" spans="1:7">
      <c r="A22" s="6" t="s">
        <v>821</v>
      </c>
      <c r="B22" s="7" t="s">
        <v>822</v>
      </c>
      <c r="C22" s="5" t="s">
        <v>472</v>
      </c>
      <c r="D22" s="5" t="s">
        <v>474</v>
      </c>
      <c r="E22" s="6" t="s">
        <v>454</v>
      </c>
      <c r="F22" s="7" t="s">
        <v>453</v>
      </c>
      <c r="G22" s="7" t="s">
        <v>450</v>
      </c>
    </row>
    <row r="23" spans="1:7">
      <c r="A23" s="6" t="s">
        <v>823</v>
      </c>
      <c r="B23" s="7" t="s">
        <v>824</v>
      </c>
      <c r="C23" s="5" t="s">
        <v>510</v>
      </c>
      <c r="D23" s="5" t="s">
        <v>512</v>
      </c>
      <c r="E23" s="6" t="s">
        <v>237</v>
      </c>
      <c r="F23" s="7" t="s">
        <v>236</v>
      </c>
      <c r="G23" s="7" t="s">
        <v>233</v>
      </c>
    </row>
    <row r="24" spans="3:7">
      <c r="C24" s="5" t="s">
        <v>514</v>
      </c>
      <c r="D24" s="5" t="s">
        <v>516</v>
      </c>
      <c r="E24" s="6" t="s">
        <v>140</v>
      </c>
      <c r="F24" s="7" t="s">
        <v>139</v>
      </c>
      <c r="G24" s="7" t="s">
        <v>137</v>
      </c>
    </row>
    <row r="25" spans="1:7">
      <c r="A25" s="6"/>
      <c r="B25" s="7"/>
      <c r="C25" s="5" t="s">
        <v>519</v>
      </c>
      <c r="D25" s="5" t="s">
        <v>521</v>
      </c>
      <c r="E25" s="6" t="s">
        <v>50</v>
      </c>
      <c r="F25" s="7" t="s">
        <v>49</v>
      </c>
      <c r="G25" s="7" t="s">
        <v>47</v>
      </c>
    </row>
    <row r="26" spans="1:7">
      <c r="A26" s="6"/>
      <c r="B26" s="7"/>
      <c r="C26" s="5" t="s">
        <v>523</v>
      </c>
      <c r="D26" s="5" t="s">
        <v>525</v>
      </c>
      <c r="E26" s="6" t="s">
        <v>219</v>
      </c>
      <c r="F26" s="5" t="s">
        <v>218</v>
      </c>
      <c r="G26" s="7" t="s">
        <v>825</v>
      </c>
    </row>
    <row r="27" spans="1:9">
      <c r="A27" s="6"/>
      <c r="B27" s="7"/>
      <c r="C27" s="5" t="s">
        <v>536</v>
      </c>
      <c r="D27" s="5" t="s">
        <v>537</v>
      </c>
      <c r="E27" s="6" t="s">
        <v>504</v>
      </c>
      <c r="F27" s="5" t="s">
        <v>503</v>
      </c>
      <c r="G27" s="7" t="s">
        <v>826</v>
      </c>
      <c r="H27" t="s">
        <v>827</v>
      </c>
      <c r="I27" s="3" t="s">
        <v>828</v>
      </c>
    </row>
    <row r="28" spans="1:7">
      <c r="A28" s="6"/>
      <c r="B28" s="7"/>
      <c r="C28" s="5" t="s">
        <v>539</v>
      </c>
      <c r="D28" s="5" t="s">
        <v>541</v>
      </c>
      <c r="E28" s="6" t="s">
        <v>496</v>
      </c>
      <c r="F28" s="5" t="s">
        <v>495</v>
      </c>
      <c r="G28" s="7" t="s">
        <v>829</v>
      </c>
    </row>
    <row r="29" spans="1:7">
      <c r="A29" s="6"/>
      <c r="B29" s="7"/>
      <c r="C29" s="5" t="s">
        <v>544</v>
      </c>
      <c r="D29" s="5" t="s">
        <v>546</v>
      </c>
      <c r="E29" s="6" t="s">
        <v>214</v>
      </c>
      <c r="F29" s="7" t="s">
        <v>213</v>
      </c>
      <c r="G29" s="7" t="s">
        <v>210</v>
      </c>
    </row>
    <row r="30" spans="1:7">
      <c r="A30" s="6"/>
      <c r="B30" s="7"/>
      <c r="C30" s="5" t="s">
        <v>548</v>
      </c>
      <c r="D30" s="5" t="s">
        <v>550</v>
      </c>
      <c r="E30" s="6" t="s">
        <v>232</v>
      </c>
      <c r="F30" s="5" t="s">
        <v>231</v>
      </c>
      <c r="G30" s="7" t="s">
        <v>830</v>
      </c>
    </row>
    <row r="31" spans="1:7">
      <c r="A31" s="6"/>
      <c r="B31" s="7"/>
      <c r="C31" s="5" t="s">
        <v>569</v>
      </c>
      <c r="D31" s="5" t="s">
        <v>572</v>
      </c>
      <c r="E31" s="6" t="s">
        <v>100</v>
      </c>
      <c r="F31" s="7" t="s">
        <v>99</v>
      </c>
      <c r="G31" s="7" t="s">
        <v>95</v>
      </c>
    </row>
    <row r="32" spans="1:7">
      <c r="A32" s="6"/>
      <c r="B32" s="7"/>
      <c r="C32" s="5" t="s">
        <v>597</v>
      </c>
      <c r="D32" s="5" t="s">
        <v>598</v>
      </c>
      <c r="E32" s="6" t="s">
        <v>105</v>
      </c>
      <c r="F32" s="7" t="s">
        <v>104</v>
      </c>
      <c r="G32" s="7" t="s">
        <v>101</v>
      </c>
    </row>
    <row r="33" spans="3:7">
      <c r="C33" s="5"/>
      <c r="D33" s="5"/>
      <c r="E33" s="6" t="s">
        <v>119</v>
      </c>
      <c r="F33" s="7" t="s">
        <v>118</v>
      </c>
      <c r="G33" s="7" t="s">
        <v>116</v>
      </c>
    </row>
    <row r="34" spans="3:7">
      <c r="C34" s="5"/>
      <c r="D34" s="5"/>
      <c r="E34" s="6" t="s">
        <v>379</v>
      </c>
      <c r="F34" s="7" t="s">
        <v>378</v>
      </c>
      <c r="G34" s="7" t="s">
        <v>375</v>
      </c>
    </row>
    <row r="35" spans="3:7">
      <c r="C35" s="5"/>
      <c r="D35" s="5"/>
      <c r="E35" s="6" t="s">
        <v>369</v>
      </c>
      <c r="F35" s="7" t="s">
        <v>368</v>
      </c>
      <c r="G35" s="7" t="s">
        <v>365</v>
      </c>
    </row>
    <row r="36" spans="3:7">
      <c r="C36" s="5"/>
      <c r="D36" s="5"/>
      <c r="E36" s="6" t="s">
        <v>313</v>
      </c>
      <c r="F36" s="7" t="s">
        <v>312</v>
      </c>
      <c r="G36" s="7" t="s">
        <v>309</v>
      </c>
    </row>
    <row r="37" spans="3:7">
      <c r="C37" s="5"/>
      <c r="D37" s="5"/>
      <c r="E37" s="6" t="s">
        <v>318</v>
      </c>
      <c r="F37" s="7" t="s">
        <v>317</v>
      </c>
      <c r="G37" s="7" t="s">
        <v>314</v>
      </c>
    </row>
    <row r="38" spans="3:7">
      <c r="C38" s="5"/>
      <c r="D38" s="5"/>
      <c r="E38" s="6" t="s">
        <v>389</v>
      </c>
      <c r="F38" s="7" t="s">
        <v>388</v>
      </c>
      <c r="G38" s="7" t="s">
        <v>385</v>
      </c>
    </row>
    <row r="39" spans="3:7">
      <c r="C39" s="5"/>
      <c r="D39" s="5"/>
      <c r="E39" s="6" t="s">
        <v>384</v>
      </c>
      <c r="F39" s="7" t="s">
        <v>383</v>
      </c>
      <c r="G39" s="7" t="s">
        <v>380</v>
      </c>
    </row>
    <row r="40" spans="3:9">
      <c r="C40" s="5"/>
      <c r="D40" s="5"/>
      <c r="E40" s="6" t="s">
        <v>354</v>
      </c>
      <c r="F40" s="5" t="s">
        <v>353</v>
      </c>
      <c r="G40" s="7" t="s">
        <v>663</v>
      </c>
      <c r="H40" t="s">
        <v>831</v>
      </c>
      <c r="I40" t="s">
        <v>832</v>
      </c>
    </row>
    <row r="41" spans="3:9">
      <c r="C41" s="5"/>
      <c r="D41" s="5"/>
      <c r="E41" s="6" t="s">
        <v>364</v>
      </c>
      <c r="F41" s="5" t="s">
        <v>363</v>
      </c>
      <c r="G41" s="7" t="s">
        <v>833</v>
      </c>
      <c r="H41" t="s">
        <v>834</v>
      </c>
      <c r="I41" t="s">
        <v>832</v>
      </c>
    </row>
    <row r="42" spans="5:9">
      <c r="E42" s="6" t="s">
        <v>359</v>
      </c>
      <c r="F42" s="5" t="s">
        <v>358</v>
      </c>
      <c r="G42" s="7" t="s">
        <v>835</v>
      </c>
      <c r="H42" t="s">
        <v>836</v>
      </c>
      <c r="I42" t="s">
        <v>832</v>
      </c>
    </row>
    <row r="43" spans="5:9">
      <c r="E43" s="6" t="s">
        <v>349</v>
      </c>
      <c r="F43" s="5" t="s">
        <v>348</v>
      </c>
      <c r="G43" s="7" t="s">
        <v>837</v>
      </c>
      <c r="H43" t="s">
        <v>838</v>
      </c>
      <c r="I43" t="s">
        <v>832</v>
      </c>
    </row>
    <row r="44" spans="5:7">
      <c r="E44" s="6" t="s">
        <v>481</v>
      </c>
      <c r="F44" s="7" t="s">
        <v>480</v>
      </c>
      <c r="G44" s="7" t="s">
        <v>477</v>
      </c>
    </row>
    <row r="45" spans="5:7">
      <c r="E45" s="6" t="s">
        <v>344</v>
      </c>
      <c r="F45" s="7" t="s">
        <v>343</v>
      </c>
      <c r="G45" s="7" t="s">
        <v>340</v>
      </c>
    </row>
    <row r="46" spans="5:7">
      <c r="E46" s="6" t="s">
        <v>335</v>
      </c>
      <c r="F46" s="7" t="s">
        <v>334</v>
      </c>
      <c r="G46" s="7" t="s">
        <v>331</v>
      </c>
    </row>
    <row r="47" spans="5:7">
      <c r="E47" s="6" t="s">
        <v>292</v>
      </c>
      <c r="F47" s="7" t="s">
        <v>291</v>
      </c>
      <c r="G47" s="7" t="s">
        <v>287</v>
      </c>
    </row>
    <row r="48" spans="5:7">
      <c r="E48" s="6" t="s">
        <v>286</v>
      </c>
      <c r="F48" s="7" t="s">
        <v>285</v>
      </c>
      <c r="G48" s="7" t="s">
        <v>281</v>
      </c>
    </row>
    <row r="49" spans="5:7">
      <c r="E49" s="6" t="s">
        <v>297</v>
      </c>
      <c r="F49" s="5" t="s">
        <v>296</v>
      </c>
      <c r="G49" s="7" t="s">
        <v>839</v>
      </c>
    </row>
    <row r="50" spans="5:7">
      <c r="E50" s="6" t="s">
        <v>529</v>
      </c>
      <c r="F50" s="7" t="s">
        <v>528</v>
      </c>
      <c r="G50" s="7" t="s">
        <v>527</v>
      </c>
    </row>
    <row r="51" spans="5:7">
      <c r="E51" s="6" t="s">
        <v>169</v>
      </c>
      <c r="F51" s="7" t="s">
        <v>168</v>
      </c>
      <c r="G51" s="7" t="s">
        <v>166</v>
      </c>
    </row>
    <row r="52" spans="5:7">
      <c r="E52" s="6" t="s">
        <v>580</v>
      </c>
      <c r="F52" s="7" t="s">
        <v>579</v>
      </c>
      <c r="G52" s="7" t="s">
        <v>577</v>
      </c>
    </row>
    <row r="53" spans="5:7">
      <c r="E53" s="6" t="s">
        <v>576</v>
      </c>
      <c r="F53" s="5" t="s">
        <v>575</v>
      </c>
      <c r="G53" s="7" t="s">
        <v>840</v>
      </c>
    </row>
    <row r="54" spans="5:7">
      <c r="E54" s="6" t="s">
        <v>491</v>
      </c>
      <c r="F54" s="5" t="s">
        <v>490</v>
      </c>
      <c r="G54" s="7" t="s">
        <v>841</v>
      </c>
    </row>
    <row r="55" spans="5:7">
      <c r="E55" s="6" t="s">
        <v>564</v>
      </c>
      <c r="F55" s="7" t="s">
        <v>563</v>
      </c>
      <c r="G55" s="7" t="s">
        <v>561</v>
      </c>
    </row>
    <row r="56" spans="5:7">
      <c r="E56" s="6" t="s">
        <v>556</v>
      </c>
      <c r="F56" s="5" t="s">
        <v>555</v>
      </c>
      <c r="G56" s="7" t="s">
        <v>842</v>
      </c>
    </row>
    <row r="57" spans="5:7">
      <c r="E57" s="6" t="s">
        <v>31</v>
      </c>
      <c r="F57" s="7" t="s">
        <v>30</v>
      </c>
      <c r="G57" s="7" t="s">
        <v>27</v>
      </c>
    </row>
    <row r="58" spans="5:7">
      <c r="E58" s="6" t="s">
        <v>26</v>
      </c>
      <c r="F58" s="7" t="s">
        <v>25</v>
      </c>
      <c r="G58" s="7" t="s">
        <v>21</v>
      </c>
    </row>
    <row r="59" spans="5:7">
      <c r="E59" s="6" t="s">
        <v>174</v>
      </c>
      <c r="F59" s="7" t="s">
        <v>173</v>
      </c>
      <c r="G59" s="7" t="s">
        <v>170</v>
      </c>
    </row>
    <row r="60" spans="5:7">
      <c r="E60" s="6" t="s">
        <v>180</v>
      </c>
      <c r="F60" s="7" t="s">
        <v>179</v>
      </c>
      <c r="G60" s="7" t="s">
        <v>175</v>
      </c>
    </row>
    <row r="61" spans="5:7">
      <c r="E61" s="6" t="s">
        <v>560</v>
      </c>
      <c r="F61" s="7" t="s">
        <v>559</v>
      </c>
      <c r="G61" s="7" t="s">
        <v>557</v>
      </c>
    </row>
    <row r="62" spans="5:7">
      <c r="E62" s="6" t="s">
        <v>534</v>
      </c>
      <c r="F62" s="7" t="s">
        <v>533</v>
      </c>
      <c r="G62" s="7" t="s">
        <v>530</v>
      </c>
    </row>
    <row r="63" spans="5:7">
      <c r="E63" s="6" t="s">
        <v>150</v>
      </c>
      <c r="F63" s="7" t="s">
        <v>149</v>
      </c>
      <c r="G63" s="7" t="s">
        <v>843</v>
      </c>
    </row>
    <row r="64" spans="5:7">
      <c r="E64" s="6" t="s">
        <v>155</v>
      </c>
      <c r="F64" s="5" t="s">
        <v>154</v>
      </c>
      <c r="G64" s="7" t="s">
        <v>844</v>
      </c>
    </row>
    <row r="65" spans="5:7">
      <c r="E65" s="6" t="s">
        <v>109</v>
      </c>
      <c r="F65" s="7" t="s">
        <v>108</v>
      </c>
      <c r="G65" s="7" t="s">
        <v>106</v>
      </c>
    </row>
    <row r="66" spans="5:7">
      <c r="E66" s="6" t="s">
        <v>90</v>
      </c>
      <c r="F66" s="7" t="s">
        <v>89</v>
      </c>
      <c r="G66" s="7" t="s">
        <v>87</v>
      </c>
    </row>
    <row r="67" spans="5:7">
      <c r="E67" s="6" t="s">
        <v>143</v>
      </c>
      <c r="F67" s="5" t="s">
        <v>142</v>
      </c>
      <c r="G67" s="7" t="s">
        <v>845</v>
      </c>
    </row>
    <row r="68" spans="5:7">
      <c r="E68" s="6" t="s">
        <v>76</v>
      </c>
      <c r="F68" s="7" t="s">
        <v>75</v>
      </c>
      <c r="G68" s="7" t="s">
        <v>73</v>
      </c>
    </row>
    <row r="69" spans="5:7">
      <c r="E69" s="6" t="s">
        <v>60</v>
      </c>
      <c r="F69" s="7" t="s">
        <v>59</v>
      </c>
      <c r="G69" s="7" t="s">
        <v>56</v>
      </c>
    </row>
    <row r="70" spans="5:7">
      <c r="E70" s="6" t="s">
        <v>38</v>
      </c>
      <c r="F70" s="5" t="s">
        <v>37</v>
      </c>
      <c r="G70" s="7" t="s">
        <v>846</v>
      </c>
    </row>
    <row r="71" spans="5:7">
      <c r="E71" s="6" t="s">
        <v>81</v>
      </c>
      <c r="F71" s="7" t="s">
        <v>80</v>
      </c>
      <c r="G71" s="7" t="s">
        <v>77</v>
      </c>
    </row>
    <row r="72" spans="5:7">
      <c r="E72" s="6" t="s">
        <v>72</v>
      </c>
      <c r="F72" s="5" t="s">
        <v>71</v>
      </c>
      <c r="G72" s="7" t="s">
        <v>847</v>
      </c>
    </row>
    <row r="73" spans="5:7">
      <c r="E73" s="6" t="s">
        <v>487</v>
      </c>
      <c r="F73" s="7" t="s">
        <v>486</v>
      </c>
      <c r="G73" s="7" t="s">
        <v>483</v>
      </c>
    </row>
    <row r="74" spans="5:7">
      <c r="E74" s="6" t="s">
        <v>608</v>
      </c>
      <c r="F74" s="7" t="s">
        <v>607</v>
      </c>
      <c r="G74" s="7" t="s">
        <v>604</v>
      </c>
    </row>
    <row r="75" spans="5:7">
      <c r="E75" s="6" t="s">
        <v>613</v>
      </c>
      <c r="F75" s="7" t="s">
        <v>612</v>
      </c>
      <c r="G75" s="7" t="s">
        <v>609</v>
      </c>
    </row>
    <row r="76" spans="5:7">
      <c r="E76" s="6" t="s">
        <v>617</v>
      </c>
      <c r="F76" s="7" t="s">
        <v>616</v>
      </c>
      <c r="G76" s="7" t="s">
        <v>614</v>
      </c>
    </row>
    <row r="77" spans="5:9">
      <c r="E77" s="6" t="s">
        <v>596</v>
      </c>
      <c r="F77" s="5" t="s">
        <v>595</v>
      </c>
      <c r="G77" s="7" t="s">
        <v>848</v>
      </c>
      <c r="H77" t="s">
        <v>849</v>
      </c>
      <c r="I77" t="s">
        <v>850</v>
      </c>
    </row>
    <row r="78" spans="5:7">
      <c r="E78" s="6" t="s">
        <v>591</v>
      </c>
      <c r="F78" s="7" t="s">
        <v>590</v>
      </c>
      <c r="G78" s="7" t="s">
        <v>586</v>
      </c>
    </row>
    <row r="79" spans="5:7">
      <c r="E79" s="6" t="s">
        <v>585</v>
      </c>
      <c r="F79" s="5" t="s">
        <v>584</v>
      </c>
      <c r="G79" s="7" t="s">
        <v>851</v>
      </c>
    </row>
    <row r="80" spans="5:9">
      <c r="E80" s="6" t="s">
        <v>508</v>
      </c>
      <c r="F80" s="5" t="s">
        <v>507</v>
      </c>
      <c r="G80" s="7" t="s">
        <v>852</v>
      </c>
      <c r="H80" t="s">
        <v>827</v>
      </c>
      <c r="I80" s="3" t="s">
        <v>853</v>
      </c>
    </row>
    <row r="81" spans="5:7">
      <c r="E81" s="6" t="s">
        <v>620</v>
      </c>
      <c r="F81" s="5" t="s">
        <v>619</v>
      </c>
      <c r="G81" s="7" t="s">
        <v>854</v>
      </c>
    </row>
    <row r="82" spans="5:7">
      <c r="E82" s="6" t="s">
        <v>434</v>
      </c>
      <c r="F82" s="7" t="s">
        <v>433</v>
      </c>
      <c r="G82" s="7" t="s">
        <v>431</v>
      </c>
    </row>
    <row r="83" spans="5:7">
      <c r="E83" s="6" t="s">
        <v>204</v>
      </c>
      <c r="F83" s="7" t="s">
        <v>203</v>
      </c>
      <c r="G83" s="7" t="s">
        <v>202</v>
      </c>
    </row>
    <row r="84" spans="5:7">
      <c r="E84" s="6" t="s">
        <v>201</v>
      </c>
      <c r="F84" s="7" t="s">
        <v>200</v>
      </c>
      <c r="G84" s="7" t="s">
        <v>198</v>
      </c>
    </row>
    <row r="85" spans="5:7">
      <c r="E85" s="6" t="s">
        <v>197</v>
      </c>
      <c r="F85" s="7" t="s">
        <v>196</v>
      </c>
      <c r="G85" s="7" t="s">
        <v>192</v>
      </c>
    </row>
    <row r="86" spans="5:7">
      <c r="E86" s="6" t="s">
        <v>191</v>
      </c>
      <c r="F86" s="7" t="s">
        <v>190</v>
      </c>
      <c r="G86" s="7" t="s">
        <v>188</v>
      </c>
    </row>
    <row r="87" spans="5:7">
      <c r="E87" s="6" t="s">
        <v>187</v>
      </c>
      <c r="F87" s="7" t="s">
        <v>186</v>
      </c>
      <c r="G87" s="7" t="s">
        <v>182</v>
      </c>
    </row>
    <row r="88" spans="5:7">
      <c r="E88" s="6" t="s">
        <v>114</v>
      </c>
      <c r="F88" s="7" t="s">
        <v>113</v>
      </c>
      <c r="G88" s="7" t="s">
        <v>110</v>
      </c>
    </row>
    <row r="89" spans="5:7">
      <c r="E89" s="6" t="s">
        <v>339</v>
      </c>
      <c r="F89" s="5" t="s">
        <v>338</v>
      </c>
      <c r="G89" s="7" t="s">
        <v>855</v>
      </c>
    </row>
    <row r="90" spans="5:7">
      <c r="E90" s="6" t="s">
        <v>326</v>
      </c>
      <c r="F90" s="7" t="s">
        <v>325</v>
      </c>
      <c r="G90" s="7" t="s">
        <v>323</v>
      </c>
    </row>
    <row r="91" spans="5:7">
      <c r="E91" s="6" t="s">
        <v>330</v>
      </c>
      <c r="F91" s="5" t="s">
        <v>329</v>
      </c>
      <c r="G91" s="7" t="s">
        <v>856</v>
      </c>
    </row>
    <row r="92" spans="5:7">
      <c r="E92" s="6" t="s">
        <v>374</v>
      </c>
      <c r="F92" s="7" t="s">
        <v>373</v>
      </c>
      <c r="G92" s="7" t="s">
        <v>370</v>
      </c>
    </row>
    <row r="93" spans="5:7">
      <c r="E93" s="6" t="s">
        <v>223</v>
      </c>
      <c r="F93" s="5" t="s">
        <v>222</v>
      </c>
      <c r="G93" s="7" t="s">
        <v>857</v>
      </c>
    </row>
    <row r="94" spans="5:7">
      <c r="E94" s="6" t="s">
        <v>46</v>
      </c>
      <c r="F94" s="7" t="s">
        <v>45</v>
      </c>
      <c r="G94" s="7" t="s">
        <v>42</v>
      </c>
    </row>
    <row r="95" spans="5:7">
      <c r="E95" s="6" t="s">
        <v>626</v>
      </c>
      <c r="F95" s="7" t="s">
        <v>625</v>
      </c>
      <c r="G95" s="7" t="s">
        <v>622</v>
      </c>
    </row>
    <row r="96" spans="5:7">
      <c r="E96" s="6" t="s">
        <v>603</v>
      </c>
      <c r="F96" s="7" t="s">
        <v>602</v>
      </c>
      <c r="G96" s="7" t="s">
        <v>600</v>
      </c>
    </row>
    <row r="97" spans="5:7">
      <c r="E97" s="6" t="s">
        <v>303</v>
      </c>
      <c r="F97" s="7" t="s">
        <v>302</v>
      </c>
      <c r="G97" s="7" t="s">
        <v>298</v>
      </c>
    </row>
    <row r="98" spans="5:7">
      <c r="E98" s="6" t="s">
        <v>500</v>
      </c>
      <c r="F98" s="5" t="s">
        <v>499</v>
      </c>
      <c r="G98" s="7" t="s">
        <v>858</v>
      </c>
    </row>
    <row r="99" spans="5:7">
      <c r="E99" s="6" t="s">
        <v>55</v>
      </c>
      <c r="F99" s="5" t="s">
        <v>54</v>
      </c>
      <c r="G99" s="7" t="s">
        <v>859</v>
      </c>
    </row>
    <row r="100" spans="5:7">
      <c r="E100" s="6" t="s">
        <v>94</v>
      </c>
      <c r="F100" s="7" t="s">
        <v>93</v>
      </c>
      <c r="G100" s="7" t="s">
        <v>91</v>
      </c>
    </row>
    <row r="101" spans="5:7">
      <c r="E101" s="6" t="s">
        <v>86</v>
      </c>
      <c r="F101" s="7" t="s">
        <v>85</v>
      </c>
      <c r="G101" s="7" t="s">
        <v>82</v>
      </c>
    </row>
    <row r="102" spans="5:7">
      <c r="E102" s="6" t="s">
        <v>568</v>
      </c>
      <c r="F102" s="7" t="s">
        <v>567</v>
      </c>
      <c r="G102" s="7" t="s">
        <v>566</v>
      </c>
    </row>
    <row r="103" spans="5:7">
      <c r="E103" s="6" t="s">
        <v>136</v>
      </c>
      <c r="F103" s="7" t="s">
        <v>135</v>
      </c>
      <c r="G103" s="7" t="s">
        <v>131</v>
      </c>
    </row>
  </sheetData>
  <mergeCells count="3">
    <mergeCell ref="A1:B1"/>
    <mergeCell ref="C1:D1"/>
    <mergeCell ref="E1:I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24"/>
  <sheetViews>
    <sheetView workbookViewId="0">
      <selection activeCell="C26" sqref="C26"/>
    </sheetView>
  </sheetViews>
  <sheetFormatPr defaultColWidth="8.61261261261261" defaultRowHeight="14.1" outlineLevelCol="4"/>
  <cols>
    <col min="1" max="1" width="26.3243243243243" customWidth="1"/>
    <col min="2" max="2" width="7.71171171171171" customWidth="1"/>
    <col min="3" max="3" width="29.8288288288288" customWidth="1"/>
    <col min="4" max="4" width="20.7927927927928" customWidth="1"/>
    <col min="5" max="5" width="32.1261261261261" customWidth="1"/>
  </cols>
  <sheetData>
    <row r="1" spans="1:3">
      <c r="A1" s="6" t="s">
        <v>415</v>
      </c>
      <c r="B1" s="7" t="s">
        <v>414</v>
      </c>
      <c r="C1" s="7" t="s">
        <v>770</v>
      </c>
    </row>
    <row r="2" spans="1:3">
      <c r="A2" s="6" t="s">
        <v>398</v>
      </c>
      <c r="B2" s="5" t="s">
        <v>397</v>
      </c>
      <c r="C2" s="7" t="s">
        <v>773</v>
      </c>
    </row>
    <row r="3" spans="1:3">
      <c r="A3" s="6" t="s">
        <v>423</v>
      </c>
      <c r="B3" s="5" t="s">
        <v>422</v>
      </c>
      <c r="C3" s="7" t="s">
        <v>776</v>
      </c>
    </row>
    <row r="4" spans="1:3">
      <c r="A4" s="6" t="s">
        <v>411</v>
      </c>
      <c r="B4" s="5" t="s">
        <v>410</v>
      </c>
      <c r="C4" s="7" t="s">
        <v>779</v>
      </c>
    </row>
    <row r="5" spans="1:3">
      <c r="A5" s="6" t="s">
        <v>418</v>
      </c>
      <c r="B5" s="5" t="s">
        <v>417</v>
      </c>
      <c r="C5" s="7" t="s">
        <v>782</v>
      </c>
    </row>
    <row r="6" spans="1:3">
      <c r="A6" s="6" t="s">
        <v>394</v>
      </c>
      <c r="B6" s="7" t="s">
        <v>393</v>
      </c>
      <c r="C6" s="7" t="s">
        <v>391</v>
      </c>
    </row>
    <row r="7" spans="1:3">
      <c r="A7" s="6" t="s">
        <v>407</v>
      </c>
      <c r="B7" s="5" t="s">
        <v>406</v>
      </c>
      <c r="C7" s="7" t="s">
        <v>787</v>
      </c>
    </row>
    <row r="8" spans="1:3">
      <c r="A8" s="6" t="s">
        <v>228</v>
      </c>
      <c r="B8" s="5" t="s">
        <v>227</v>
      </c>
      <c r="C8" s="7" t="s">
        <v>790</v>
      </c>
    </row>
    <row r="9" spans="1:3">
      <c r="A9" s="6" t="s">
        <v>249</v>
      </c>
      <c r="B9" s="5" t="s">
        <v>248</v>
      </c>
      <c r="C9" s="7" t="s">
        <v>793</v>
      </c>
    </row>
    <row r="10" spans="1:3">
      <c r="A10" s="6" t="s">
        <v>255</v>
      </c>
      <c r="B10" s="5" t="s">
        <v>254</v>
      </c>
      <c r="C10" s="7" t="s">
        <v>796</v>
      </c>
    </row>
    <row r="11" spans="1:3">
      <c r="A11" s="6" t="s">
        <v>444</v>
      </c>
      <c r="B11" s="7" t="s">
        <v>443</v>
      </c>
      <c r="C11" s="7" t="s">
        <v>439</v>
      </c>
    </row>
    <row r="12" spans="1:3">
      <c r="A12" s="6" t="s">
        <v>430</v>
      </c>
      <c r="B12" s="5" t="s">
        <v>429</v>
      </c>
      <c r="C12" s="7" t="s">
        <v>800</v>
      </c>
    </row>
    <row r="13" hidden="1" spans="1:3">
      <c r="A13" s="6" t="s">
        <v>769</v>
      </c>
      <c r="B13" s="7"/>
      <c r="C13" s="7" t="s">
        <v>748</v>
      </c>
    </row>
    <row r="14" spans="1:3">
      <c r="A14" s="6" t="s">
        <v>448</v>
      </c>
      <c r="B14" s="7" t="s">
        <v>447</v>
      </c>
      <c r="C14" s="7" t="s">
        <v>445</v>
      </c>
    </row>
    <row r="15" hidden="1" spans="1:3">
      <c r="A15" s="6" t="s">
        <v>771</v>
      </c>
      <c r="B15" s="5"/>
      <c r="C15" s="7" t="s">
        <v>772</v>
      </c>
    </row>
    <row r="16" spans="1:3">
      <c r="A16" s="6" t="s">
        <v>307</v>
      </c>
      <c r="B16" s="5" t="s">
        <v>306</v>
      </c>
      <c r="C16" s="7" t="s">
        <v>805</v>
      </c>
    </row>
    <row r="17" hidden="1" spans="1:3">
      <c r="A17" s="6" t="s">
        <v>774</v>
      </c>
      <c r="B17" s="7"/>
      <c r="C17" s="7" t="s">
        <v>775</v>
      </c>
    </row>
    <row r="18" hidden="1" spans="1:3">
      <c r="A18" s="6" t="s">
        <v>777</v>
      </c>
      <c r="B18" s="7"/>
      <c r="C18" s="7" t="s">
        <v>778</v>
      </c>
    </row>
    <row r="19" hidden="1" spans="1:3">
      <c r="A19" s="6" t="s">
        <v>780</v>
      </c>
      <c r="B19" s="7"/>
      <c r="C19" s="7" t="s">
        <v>781</v>
      </c>
    </row>
    <row r="20" hidden="1" spans="1:3">
      <c r="A20" s="6" t="s">
        <v>783</v>
      </c>
      <c r="B20" s="7"/>
      <c r="C20" s="7" t="s">
        <v>784</v>
      </c>
    </row>
    <row r="21" spans="1:5">
      <c r="A21" s="6" t="s">
        <v>402</v>
      </c>
      <c r="B21" s="5" t="s">
        <v>401</v>
      </c>
      <c r="C21" s="7" t="s">
        <v>808</v>
      </c>
      <c r="D21" t="s">
        <v>809</v>
      </c>
      <c r="E21" t="s">
        <v>400</v>
      </c>
    </row>
    <row r="22" spans="1:3">
      <c r="A22" s="6" t="s">
        <v>438</v>
      </c>
      <c r="B22" s="7" t="s">
        <v>437</v>
      </c>
      <c r="C22" s="7" t="s">
        <v>435</v>
      </c>
    </row>
    <row r="23" hidden="1" spans="1:3">
      <c r="A23" s="6" t="s">
        <v>785</v>
      </c>
      <c r="B23" s="7"/>
      <c r="C23" s="7" t="s">
        <v>786</v>
      </c>
    </row>
    <row r="24" spans="1:3">
      <c r="A24" s="6" t="s">
        <v>208</v>
      </c>
      <c r="B24" s="7" t="s">
        <v>207</v>
      </c>
      <c r="C24" s="7" t="s">
        <v>205</v>
      </c>
    </row>
    <row r="25" spans="1:3">
      <c r="A25" s="6" t="s">
        <v>125</v>
      </c>
      <c r="B25" s="7" t="s">
        <v>124</v>
      </c>
      <c r="C25" s="7" t="s">
        <v>121</v>
      </c>
    </row>
    <row r="26" spans="1:3">
      <c r="A26" s="6" t="s">
        <v>130</v>
      </c>
      <c r="B26" s="7" t="s">
        <v>129</v>
      </c>
      <c r="C26" s="7" t="s">
        <v>126</v>
      </c>
    </row>
    <row r="27" hidden="1" spans="1:3">
      <c r="A27" s="6" t="s">
        <v>788</v>
      </c>
      <c r="B27" s="7"/>
      <c r="C27" s="7" t="s">
        <v>789</v>
      </c>
    </row>
    <row r="28" spans="1:3">
      <c r="A28" s="6" t="s">
        <v>322</v>
      </c>
      <c r="B28" s="5" t="s">
        <v>321</v>
      </c>
      <c r="C28" s="7" t="s">
        <v>820</v>
      </c>
    </row>
    <row r="29" spans="1:3">
      <c r="A29" s="6" t="s">
        <v>454</v>
      </c>
      <c r="B29" s="7" t="s">
        <v>453</v>
      </c>
      <c r="C29" s="7" t="s">
        <v>450</v>
      </c>
    </row>
    <row r="30" hidden="1" spans="1:3">
      <c r="A30" s="6" t="s">
        <v>791</v>
      </c>
      <c r="B30" s="7"/>
      <c r="C30" s="7" t="s">
        <v>792</v>
      </c>
    </row>
    <row r="31" hidden="1" spans="1:3">
      <c r="A31" s="6" t="s">
        <v>794</v>
      </c>
      <c r="B31" s="7"/>
      <c r="C31" s="7" t="s">
        <v>795</v>
      </c>
    </row>
    <row r="32" hidden="1" spans="1:3">
      <c r="A32" s="6" t="s">
        <v>797</v>
      </c>
      <c r="B32" s="7"/>
      <c r="C32" s="7" t="s">
        <v>658</v>
      </c>
    </row>
    <row r="33" spans="1:3">
      <c r="A33" s="6" t="s">
        <v>237</v>
      </c>
      <c r="B33" s="7" t="s">
        <v>236</v>
      </c>
      <c r="C33" s="7" t="s">
        <v>233</v>
      </c>
    </row>
    <row r="34" hidden="1" spans="1:3">
      <c r="A34" s="6" t="s">
        <v>798</v>
      </c>
      <c r="B34" s="7"/>
      <c r="C34" s="7" t="s">
        <v>799</v>
      </c>
    </row>
    <row r="35" hidden="1" spans="1:3">
      <c r="A35" s="6" t="s">
        <v>801</v>
      </c>
      <c r="B35" s="7"/>
      <c r="C35" s="7" t="s">
        <v>802</v>
      </c>
    </row>
    <row r="36" hidden="1" spans="1:3">
      <c r="A36" s="6" t="s">
        <v>803</v>
      </c>
      <c r="B36" s="7"/>
      <c r="C36" s="7" t="s">
        <v>804</v>
      </c>
    </row>
    <row r="37" spans="1:3">
      <c r="A37" s="6" t="s">
        <v>140</v>
      </c>
      <c r="B37" s="7" t="s">
        <v>139</v>
      </c>
      <c r="C37" s="7" t="s">
        <v>137</v>
      </c>
    </row>
    <row r="38" spans="1:3">
      <c r="A38" s="6" t="s">
        <v>50</v>
      </c>
      <c r="B38" s="7" t="s">
        <v>49</v>
      </c>
      <c r="C38" s="7" t="s">
        <v>47</v>
      </c>
    </row>
    <row r="39" spans="1:3">
      <c r="A39" s="6" t="s">
        <v>219</v>
      </c>
      <c r="B39" s="5" t="s">
        <v>218</v>
      </c>
      <c r="C39" s="7" t="s">
        <v>825</v>
      </c>
    </row>
    <row r="40" spans="1:5">
      <c r="A40" s="6" t="s">
        <v>504</v>
      </c>
      <c r="B40" s="5" t="s">
        <v>503</v>
      </c>
      <c r="C40" s="7" t="s">
        <v>826</v>
      </c>
      <c r="D40" t="s">
        <v>827</v>
      </c>
      <c r="E40" s="3" t="s">
        <v>828</v>
      </c>
    </row>
    <row r="41" spans="1:3">
      <c r="A41" s="6" t="s">
        <v>496</v>
      </c>
      <c r="B41" s="5" t="s">
        <v>495</v>
      </c>
      <c r="C41" s="7" t="s">
        <v>829</v>
      </c>
    </row>
    <row r="42" spans="1:3">
      <c r="A42" s="6" t="s">
        <v>214</v>
      </c>
      <c r="B42" s="7" t="s">
        <v>213</v>
      </c>
      <c r="C42" s="7" t="s">
        <v>210</v>
      </c>
    </row>
    <row r="43" spans="1:3">
      <c r="A43" s="6" t="s">
        <v>232</v>
      </c>
      <c r="B43" s="5" t="s">
        <v>231</v>
      </c>
      <c r="C43" s="7" t="s">
        <v>830</v>
      </c>
    </row>
    <row r="44" spans="1:3">
      <c r="A44" s="6" t="s">
        <v>100</v>
      </c>
      <c r="B44" s="7" t="s">
        <v>99</v>
      </c>
      <c r="C44" s="7" t="s">
        <v>95</v>
      </c>
    </row>
    <row r="45" spans="1:3">
      <c r="A45" s="6" t="s">
        <v>105</v>
      </c>
      <c r="B45" s="7" t="s">
        <v>104</v>
      </c>
      <c r="C45" s="7" t="s">
        <v>101</v>
      </c>
    </row>
    <row r="46" spans="1:3">
      <c r="A46" s="6" t="s">
        <v>119</v>
      </c>
      <c r="B46" s="7" t="s">
        <v>118</v>
      </c>
      <c r="C46" s="7" t="s">
        <v>116</v>
      </c>
    </row>
    <row r="47" hidden="1" spans="1:3">
      <c r="A47" s="6" t="s">
        <v>806</v>
      </c>
      <c r="B47" s="7"/>
      <c r="C47" s="7" t="s">
        <v>807</v>
      </c>
    </row>
    <row r="48" hidden="1" spans="1:3">
      <c r="A48" s="6" t="s">
        <v>810</v>
      </c>
      <c r="B48" s="7"/>
      <c r="C48" s="7" t="s">
        <v>811</v>
      </c>
    </row>
    <row r="49" hidden="1" spans="1:3">
      <c r="A49" s="6" t="s">
        <v>812</v>
      </c>
      <c r="B49" s="7"/>
      <c r="C49" s="7" t="s">
        <v>813</v>
      </c>
    </row>
    <row r="50" hidden="1" spans="1:3">
      <c r="A50" s="6" t="s">
        <v>814</v>
      </c>
      <c r="B50" s="7"/>
      <c r="C50" s="7" t="s">
        <v>815</v>
      </c>
    </row>
    <row r="51" hidden="1" spans="1:3">
      <c r="A51" s="6" t="s">
        <v>816</v>
      </c>
      <c r="B51" s="7"/>
      <c r="C51" s="7" t="s">
        <v>817</v>
      </c>
    </row>
    <row r="52" hidden="1" spans="1:3">
      <c r="A52" s="6" t="s">
        <v>818</v>
      </c>
      <c r="B52" s="7"/>
      <c r="C52" s="7" t="s">
        <v>819</v>
      </c>
    </row>
    <row r="53" spans="1:3">
      <c r="A53" s="6" t="s">
        <v>379</v>
      </c>
      <c r="B53" s="7" t="s">
        <v>378</v>
      </c>
      <c r="C53" s="7" t="s">
        <v>375</v>
      </c>
    </row>
    <row r="54" spans="1:3">
      <c r="A54" s="6" t="s">
        <v>369</v>
      </c>
      <c r="B54" s="7" t="s">
        <v>368</v>
      </c>
      <c r="C54" s="7" t="s">
        <v>365</v>
      </c>
    </row>
    <row r="55" spans="1:3">
      <c r="A55" s="6" t="s">
        <v>313</v>
      </c>
      <c r="B55" s="7" t="s">
        <v>312</v>
      </c>
      <c r="C55" s="7" t="s">
        <v>309</v>
      </c>
    </row>
    <row r="56" spans="1:3">
      <c r="A56" s="6" t="s">
        <v>318</v>
      </c>
      <c r="B56" s="7" t="s">
        <v>317</v>
      </c>
      <c r="C56" s="7" t="s">
        <v>314</v>
      </c>
    </row>
    <row r="57" spans="1:3">
      <c r="A57" s="6" t="s">
        <v>389</v>
      </c>
      <c r="B57" s="7" t="s">
        <v>388</v>
      </c>
      <c r="C57" s="7" t="s">
        <v>385</v>
      </c>
    </row>
    <row r="58" spans="1:3">
      <c r="A58" s="6" t="s">
        <v>384</v>
      </c>
      <c r="B58" s="7" t="s">
        <v>383</v>
      </c>
      <c r="C58" s="7" t="s">
        <v>380</v>
      </c>
    </row>
    <row r="59" spans="1:5">
      <c r="A59" s="6" t="s">
        <v>354</v>
      </c>
      <c r="B59" s="5" t="s">
        <v>353</v>
      </c>
      <c r="C59" s="7" t="s">
        <v>663</v>
      </c>
      <c r="D59" t="s">
        <v>831</v>
      </c>
      <c r="E59" t="s">
        <v>832</v>
      </c>
    </row>
    <row r="60" spans="1:5">
      <c r="A60" s="6" t="s">
        <v>364</v>
      </c>
      <c r="B60" s="5" t="s">
        <v>363</v>
      </c>
      <c r="C60" s="7" t="s">
        <v>833</v>
      </c>
      <c r="D60" t="s">
        <v>834</v>
      </c>
      <c r="E60" t="s">
        <v>832</v>
      </c>
    </row>
    <row r="61" spans="1:5">
      <c r="A61" s="6" t="s">
        <v>359</v>
      </c>
      <c r="B61" s="5" t="s">
        <v>358</v>
      </c>
      <c r="C61" s="7" t="s">
        <v>835</v>
      </c>
      <c r="D61" t="s">
        <v>836</v>
      </c>
      <c r="E61" t="s">
        <v>832</v>
      </c>
    </row>
    <row r="62" spans="1:5">
      <c r="A62" s="6" t="s">
        <v>349</v>
      </c>
      <c r="B62" s="5" t="s">
        <v>348</v>
      </c>
      <c r="C62" s="7" t="s">
        <v>837</v>
      </c>
      <c r="D62" t="s">
        <v>838</v>
      </c>
      <c r="E62" t="s">
        <v>832</v>
      </c>
    </row>
    <row r="63" spans="1:3">
      <c r="A63" s="6" t="s">
        <v>481</v>
      </c>
      <c r="B63" s="7" t="s">
        <v>480</v>
      </c>
      <c r="C63" s="7" t="s">
        <v>477</v>
      </c>
    </row>
    <row r="64" spans="1:3">
      <c r="A64" s="6" t="s">
        <v>344</v>
      </c>
      <c r="B64" s="7" t="s">
        <v>343</v>
      </c>
      <c r="C64" s="7" t="s">
        <v>340</v>
      </c>
    </row>
    <row r="65" spans="1:3">
      <c r="A65" s="6" t="s">
        <v>335</v>
      </c>
      <c r="B65" s="7" t="s">
        <v>334</v>
      </c>
      <c r="C65" s="7" t="s">
        <v>331</v>
      </c>
    </row>
    <row r="66" spans="1:3">
      <c r="A66" s="6" t="s">
        <v>292</v>
      </c>
      <c r="B66" s="7" t="s">
        <v>291</v>
      </c>
      <c r="C66" s="7" t="s">
        <v>287</v>
      </c>
    </row>
    <row r="67" spans="1:3">
      <c r="A67" s="6" t="s">
        <v>286</v>
      </c>
      <c r="B67" s="7" t="s">
        <v>285</v>
      </c>
      <c r="C67" s="7" t="s">
        <v>281</v>
      </c>
    </row>
    <row r="68" spans="1:3">
      <c r="A68" s="6" t="s">
        <v>297</v>
      </c>
      <c r="B68" s="5" t="s">
        <v>296</v>
      </c>
      <c r="C68" s="7" t="s">
        <v>839</v>
      </c>
    </row>
    <row r="69" spans="1:3">
      <c r="A69" s="6" t="s">
        <v>529</v>
      </c>
      <c r="B69" s="7" t="s">
        <v>528</v>
      </c>
      <c r="C69" s="7" t="s">
        <v>527</v>
      </c>
    </row>
    <row r="70" spans="1:3">
      <c r="A70" s="6" t="s">
        <v>169</v>
      </c>
      <c r="B70" s="7" t="s">
        <v>168</v>
      </c>
      <c r="C70" s="7" t="s">
        <v>166</v>
      </c>
    </row>
    <row r="71" spans="1:3">
      <c r="A71" s="6" t="s">
        <v>580</v>
      </c>
      <c r="B71" s="7" t="s">
        <v>579</v>
      </c>
      <c r="C71" s="7" t="s">
        <v>577</v>
      </c>
    </row>
    <row r="72" spans="1:3">
      <c r="A72" s="6" t="s">
        <v>576</v>
      </c>
      <c r="B72" s="5" t="s">
        <v>575</v>
      </c>
      <c r="C72" s="7" t="s">
        <v>840</v>
      </c>
    </row>
    <row r="73" spans="1:3">
      <c r="A73" s="6" t="s">
        <v>491</v>
      </c>
      <c r="B73" s="5" t="s">
        <v>490</v>
      </c>
      <c r="C73" s="7" t="s">
        <v>841</v>
      </c>
    </row>
    <row r="74" spans="1:3">
      <c r="A74" s="6" t="s">
        <v>564</v>
      </c>
      <c r="B74" s="7" t="s">
        <v>563</v>
      </c>
      <c r="C74" s="7" t="s">
        <v>561</v>
      </c>
    </row>
    <row r="75" spans="1:3">
      <c r="A75" s="6" t="s">
        <v>556</v>
      </c>
      <c r="B75" s="5" t="s">
        <v>555</v>
      </c>
      <c r="C75" s="7" t="s">
        <v>842</v>
      </c>
    </row>
    <row r="76" spans="1:3">
      <c r="A76" s="6" t="s">
        <v>31</v>
      </c>
      <c r="B76" s="7" t="s">
        <v>30</v>
      </c>
      <c r="C76" s="7" t="s">
        <v>27</v>
      </c>
    </row>
    <row r="77" spans="1:3">
      <c r="A77" s="6" t="s">
        <v>26</v>
      </c>
      <c r="B77" s="7" t="s">
        <v>25</v>
      </c>
      <c r="C77" s="7" t="s">
        <v>21</v>
      </c>
    </row>
    <row r="78" spans="1:3">
      <c r="A78" s="6" t="s">
        <v>174</v>
      </c>
      <c r="B78" s="7" t="s">
        <v>173</v>
      </c>
      <c r="C78" s="7" t="s">
        <v>170</v>
      </c>
    </row>
    <row r="79" spans="1:3">
      <c r="A79" s="6" t="s">
        <v>180</v>
      </c>
      <c r="B79" s="7" t="s">
        <v>179</v>
      </c>
      <c r="C79" s="7" t="s">
        <v>175</v>
      </c>
    </row>
    <row r="80" spans="1:3">
      <c r="A80" s="6" t="s">
        <v>560</v>
      </c>
      <c r="B80" s="7" t="s">
        <v>559</v>
      </c>
      <c r="C80" s="7" t="s">
        <v>557</v>
      </c>
    </row>
    <row r="81" spans="1:3">
      <c r="A81" s="6" t="s">
        <v>534</v>
      </c>
      <c r="B81" s="7" t="s">
        <v>533</v>
      </c>
      <c r="C81" s="7" t="s">
        <v>530</v>
      </c>
    </row>
    <row r="82" spans="1:3">
      <c r="A82" s="6" t="s">
        <v>150</v>
      </c>
      <c r="B82" s="7" t="s">
        <v>149</v>
      </c>
      <c r="C82" s="7" t="s">
        <v>843</v>
      </c>
    </row>
    <row r="83" spans="1:3">
      <c r="A83" s="6" t="s">
        <v>155</v>
      </c>
      <c r="B83" s="5" t="s">
        <v>154</v>
      </c>
      <c r="C83" s="7" t="s">
        <v>844</v>
      </c>
    </row>
    <row r="84" spans="1:3">
      <c r="A84" s="6" t="s">
        <v>109</v>
      </c>
      <c r="B84" s="7" t="s">
        <v>108</v>
      </c>
      <c r="C84" s="7" t="s">
        <v>106</v>
      </c>
    </row>
    <row r="85" spans="1:3">
      <c r="A85" s="6" t="s">
        <v>90</v>
      </c>
      <c r="B85" s="7" t="s">
        <v>89</v>
      </c>
      <c r="C85" s="7" t="s">
        <v>87</v>
      </c>
    </row>
    <row r="86" spans="1:3">
      <c r="A86" s="6" t="s">
        <v>143</v>
      </c>
      <c r="B86" s="5" t="s">
        <v>142</v>
      </c>
      <c r="C86" s="7" t="s">
        <v>845</v>
      </c>
    </row>
    <row r="87" spans="1:3">
      <c r="A87" s="6" t="s">
        <v>76</v>
      </c>
      <c r="B87" s="7" t="s">
        <v>75</v>
      </c>
      <c r="C87" s="7" t="s">
        <v>73</v>
      </c>
    </row>
    <row r="88" spans="1:3">
      <c r="A88" s="6" t="s">
        <v>60</v>
      </c>
      <c r="B88" s="7" t="s">
        <v>59</v>
      </c>
      <c r="C88" s="7" t="s">
        <v>56</v>
      </c>
    </row>
    <row r="89" spans="1:3">
      <c r="A89" s="6" t="s">
        <v>38</v>
      </c>
      <c r="B89" s="5" t="s">
        <v>37</v>
      </c>
      <c r="C89" s="7" t="s">
        <v>846</v>
      </c>
    </row>
    <row r="90" spans="1:3">
      <c r="A90" s="6" t="s">
        <v>81</v>
      </c>
      <c r="B90" s="7" t="s">
        <v>80</v>
      </c>
      <c r="C90" s="7" t="s">
        <v>77</v>
      </c>
    </row>
    <row r="91" spans="1:3">
      <c r="A91" s="6" t="s">
        <v>72</v>
      </c>
      <c r="B91" s="5" t="s">
        <v>71</v>
      </c>
      <c r="C91" s="7" t="s">
        <v>847</v>
      </c>
    </row>
    <row r="92" spans="1:3">
      <c r="A92" s="6" t="s">
        <v>487</v>
      </c>
      <c r="B92" s="7" t="s">
        <v>486</v>
      </c>
      <c r="C92" s="7" t="s">
        <v>483</v>
      </c>
    </row>
    <row r="93" spans="1:3">
      <c r="A93" s="6" t="s">
        <v>608</v>
      </c>
      <c r="B93" s="7" t="s">
        <v>607</v>
      </c>
      <c r="C93" s="7" t="s">
        <v>604</v>
      </c>
    </row>
    <row r="94" spans="1:3">
      <c r="A94" s="6" t="s">
        <v>613</v>
      </c>
      <c r="B94" s="7" t="s">
        <v>612</v>
      </c>
      <c r="C94" s="7" t="s">
        <v>609</v>
      </c>
    </row>
    <row r="95" spans="1:3">
      <c r="A95" s="6" t="s">
        <v>617</v>
      </c>
      <c r="B95" s="7" t="s">
        <v>616</v>
      </c>
      <c r="C95" s="7" t="s">
        <v>614</v>
      </c>
    </row>
    <row r="96" spans="1:5">
      <c r="A96" s="6" t="s">
        <v>596</v>
      </c>
      <c r="B96" s="5" t="s">
        <v>595</v>
      </c>
      <c r="C96" s="7" t="s">
        <v>848</v>
      </c>
      <c r="D96" t="s">
        <v>849</v>
      </c>
      <c r="E96" t="s">
        <v>850</v>
      </c>
    </row>
    <row r="97" spans="1:3">
      <c r="A97" s="6" t="s">
        <v>591</v>
      </c>
      <c r="B97" s="7" t="s">
        <v>590</v>
      </c>
      <c r="C97" s="7" t="s">
        <v>586</v>
      </c>
    </row>
    <row r="98" spans="1:3">
      <c r="A98" s="6" t="s">
        <v>585</v>
      </c>
      <c r="B98" s="5" t="s">
        <v>584</v>
      </c>
      <c r="C98" s="7" t="s">
        <v>851</v>
      </c>
    </row>
    <row r="99" spans="1:5">
      <c r="A99" s="6" t="s">
        <v>508</v>
      </c>
      <c r="B99" s="5" t="s">
        <v>507</v>
      </c>
      <c r="C99" s="7" t="s">
        <v>852</v>
      </c>
      <c r="D99" t="s">
        <v>827</v>
      </c>
      <c r="E99" s="3" t="s">
        <v>853</v>
      </c>
    </row>
    <row r="100" spans="1:3">
      <c r="A100" s="6" t="s">
        <v>620</v>
      </c>
      <c r="B100" s="5" t="s">
        <v>619</v>
      </c>
      <c r="C100" s="7" t="s">
        <v>854</v>
      </c>
    </row>
    <row r="101" spans="1:3">
      <c r="A101" s="6" t="s">
        <v>434</v>
      </c>
      <c r="B101" s="7" t="s">
        <v>433</v>
      </c>
      <c r="C101" s="7" t="s">
        <v>431</v>
      </c>
    </row>
    <row r="102" hidden="1" spans="1:3">
      <c r="A102" s="6" t="s">
        <v>821</v>
      </c>
      <c r="B102" s="7"/>
      <c r="C102" s="7" t="s">
        <v>822</v>
      </c>
    </row>
    <row r="103" spans="1:3">
      <c r="A103" s="6" t="s">
        <v>204</v>
      </c>
      <c r="B103" s="7" t="s">
        <v>203</v>
      </c>
      <c r="C103" s="7" t="s">
        <v>202</v>
      </c>
    </row>
    <row r="104" spans="1:3">
      <c r="A104" s="6" t="s">
        <v>201</v>
      </c>
      <c r="B104" s="7" t="s">
        <v>200</v>
      </c>
      <c r="C104" s="7" t="s">
        <v>198</v>
      </c>
    </row>
    <row r="105" spans="1:3">
      <c r="A105" s="6" t="s">
        <v>197</v>
      </c>
      <c r="B105" s="7" t="s">
        <v>196</v>
      </c>
      <c r="C105" s="7" t="s">
        <v>192</v>
      </c>
    </row>
    <row r="106" spans="1:3">
      <c r="A106" s="6" t="s">
        <v>191</v>
      </c>
      <c r="B106" s="7" t="s">
        <v>190</v>
      </c>
      <c r="C106" s="7" t="s">
        <v>188</v>
      </c>
    </row>
    <row r="107" spans="1:3">
      <c r="A107" s="6" t="s">
        <v>187</v>
      </c>
      <c r="B107" s="7" t="s">
        <v>186</v>
      </c>
      <c r="C107" s="7" t="s">
        <v>182</v>
      </c>
    </row>
    <row r="108" spans="1:3">
      <c r="A108" s="6" t="s">
        <v>114</v>
      </c>
      <c r="B108" s="7" t="s">
        <v>113</v>
      </c>
      <c r="C108" s="7" t="s">
        <v>110</v>
      </c>
    </row>
    <row r="109" spans="1:3">
      <c r="A109" s="6" t="s">
        <v>339</v>
      </c>
      <c r="B109" s="5" t="s">
        <v>338</v>
      </c>
      <c r="C109" s="7" t="s">
        <v>855</v>
      </c>
    </row>
    <row r="110" spans="1:3">
      <c r="A110" s="6" t="s">
        <v>326</v>
      </c>
      <c r="B110" s="7" t="s">
        <v>325</v>
      </c>
      <c r="C110" s="7" t="s">
        <v>323</v>
      </c>
    </row>
    <row r="111" spans="1:3">
      <c r="A111" s="6" t="s">
        <v>330</v>
      </c>
      <c r="B111" s="5" t="s">
        <v>329</v>
      </c>
      <c r="C111" s="7" t="s">
        <v>856</v>
      </c>
    </row>
    <row r="112" hidden="1" spans="1:3">
      <c r="A112" s="6" t="s">
        <v>823</v>
      </c>
      <c r="B112" s="7"/>
      <c r="C112" s="7" t="s">
        <v>824</v>
      </c>
    </row>
    <row r="113" spans="1:3">
      <c r="A113" s="6" t="s">
        <v>374</v>
      </c>
      <c r="B113" s="7" t="s">
        <v>373</v>
      </c>
      <c r="C113" s="7" t="s">
        <v>370</v>
      </c>
    </row>
    <row r="114" spans="1:3">
      <c r="A114" s="6" t="s">
        <v>223</v>
      </c>
      <c r="B114" s="5" t="s">
        <v>222</v>
      </c>
      <c r="C114" s="7" t="s">
        <v>857</v>
      </c>
    </row>
    <row r="115" spans="1:3">
      <c r="A115" s="6" t="s">
        <v>46</v>
      </c>
      <c r="B115" s="7" t="s">
        <v>45</v>
      </c>
      <c r="C115" s="7" t="s">
        <v>42</v>
      </c>
    </row>
    <row r="116" spans="1:3">
      <c r="A116" s="6" t="s">
        <v>626</v>
      </c>
      <c r="B116" s="7" t="s">
        <v>625</v>
      </c>
      <c r="C116" s="7" t="s">
        <v>622</v>
      </c>
    </row>
    <row r="117" spans="1:3">
      <c r="A117" s="6" t="s">
        <v>603</v>
      </c>
      <c r="B117" s="7" t="s">
        <v>602</v>
      </c>
      <c r="C117" s="7" t="s">
        <v>600</v>
      </c>
    </row>
    <row r="118" spans="1:3">
      <c r="A118" s="6" t="s">
        <v>303</v>
      </c>
      <c r="B118" s="7" t="s">
        <v>302</v>
      </c>
      <c r="C118" s="7" t="s">
        <v>298</v>
      </c>
    </row>
    <row r="119" spans="1:3">
      <c r="A119" s="6" t="s">
        <v>500</v>
      </c>
      <c r="B119" s="5" t="s">
        <v>499</v>
      </c>
      <c r="C119" s="7" t="s">
        <v>858</v>
      </c>
    </row>
    <row r="120" spans="1:3">
      <c r="A120" s="6" t="s">
        <v>55</v>
      </c>
      <c r="B120" s="5" t="s">
        <v>54</v>
      </c>
      <c r="C120" s="7" t="s">
        <v>859</v>
      </c>
    </row>
    <row r="121" spans="1:3">
      <c r="A121" s="6" t="s">
        <v>94</v>
      </c>
      <c r="B121" s="7" t="s">
        <v>93</v>
      </c>
      <c r="C121" s="7" t="s">
        <v>91</v>
      </c>
    </row>
    <row r="122" spans="1:3">
      <c r="A122" s="6" t="s">
        <v>86</v>
      </c>
      <c r="B122" s="7" t="s">
        <v>85</v>
      </c>
      <c r="C122" s="7" t="s">
        <v>82</v>
      </c>
    </row>
    <row r="123" spans="1:3">
      <c r="A123" s="6" t="s">
        <v>568</v>
      </c>
      <c r="B123" s="7" t="s">
        <v>567</v>
      </c>
      <c r="C123" s="7" t="s">
        <v>566</v>
      </c>
    </row>
    <row r="124" spans="1:3">
      <c r="A124" s="6" t="s">
        <v>136</v>
      </c>
      <c r="B124" s="7" t="s">
        <v>135</v>
      </c>
      <c r="C124" s="7" t="s">
        <v>131</v>
      </c>
    </row>
  </sheetData>
  <autoFilter ref="A1:B124">
    <filterColumn colId="1">
      <filters>
        <filter val="J00101"/>
        <filter val="J00102"/>
        <filter val="J00003"/>
        <filter val="J00103"/>
        <filter val="J00004"/>
        <filter val="J00104"/>
        <filter val="J00005"/>
        <filter val="J00105"/>
        <filter val="J00106"/>
        <filter val="J00007"/>
        <filter val="J00107"/>
        <filter val="J00008"/>
        <filter val="J00009"/>
        <filter val="J00010"/>
        <filter val="J00112"/>
        <filter val="J00013"/>
        <filter val="J00113"/>
        <filter val="J00014"/>
        <filter val="J00015"/>
        <filter val="J00016"/>
        <filter val="J00017"/>
        <filter val="J00018"/>
        <filter val="J00118"/>
        <filter val="J00019"/>
        <filter val="J00119"/>
        <filter val="J00020"/>
        <filter val="J00120"/>
        <filter val="J00021"/>
        <filter val="J00121"/>
        <filter val="J00022"/>
        <filter val="J00023"/>
        <filter val="J00123"/>
        <filter val="J00024"/>
        <filter val="J00124"/>
        <filter val="J00025"/>
        <filter val="J00125"/>
        <filter val="J00026"/>
        <filter val="J00126"/>
        <filter val="J00027"/>
        <filter val="J00127"/>
        <filter val="J00028"/>
        <filter val="J00029"/>
        <filter val="J00129"/>
        <filter val="J00030"/>
        <filter val="J00130"/>
        <filter val="J00131"/>
        <filter val="J00132"/>
        <filter val="J00033"/>
        <filter val="J00133"/>
        <filter val="J00034"/>
        <filter val="J00134"/>
        <filter val="J00035"/>
        <filter val="J00036"/>
        <filter val="J00037"/>
        <filter val="J00038"/>
        <filter val="J00039"/>
        <filter val="J00040"/>
        <filter val="J00041"/>
        <filter val="J00042"/>
        <filter val="J00043"/>
        <filter val="J00044"/>
        <filter val="J00045"/>
        <filter val="J00046"/>
        <filter val="J00047"/>
        <filter val="J00050"/>
        <filter val="J00051"/>
        <filter val="J00058"/>
        <filter val="J00059"/>
        <filter val="J00060"/>
        <filter val="J00061"/>
        <filter val="J00062"/>
        <filter val="J00063"/>
        <filter val="J00064"/>
        <filter val="J00065"/>
        <filter val="J00066"/>
        <filter val="J00067"/>
        <filter val="J00068"/>
        <filter val="J00069"/>
        <filter val="J00070"/>
        <filter val="J00071"/>
        <filter val="J00072"/>
        <filter val="J00073"/>
        <filter val="J00074"/>
        <filter val="J00075"/>
        <filter val="J00076"/>
        <filter val="J00077"/>
        <filter val="J00078"/>
        <filter val="J00079"/>
        <filter val="J00080"/>
        <filter val="J00081"/>
        <filter val="J00082"/>
        <filter val="J00083"/>
        <filter val="J00084"/>
        <filter val="J00086"/>
        <filter val="J00087"/>
        <filter val="J00088"/>
        <filter val="J00089"/>
        <filter val="J00091"/>
        <filter val="J00092"/>
        <filter val="J00093"/>
        <filter val="J00094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workbookViewId="0">
      <selection activeCell="H14" sqref="H14"/>
    </sheetView>
  </sheetViews>
  <sheetFormatPr defaultColWidth="8.61261261261261" defaultRowHeight="14.1" outlineLevelCol="2"/>
  <cols>
    <col min="1" max="1" width="40.5315315315315" customWidth="1"/>
    <col min="2" max="2" width="7.71171171171171" customWidth="1"/>
    <col min="3" max="3" width="14.9009009009009" customWidth="1"/>
  </cols>
  <sheetData>
    <row r="1" spans="1:3">
      <c r="A1" s="5" t="s">
        <v>11</v>
      </c>
      <c r="B1" s="5" t="s">
        <v>15</v>
      </c>
      <c r="C1" t="e">
        <f>VLOOKUP(B:B,Sheet1!B:C,2,FALSE)</f>
        <v>#N/A</v>
      </c>
    </row>
    <row r="2" spans="1:3">
      <c r="A2" s="5" t="s">
        <v>17</v>
      </c>
      <c r="B2" s="5" t="s">
        <v>19</v>
      </c>
      <c r="C2" t="e">
        <f>VLOOKUP(B:B,Sheet1!B:C,2,FALSE)</f>
        <v>#N/A</v>
      </c>
    </row>
    <row r="3" spans="1:3">
      <c r="A3" s="5" t="s">
        <v>21</v>
      </c>
      <c r="B3" s="5" t="s">
        <v>25</v>
      </c>
      <c r="C3" t="str">
        <f>VLOOKUP(B:B,Sheet1!B:C,2,FALSE)</f>
        <v>餐饮poi偏好</v>
      </c>
    </row>
    <row r="4" spans="1:3">
      <c r="A4" s="5" t="s">
        <v>27</v>
      </c>
      <c r="B4" s="5" t="s">
        <v>30</v>
      </c>
      <c r="C4" t="str">
        <f>VLOOKUP(B:B,Sheet1!B:C,2,FALSE)</f>
        <v>餐饮类型偏好</v>
      </c>
    </row>
    <row r="5" spans="1:3">
      <c r="A5" s="5" t="s">
        <v>33</v>
      </c>
      <c r="B5" s="5" t="s">
        <v>37</v>
      </c>
      <c r="C5" t="str">
        <f>VLOOKUP(B:B,Sheet1!B:C,2,FALSE)</f>
        <v>出差常去的城市</v>
      </c>
    </row>
    <row r="6" spans="1:3">
      <c r="A6" s="5" t="s">
        <v>39</v>
      </c>
      <c r="B6" s="5" t="s">
        <v>40</v>
      </c>
      <c r="C6" t="e">
        <f>VLOOKUP(B:B,Sheet1!B:C,2,FALSE)</f>
        <v>#N/A</v>
      </c>
    </row>
    <row r="7" spans="1:3">
      <c r="A7" s="5" t="s">
        <v>42</v>
      </c>
      <c r="B7" s="5" t="s">
        <v>45</v>
      </c>
      <c r="C7" t="str">
        <f>VLOOKUP(B:B,Sheet1!B:C,2,FALSE)</f>
        <v>漫游国家</v>
      </c>
    </row>
    <row r="8" spans="1:3">
      <c r="A8" s="5" t="s">
        <v>47</v>
      </c>
      <c r="B8" s="5" t="s">
        <v>49</v>
      </c>
      <c r="C8" t="str">
        <f>VLOOKUP(B:B,Sheet1!B:C,2,FALSE)</f>
        <v>是否有出国游</v>
      </c>
    </row>
    <row r="9" spans="1:3">
      <c r="A9" s="5" t="s">
        <v>51</v>
      </c>
      <c r="B9" s="5" t="s">
        <v>54</v>
      </c>
      <c r="C9" t="str">
        <f>VLOOKUP(B:B,Sheet1!B:C,2,FALSE)</f>
        <v>出游时间偏好（节假日）</v>
      </c>
    </row>
    <row r="10" spans="1:3">
      <c r="A10" s="5" t="s">
        <v>56</v>
      </c>
      <c r="B10" s="5" t="s">
        <v>59</v>
      </c>
      <c r="C10" t="str">
        <f>VLOOKUP(B:B,Sheet1!B:C,2,FALSE)</f>
        <v>出游月份偏好</v>
      </c>
    </row>
    <row r="11" spans="1:3">
      <c r="A11" s="5" t="s">
        <v>61</v>
      </c>
      <c r="B11" s="5" t="s">
        <v>63</v>
      </c>
      <c r="C11" t="e">
        <f>VLOOKUP(B:B,Sheet1!B:C,2,FALSE)</f>
        <v>#N/A</v>
      </c>
    </row>
    <row r="12" spans="1:3">
      <c r="A12" s="5" t="s">
        <v>65</v>
      </c>
      <c r="B12" s="5" t="s">
        <v>68</v>
      </c>
      <c r="C12" t="e">
        <f>VLOOKUP(B:B,Sheet1!B:C,2,FALSE)</f>
        <v>#N/A</v>
      </c>
    </row>
    <row r="13" spans="1:3">
      <c r="A13" s="5" t="s">
        <v>70</v>
      </c>
      <c r="B13" s="5" t="s">
        <v>71</v>
      </c>
      <c r="C13" t="str">
        <f>VLOOKUP(B:B,Sheet1!B:C,2,FALSE)</f>
        <v>过往景点的逗留时长</v>
      </c>
    </row>
    <row r="14" spans="1:3">
      <c r="A14" s="5" t="s">
        <v>73</v>
      </c>
      <c r="B14" s="5" t="s">
        <v>75</v>
      </c>
      <c r="C14" t="str">
        <f>VLOOKUP(B:B,Sheet1!B:C,2,FALSE)</f>
        <v>海外旅游目的地偏好</v>
      </c>
    </row>
    <row r="15" spans="1:3">
      <c r="A15" s="5" t="s">
        <v>77</v>
      </c>
      <c r="B15" s="5" t="s">
        <v>80</v>
      </c>
      <c r="C15" t="str">
        <f>VLOOKUP(B:B,Sheet1!B:C,2,FALSE)</f>
        <v>景点poi偏好</v>
      </c>
    </row>
    <row r="16" spans="1:3">
      <c r="A16" s="5" t="s">
        <v>82</v>
      </c>
      <c r="B16" s="5" t="s">
        <v>85</v>
      </c>
      <c r="C16" t="str">
        <f>VLOOKUP(B:B,Sheet1!B:C,2,FALSE)</f>
        <v>景点类型偏好</v>
      </c>
    </row>
    <row r="17" spans="1:3">
      <c r="A17" s="5" t="s">
        <v>87</v>
      </c>
      <c r="B17" s="5" t="s">
        <v>89</v>
      </c>
      <c r="C17" t="str">
        <f>VLOOKUP(B:B,Sheet1!B:C,2,FALSE)</f>
        <v>旅游目标</v>
      </c>
    </row>
    <row r="18" spans="1:3">
      <c r="A18" s="5" t="s">
        <v>91</v>
      </c>
      <c r="B18" s="5" t="s">
        <v>93</v>
      </c>
      <c r="C18" t="str">
        <f>VLOOKUP(B:B,Sheet1!B:C,2,FALSE)</f>
        <v>年出游频次偏好</v>
      </c>
    </row>
    <row r="19" spans="1:3">
      <c r="A19" s="5" t="s">
        <v>95</v>
      </c>
      <c r="B19" s="5" t="s">
        <v>99</v>
      </c>
      <c r="C19" t="str">
        <f>VLOOKUP(B:B,Sheet1!B:C,2,FALSE)</f>
        <v>省内旅游城市偏好</v>
      </c>
    </row>
    <row r="20" spans="1:3">
      <c r="A20" s="5" t="s">
        <v>101</v>
      </c>
      <c r="B20" s="5" t="s">
        <v>104</v>
      </c>
      <c r="C20" t="str">
        <f>VLOOKUP(B:B,Sheet1!B:C,2,FALSE)</f>
        <v>省外旅游城市偏好</v>
      </c>
    </row>
    <row r="21" spans="1:3">
      <c r="A21" s="5" t="s">
        <v>106</v>
      </c>
      <c r="B21" s="5" t="s">
        <v>108</v>
      </c>
      <c r="C21" t="str">
        <f>VLOOKUP(B:B,Sheet1!B:C,2,FALSE)</f>
        <v>周末是否出游过</v>
      </c>
    </row>
    <row r="22" spans="1:3">
      <c r="A22" s="5" t="s">
        <v>110</v>
      </c>
      <c r="B22" s="5" t="s">
        <v>113</v>
      </c>
      <c r="C22" t="str">
        <f>VLOOKUP(B:B,Sheet1!B:C,2,FALSE)</f>
        <v>旅游意愿强度</v>
      </c>
    </row>
    <row r="23" spans="1:3">
      <c r="A23" s="5" t="s">
        <v>116</v>
      </c>
      <c r="B23" s="5" t="s">
        <v>118</v>
      </c>
      <c r="C23" t="str">
        <f>VLOOKUP(B:B,Sheet1!B:C,2,FALSE)</f>
        <v>是否有宠物</v>
      </c>
    </row>
    <row r="24" spans="1:3">
      <c r="A24" s="5" t="s">
        <v>121</v>
      </c>
      <c r="B24" s="5" t="s">
        <v>124</v>
      </c>
      <c r="C24" t="str">
        <f>VLOOKUP(B:B,Sheet1!B:C,2,FALSE)</f>
        <v>工作日出行方式</v>
      </c>
    </row>
    <row r="25" spans="1:3">
      <c r="A25" s="5" t="s">
        <v>126</v>
      </c>
      <c r="B25" s="5" t="s">
        <v>129</v>
      </c>
      <c r="C25" t="str">
        <f>VLOOKUP(B:B,Sheet1!B:C,2,FALSE)</f>
        <v>节假日出行方式</v>
      </c>
    </row>
    <row r="26" spans="1:3">
      <c r="A26" s="5" t="s">
        <v>131</v>
      </c>
      <c r="B26" s="5" t="s">
        <v>135</v>
      </c>
      <c r="C26" t="str">
        <f>VLOOKUP(B:B,Sheet1!B:C,2,FALSE)</f>
        <v>短途交通方式</v>
      </c>
    </row>
    <row r="27" spans="1:3">
      <c r="A27" s="5" t="s">
        <v>137</v>
      </c>
      <c r="B27" s="5" t="s">
        <v>139</v>
      </c>
      <c r="C27" t="str">
        <f>VLOOKUP(B:B,Sheet1!B:C,2,FALSE)</f>
        <v>长途交通方式偏好</v>
      </c>
    </row>
    <row r="28" spans="1:3">
      <c r="A28" s="5" t="s">
        <v>141</v>
      </c>
      <c r="B28" s="5" t="s">
        <v>142</v>
      </c>
      <c r="C28" t="str">
        <f>VLOOKUP(B:B,Sheet1!B:C,2,FALSE)</f>
        <v>长途交通方式-强偏好</v>
      </c>
    </row>
    <row r="29" spans="1:3">
      <c r="A29" s="5" t="s">
        <v>145</v>
      </c>
      <c r="B29" s="5" t="s">
        <v>149</v>
      </c>
      <c r="C29" t="str">
        <f>VLOOKUP(B:B,Sheet1!B:C,2,FALSE)</f>
        <v>POI类型偏好</v>
      </c>
    </row>
    <row r="30" spans="1:3">
      <c r="A30" s="5" t="s">
        <v>151</v>
      </c>
      <c r="B30" s="5" t="s">
        <v>154</v>
      </c>
      <c r="C30" t="str">
        <f>VLOOKUP(B:B,Sheet1!B:C,2,FALSE)</f>
        <v>POI类型-强偏好</v>
      </c>
    </row>
    <row r="31" spans="1:3">
      <c r="A31" s="5" t="s">
        <v>156</v>
      </c>
      <c r="B31" s="5" t="s">
        <v>159</v>
      </c>
      <c r="C31" t="e">
        <f>VLOOKUP(B:B,Sheet1!B:C,2,FALSE)</f>
        <v>#N/A</v>
      </c>
    </row>
    <row r="32" spans="1:3">
      <c r="A32" s="5" t="s">
        <v>161</v>
      </c>
      <c r="B32" s="5" t="s">
        <v>164</v>
      </c>
      <c r="C32" t="e">
        <f>VLOOKUP(B:B,Sheet1!B:C,2,FALSE)</f>
        <v>#N/A</v>
      </c>
    </row>
    <row r="33" spans="1:3">
      <c r="A33" s="5" t="s">
        <v>166</v>
      </c>
      <c r="B33" s="5" t="s">
        <v>168</v>
      </c>
      <c r="C33" t="str">
        <f>VLOOKUP(B:B,Sheet1!B:C,2,FALSE)</f>
        <v>是否到过体育场所</v>
      </c>
    </row>
    <row r="34" spans="1:3">
      <c r="A34" s="5" t="s">
        <v>170</v>
      </c>
      <c r="B34" s="5" t="s">
        <v>173</v>
      </c>
      <c r="C34" t="str">
        <f>VLOOKUP(B:B,Sheet1!B:C,2,FALSE)</f>
        <v>加油站poi偏好</v>
      </c>
    </row>
    <row r="35" spans="1:3">
      <c r="A35" s="5" t="s">
        <v>175</v>
      </c>
      <c r="B35" s="5" t="s">
        <v>179</v>
      </c>
      <c r="C35" t="str">
        <f>VLOOKUP(B:B,Sheet1!B:C,2,FALSE)</f>
        <v>汽车维修保养店poi偏好</v>
      </c>
    </row>
    <row r="36" spans="1:3">
      <c r="A36" s="5" t="s">
        <v>182</v>
      </c>
      <c r="B36" s="5" t="s">
        <v>186</v>
      </c>
      <c r="C36" t="str">
        <f>VLOOKUP(B:B,Sheet1!B:C,2,FALSE)</f>
        <v>常驻行政区</v>
      </c>
    </row>
    <row r="37" spans="1:3">
      <c r="A37" s="5" t="s">
        <v>188</v>
      </c>
      <c r="B37" s="5" t="s">
        <v>190</v>
      </c>
      <c r="C37" t="str">
        <f>VLOOKUP(B:B,Sheet1!B:C,2,FALSE)</f>
        <v>常驻城市</v>
      </c>
    </row>
    <row r="38" spans="1:3">
      <c r="A38" s="5" t="s">
        <v>192</v>
      </c>
      <c r="B38" s="5" t="s">
        <v>196</v>
      </c>
      <c r="C38" t="str">
        <f>VLOOKUP(B:B,Sheet1!B:C,2,FALSE)</f>
        <v>常驻省份</v>
      </c>
    </row>
    <row r="39" spans="1:3">
      <c r="A39" s="5" t="s">
        <v>198</v>
      </c>
      <c r="B39" s="5" t="s">
        <v>200</v>
      </c>
      <c r="C39" t="str">
        <f>VLOOKUP(B:B,Sheet1!B:C,2,FALSE)</f>
        <v>工作地址</v>
      </c>
    </row>
    <row r="40" spans="1:3">
      <c r="A40" s="5" t="s">
        <v>202</v>
      </c>
      <c r="B40" s="5" t="s">
        <v>203</v>
      </c>
      <c r="C40" t="str">
        <f>VLOOKUP(B:B,Sheet1!B:C,2,FALSE)</f>
        <v>居住地址</v>
      </c>
    </row>
    <row r="41" spans="1:3">
      <c r="A41" s="5" t="s">
        <v>205</v>
      </c>
      <c r="B41" s="5" t="s">
        <v>207</v>
      </c>
      <c r="C41" t="str">
        <f>VLOOKUP(B:B,Sheet1!B:C,2,FALSE)</f>
        <v>活跃城市</v>
      </c>
    </row>
    <row r="42" spans="1:3">
      <c r="A42" s="5" t="s">
        <v>210</v>
      </c>
      <c r="B42" s="5" t="s">
        <v>213</v>
      </c>
      <c r="C42" t="str">
        <f>VLOOKUP(B:B,Sheet1!B:C,2,FALSE)</f>
        <v>是否有房</v>
      </c>
    </row>
    <row r="43" spans="1:3">
      <c r="A43" s="5" t="s">
        <v>215</v>
      </c>
      <c r="B43" s="5" t="s">
        <v>218</v>
      </c>
      <c r="C43" t="str">
        <f>VLOOKUP(B:B,Sheet1!B:C,2,FALSE)</f>
        <v>居住小区价格</v>
      </c>
    </row>
    <row r="44" spans="1:3">
      <c r="A44" s="5" t="s">
        <v>220</v>
      </c>
      <c r="B44" s="5" t="s">
        <v>222</v>
      </c>
      <c r="C44" t="str">
        <f>VLOOKUP(B:B,Sheet1!B:C,2,FALSE)</f>
        <v>居住小区租金(平均价格)</v>
      </c>
    </row>
    <row r="45" spans="1:3">
      <c r="A45" s="5" t="s">
        <v>224</v>
      </c>
      <c r="B45" s="5" t="s">
        <v>227</v>
      </c>
      <c r="C45" t="str">
        <f>VLOOKUP(B:B,Sheet1!B:C,2,FALSE)</f>
        <v>有无车标识预测</v>
      </c>
    </row>
    <row r="46" spans="1:3">
      <c r="A46" s="5" t="s">
        <v>229</v>
      </c>
      <c r="B46" s="5" t="s">
        <v>231</v>
      </c>
      <c r="C46" t="str">
        <f>VLOOKUP(B:B,Sheet1!B:C,2,FALSE)</f>
        <v>车辆品牌</v>
      </c>
    </row>
    <row r="47" spans="1:3">
      <c r="A47" s="5" t="s">
        <v>233</v>
      </c>
      <c r="B47" s="5" t="s">
        <v>236</v>
      </c>
      <c r="C47" t="str">
        <f>VLOOKUP(B:B,Sheet1!B:C,2,FALSE)</f>
        <v>是否有装修需求</v>
      </c>
    </row>
    <row r="48" spans="1:3">
      <c r="A48" s="5" t="s">
        <v>238</v>
      </c>
      <c r="B48" s="5" t="s">
        <v>240</v>
      </c>
      <c r="C48" t="e">
        <f>VLOOKUP(B:B,Sheet1!B:C,2,FALSE)</f>
        <v>#N/A</v>
      </c>
    </row>
    <row r="49" spans="1:3">
      <c r="A49" s="5" t="s">
        <v>242</v>
      </c>
      <c r="B49" s="5" t="s">
        <v>244</v>
      </c>
      <c r="C49" t="e">
        <f>VLOOKUP(B:B,Sheet1!B:C,2,FALSE)</f>
        <v>#N/A</v>
      </c>
    </row>
    <row r="50" spans="1:3">
      <c r="A50" s="5" t="s">
        <v>246</v>
      </c>
      <c r="B50" s="5" t="s">
        <v>248</v>
      </c>
      <c r="C50" t="str">
        <f>VLOOKUP(B:B,Sheet1!B:C,2,FALSE)</f>
        <v>收入能力水平预测(置信度)</v>
      </c>
    </row>
    <row r="51" spans="1:3">
      <c r="A51" s="5" t="s">
        <v>251</v>
      </c>
      <c r="B51" s="5" t="s">
        <v>254</v>
      </c>
      <c r="C51" t="str">
        <f>VLOOKUP(B:B,Sheet1!B:C,2,FALSE)</f>
        <v>消费能力水平预测(置信度)</v>
      </c>
    </row>
    <row r="52" spans="1:3">
      <c r="A52" s="5" t="s">
        <v>256</v>
      </c>
      <c r="B52" s="5" t="s">
        <v>259</v>
      </c>
      <c r="C52" t="e">
        <f>VLOOKUP(B:B,Sheet1!B:C,2,FALSE)</f>
        <v>#N/A</v>
      </c>
    </row>
    <row r="53" spans="1:3">
      <c r="A53" s="5" t="s">
        <v>261</v>
      </c>
      <c r="B53" s="5" t="s">
        <v>263</v>
      </c>
      <c r="C53" t="e">
        <f>VLOOKUP(B:B,Sheet1!B:C,2,FALSE)</f>
        <v>#N/A</v>
      </c>
    </row>
    <row r="54" spans="1:3">
      <c r="A54" s="5" t="s">
        <v>265</v>
      </c>
      <c r="B54" s="5" t="s">
        <v>267</v>
      </c>
      <c r="C54" t="e">
        <f>VLOOKUP(B:B,Sheet1!B:C,2,FALSE)</f>
        <v>#N/A</v>
      </c>
    </row>
    <row r="55" spans="1:3">
      <c r="A55" s="5" t="s">
        <v>269</v>
      </c>
      <c r="B55" s="5" t="s">
        <v>271</v>
      </c>
      <c r="C55" t="e">
        <f>VLOOKUP(B:B,Sheet1!B:C,2,FALSE)</f>
        <v>#N/A</v>
      </c>
    </row>
    <row r="56" spans="1:3">
      <c r="A56" s="5" t="s">
        <v>273</v>
      </c>
      <c r="B56" s="5" t="s">
        <v>274</v>
      </c>
      <c r="C56" t="e">
        <f>VLOOKUP(B:B,Sheet1!B:C,2,FALSE)</f>
        <v>#N/A</v>
      </c>
    </row>
    <row r="57" spans="1:3">
      <c r="A57" s="5" t="s">
        <v>276</v>
      </c>
      <c r="B57" s="5" t="s">
        <v>278</v>
      </c>
      <c r="C57" t="e">
        <f>VLOOKUP(B:B,Sheet1!B:C,2,FALSE)</f>
        <v>#N/A</v>
      </c>
    </row>
    <row r="58" spans="1:3">
      <c r="A58" s="5" t="s">
        <v>281</v>
      </c>
      <c r="B58" s="5" t="s">
        <v>285</v>
      </c>
      <c r="C58" t="str">
        <f>VLOOKUP(B:B,Sheet1!B:C,2,FALSE)</f>
        <v>线下门店类别偏好</v>
      </c>
    </row>
    <row r="59" spans="1:3">
      <c r="A59" s="5" t="s">
        <v>287</v>
      </c>
      <c r="B59" s="5" t="s">
        <v>291</v>
      </c>
      <c r="C59" t="str">
        <f>VLOOKUP(B:B,Sheet1!B:C,2,FALSE)</f>
        <v>线下门店品牌偏好</v>
      </c>
    </row>
    <row r="60" spans="1:3">
      <c r="A60" s="5" t="s">
        <v>293</v>
      </c>
      <c r="B60" s="5" t="s">
        <v>296</v>
      </c>
      <c r="C60" t="str">
        <f>VLOOKUP(B:B,Sheet1!B:C,2,FALSE)</f>
        <v>线下门店品牌偏好-分类别</v>
      </c>
    </row>
    <row r="61" spans="1:3">
      <c r="A61" s="5" t="s">
        <v>298</v>
      </c>
      <c r="B61" s="5" t="s">
        <v>302</v>
      </c>
      <c r="C61" t="str">
        <f>VLOOKUP(B:B,Sheet1!B:C,2,FALSE)</f>
        <v>消费时间偏好</v>
      </c>
    </row>
    <row r="62" spans="1:3">
      <c r="A62" s="5" t="s">
        <v>304</v>
      </c>
      <c r="B62" s="5" t="s">
        <v>306</v>
      </c>
      <c r="C62" t="str">
        <f>VLOOKUP(B:B,Sheet1!B:C,2,FALSE)</f>
        <v>消费偏好预测</v>
      </c>
    </row>
    <row r="63" spans="1:3">
      <c r="A63" s="5" t="s">
        <v>309</v>
      </c>
      <c r="B63" s="5" t="s">
        <v>312</v>
      </c>
      <c r="C63" t="str">
        <f>VLOOKUP(B:B,Sheet1!B:C,2,FALSE)</f>
        <v>贷款偏好</v>
      </c>
    </row>
    <row r="64" spans="1:3">
      <c r="A64" s="5" t="s">
        <v>314</v>
      </c>
      <c r="B64" s="5" t="s">
        <v>317</v>
      </c>
      <c r="C64" t="str">
        <f>VLOOKUP(B:B,Sheet1!B:C,2,FALSE)</f>
        <v>彩票偏好</v>
      </c>
    </row>
    <row r="65" spans="1:3">
      <c r="A65" s="5" t="s">
        <v>319</v>
      </c>
      <c r="B65" s="5" t="s">
        <v>321</v>
      </c>
      <c r="C65" t="str">
        <f>VLOOKUP(B:B,Sheet1!B:C,2,FALSE)</f>
        <v>房产APP</v>
      </c>
    </row>
    <row r="66" spans="1:3">
      <c r="A66" s="5" t="s">
        <v>323</v>
      </c>
      <c r="B66" s="5" t="s">
        <v>325</v>
      </c>
      <c r="C66" t="str">
        <f>VLOOKUP(B:B,Sheet1!B:C,2,FALSE)</f>
        <v>房产APP偏好程度</v>
      </c>
    </row>
    <row r="67" spans="1:3">
      <c r="A67" s="5" t="s">
        <v>327</v>
      </c>
      <c r="B67" s="5" t="s">
        <v>329</v>
      </c>
      <c r="C67" t="str">
        <f>VLOOKUP(B:B,Sheet1!B:C,2,FALSE)</f>
        <v>购物偏好程度</v>
      </c>
    </row>
    <row r="68" spans="1:3">
      <c r="A68" s="5" t="s">
        <v>331</v>
      </c>
      <c r="B68" s="5" t="s">
        <v>334</v>
      </c>
      <c r="C68" t="str">
        <f>VLOOKUP(B:B,Sheet1!B:C,2,FALSE)</f>
        <v>教育培训偏好</v>
      </c>
    </row>
    <row r="69" spans="1:3">
      <c r="A69" s="5" t="s">
        <v>336</v>
      </c>
      <c r="B69" s="5" t="s">
        <v>338</v>
      </c>
      <c r="C69" t="str">
        <f>VLOOKUP(B:B,Sheet1!B:C,2,FALSE)</f>
        <v>理财偏好程度</v>
      </c>
    </row>
    <row r="70" spans="1:3">
      <c r="A70" s="5" t="s">
        <v>340</v>
      </c>
      <c r="B70" s="5" t="s">
        <v>343</v>
      </c>
      <c r="C70" t="str">
        <f>VLOOKUP(B:B,Sheet1!B:C,2,FALSE)</f>
        <v>社交偏好</v>
      </c>
    </row>
    <row r="71" spans="1:3">
      <c r="A71" s="5" t="s">
        <v>345</v>
      </c>
      <c r="B71" s="5" t="s">
        <v>348</v>
      </c>
      <c r="C71" t="str">
        <f>VLOOKUP(B:B,Sheet1!B:C,2,FALSE)</f>
        <v>生活-生活便利</v>
      </c>
    </row>
    <row r="72" spans="1:3">
      <c r="A72" s="5" t="s">
        <v>350</v>
      </c>
      <c r="B72" s="5" t="s">
        <v>353</v>
      </c>
      <c r="C72" t="str">
        <f>VLOOKUP(B:B,Sheet1!B:C,2,FALSE)</f>
        <v>生活-医疗健康偏好</v>
      </c>
    </row>
    <row r="73" spans="1:3">
      <c r="A73" s="5" t="s">
        <v>355</v>
      </c>
      <c r="B73" s="5" t="s">
        <v>358</v>
      </c>
      <c r="C73" t="str">
        <f>VLOOKUP(B:B,Sheet1!B:C,2,FALSE)</f>
        <v>生活-饮食外卖</v>
      </c>
    </row>
    <row r="74" spans="1:3">
      <c r="A74" s="5" t="s">
        <v>360</v>
      </c>
      <c r="B74" s="5" t="s">
        <v>363</v>
      </c>
      <c r="C74" t="str">
        <f>VLOOKUP(B:B,Sheet1!B:C,2,FALSE)</f>
        <v>生活-娱乐休闲</v>
      </c>
    </row>
    <row r="75" spans="1:3">
      <c r="A75" s="5" t="s">
        <v>365</v>
      </c>
      <c r="B75" s="5" t="s">
        <v>368</v>
      </c>
      <c r="C75" t="str">
        <f>VLOOKUP(B:B,Sheet1!B:C,2,FALSE)</f>
        <v>投资偏好</v>
      </c>
    </row>
    <row r="76" spans="1:3">
      <c r="A76" s="5" t="s">
        <v>370</v>
      </c>
      <c r="B76" s="5" t="s">
        <v>373</v>
      </c>
      <c r="C76" t="str">
        <f>VLOOKUP(B:B,Sheet1!B:C,2,FALSE)</f>
        <v>线上购物偏好</v>
      </c>
    </row>
    <row r="77" spans="1:3">
      <c r="A77" s="5" t="s">
        <v>375</v>
      </c>
      <c r="B77" s="5" t="s">
        <v>378</v>
      </c>
      <c r="C77" t="str">
        <f>VLOOKUP(B:B,Sheet1!B:C,2,FALSE)</f>
        <v>银行偏好</v>
      </c>
    </row>
    <row r="78" spans="1:3">
      <c r="A78" s="5" t="s">
        <v>380</v>
      </c>
      <c r="B78" s="5" t="s">
        <v>383</v>
      </c>
      <c r="C78" t="str">
        <f>VLOOKUP(B:B,Sheet1!B:C,2,FALSE)</f>
        <v>游戏偏好</v>
      </c>
    </row>
    <row r="79" spans="1:3">
      <c r="A79" s="5" t="s">
        <v>385</v>
      </c>
      <c r="B79" s="5" t="s">
        <v>388</v>
      </c>
      <c r="C79" t="str">
        <f>VLOOKUP(B:B,Sheet1!B:C,2,FALSE)</f>
        <v>直播偏好</v>
      </c>
    </row>
    <row r="80" spans="1:3">
      <c r="A80" s="5" t="s">
        <v>391</v>
      </c>
      <c r="B80" s="5" t="s">
        <v>393</v>
      </c>
      <c r="C80" t="str">
        <f>VLOOKUP(B:B,Sheet1!B:C,2,FALSE)</f>
        <v>婚姻状态</v>
      </c>
    </row>
    <row r="81" spans="1:3">
      <c r="A81" s="5" t="s">
        <v>395</v>
      </c>
      <c r="B81" s="5" t="s">
        <v>397</v>
      </c>
      <c r="C81" t="str">
        <f>VLOOKUP(B:B,Sheet1!B:C,2,FALSE)</f>
        <v>行为年龄预测(置信度)</v>
      </c>
    </row>
    <row r="82" spans="1:3">
      <c r="A82" s="5" t="s">
        <v>399</v>
      </c>
      <c r="B82" s="5" t="s">
        <v>401</v>
      </c>
      <c r="C82" t="str">
        <f>VLOOKUP(B:B,Sheet1!B:C,2,FALSE)</f>
        <v>是否中国国籍</v>
      </c>
    </row>
    <row r="83" spans="1:3">
      <c r="A83" s="5" t="s">
        <v>403</v>
      </c>
      <c r="B83" s="5" t="s">
        <v>406</v>
      </c>
      <c r="C83" t="str">
        <f>VLOOKUP(B:B,Sheet1!B:C,2,FALSE)</f>
        <v>是否有子女预测</v>
      </c>
    </row>
    <row r="84" spans="1:3">
      <c r="A84" s="5" t="s">
        <v>408</v>
      </c>
      <c r="B84" s="5" t="s">
        <v>410</v>
      </c>
      <c r="C84" t="str">
        <f>VLOOKUP(B:B,Sheet1!B:C,2,FALSE)</f>
        <v>在校大学生</v>
      </c>
    </row>
    <row r="85" spans="1:3">
      <c r="A85" s="5" t="s">
        <v>412</v>
      </c>
      <c r="B85" s="5" t="s">
        <v>414</v>
      </c>
      <c r="C85" t="str">
        <f>VLOOKUP(B:B,Sheet1!B:C,2,FALSE)</f>
        <v>行为性别预测</v>
      </c>
    </row>
    <row r="86" spans="1:3">
      <c r="A86" s="5" t="s">
        <v>416</v>
      </c>
      <c r="B86" s="5" t="s">
        <v>417</v>
      </c>
      <c r="C86" t="str">
        <f>VLOOKUP(B:B,Sheet1!B:C,2,FALSE)</f>
        <v>教育水平</v>
      </c>
    </row>
    <row r="87" spans="1:3">
      <c r="A87" s="5" t="s">
        <v>419</v>
      </c>
      <c r="B87" s="5" t="s">
        <v>422</v>
      </c>
      <c r="C87" t="str">
        <f>VLOOKUP(B:B,Sheet1!B:C,2,FALSE)</f>
        <v>职业类型预测</v>
      </c>
    </row>
    <row r="88" spans="1:3">
      <c r="A88" s="5" t="s">
        <v>425</v>
      </c>
      <c r="B88" s="5" t="s">
        <v>429</v>
      </c>
      <c r="C88" t="str">
        <f>VLOOKUP(B:B,Sheet1!B:C,2,FALSE)</f>
        <v>手机品牌</v>
      </c>
    </row>
    <row r="89" spans="1:3">
      <c r="A89" s="5" t="s">
        <v>431</v>
      </c>
      <c r="B89" s="5" t="s">
        <v>433</v>
      </c>
      <c r="C89" t="str">
        <f>VLOOKUP(B:B,Sheet1!B:C,2,FALSE)</f>
        <v>设备分类</v>
      </c>
    </row>
    <row r="90" spans="1:3">
      <c r="A90" s="5" t="s">
        <v>435</v>
      </c>
      <c r="B90" s="5" t="s">
        <v>437</v>
      </c>
      <c r="C90" t="str">
        <f>VLOOKUP(B:B,Sheet1!B:C,2,FALSE)</f>
        <v>设备价值</v>
      </c>
    </row>
    <row r="91" spans="1:3">
      <c r="A91" s="5" t="s">
        <v>439</v>
      </c>
      <c r="B91" s="5" t="s">
        <v>443</v>
      </c>
      <c r="C91" t="str">
        <f>VLOOKUP(B:B,Sheet1!B:C,2,FALSE)</f>
        <v>手机型号</v>
      </c>
    </row>
    <row r="92" spans="1:3">
      <c r="A92" s="5" t="s">
        <v>445</v>
      </c>
      <c r="B92" s="5" t="s">
        <v>447</v>
      </c>
      <c r="C92" t="str">
        <f>VLOOKUP(B:B,Sheet1!B:C,2,FALSE)</f>
        <v>操作系统</v>
      </c>
    </row>
    <row r="93" spans="1:3">
      <c r="A93" s="5" t="s">
        <v>450</v>
      </c>
      <c r="B93" s="5" t="s">
        <v>453</v>
      </c>
      <c r="C93" t="str">
        <f>VLOOKUP(B:B,Sheet1!B:C,2,FALSE)</f>
        <v>房产APP使用频率</v>
      </c>
    </row>
    <row r="94" spans="1:3">
      <c r="A94" s="5" t="s">
        <v>455</v>
      </c>
      <c r="B94" s="5" t="s">
        <v>457</v>
      </c>
      <c r="C94" t="e">
        <f>VLOOKUP(B:B,Sheet1!B:C,2,FALSE)</f>
        <v>#N/A</v>
      </c>
    </row>
    <row r="95" spans="1:3">
      <c r="A95" s="5" t="s">
        <v>459</v>
      </c>
      <c r="B95" s="5" t="s">
        <v>460</v>
      </c>
      <c r="C95" t="e">
        <f>VLOOKUP(B:B,Sheet1!B:C,2,FALSE)</f>
        <v>#N/A</v>
      </c>
    </row>
    <row r="96" spans="1:3">
      <c r="A96" s="5" t="s">
        <v>462</v>
      </c>
      <c r="B96" s="5" t="s">
        <v>464</v>
      </c>
      <c r="C96" t="e">
        <f>VLOOKUP(B:B,Sheet1!B:C,2,FALSE)</f>
        <v>#N/A</v>
      </c>
    </row>
    <row r="97" spans="1:3">
      <c r="A97" s="5" t="s">
        <v>466</v>
      </c>
      <c r="B97" s="5" t="s">
        <v>467</v>
      </c>
      <c r="C97" t="e">
        <f>VLOOKUP(B:B,Sheet1!B:C,2,FALSE)</f>
        <v>#N/A</v>
      </c>
    </row>
    <row r="98" spans="1:3">
      <c r="A98" s="5" t="s">
        <v>469</v>
      </c>
      <c r="B98" s="5" t="s">
        <v>470</v>
      </c>
      <c r="C98" t="e">
        <f>VLOOKUP(B:B,Sheet1!B:C,2,FALSE)</f>
        <v>#N/A</v>
      </c>
    </row>
    <row r="99" spans="1:3">
      <c r="A99" s="5" t="s">
        <v>472</v>
      </c>
      <c r="B99" s="5" t="s">
        <v>474</v>
      </c>
      <c r="C99" t="e">
        <f>VLOOKUP(B:B,Sheet1!B:C,2,FALSE)</f>
        <v>#N/A</v>
      </c>
    </row>
    <row r="100" spans="1:3">
      <c r="A100" s="5" t="s">
        <v>477</v>
      </c>
      <c r="B100" s="5" t="s">
        <v>480</v>
      </c>
      <c r="C100" t="str">
        <f>VLOOKUP(B:B,Sheet1!B:C,2,FALSE)</f>
        <v>社交网络活跃度</v>
      </c>
    </row>
    <row r="101" spans="1:3">
      <c r="A101" s="5" t="s">
        <v>483</v>
      </c>
      <c r="B101" s="5" t="s">
        <v>486</v>
      </c>
      <c r="C101" t="str">
        <f>VLOOKUP(B:B,Sheet1!B:C,2,FALSE)</f>
        <v>常驻商圈</v>
      </c>
    </row>
    <row r="102" spans="1:3">
      <c r="A102" s="5" t="s">
        <v>488</v>
      </c>
      <c r="B102" s="5" t="s">
        <v>490</v>
      </c>
      <c r="C102" t="str">
        <f>VLOOKUP(B:B,Sheet1!B:C,2,FALSE)</f>
        <v>商场-强偏好</v>
      </c>
    </row>
    <row r="103" spans="1:3">
      <c r="A103" s="5" t="s">
        <v>492</v>
      </c>
      <c r="B103" s="5" t="s">
        <v>495</v>
      </c>
      <c r="C103" t="str">
        <f>VLOOKUP(B:B,Sheet1!B:C,2,FALSE)</f>
        <v>活跃商圈</v>
      </c>
    </row>
    <row r="104" spans="1:3">
      <c r="A104" s="5" t="s">
        <v>497</v>
      </c>
      <c r="B104" s="5" t="s">
        <v>499</v>
      </c>
      <c r="C104" t="str">
        <f>VLOOKUP(B:B,Sheet1!B:C,2,FALSE)</f>
        <v>月商场消费次数</v>
      </c>
    </row>
    <row r="105" spans="1:3">
      <c r="A105" s="5" t="s">
        <v>501</v>
      </c>
      <c r="B105" s="5" t="s">
        <v>503</v>
      </c>
      <c r="C105" t="str">
        <f>VLOOKUP(B:B,Sheet1!B:C,2,FALSE)</f>
        <v>商场偏好</v>
      </c>
    </row>
    <row r="106" spans="1:3">
      <c r="A106" s="5" t="s">
        <v>505</v>
      </c>
      <c r="B106" s="5" t="s">
        <v>507</v>
      </c>
      <c r="C106" t="str">
        <f>VLOOKUP(B:B,Sheet1!B:C,2,FALSE)</f>
        <v>商场偏好(带高德坐标)</v>
      </c>
    </row>
    <row r="107" spans="1:3">
      <c r="A107" s="5" t="s">
        <v>510</v>
      </c>
      <c r="B107" s="5" t="s">
        <v>512</v>
      </c>
      <c r="C107" t="e">
        <f>VLOOKUP(B:B,Sheet1!B:C,2,FALSE)</f>
        <v>#N/A</v>
      </c>
    </row>
    <row r="108" spans="1:3">
      <c r="A108" s="5" t="s">
        <v>514</v>
      </c>
      <c r="B108" s="5" t="s">
        <v>516</v>
      </c>
      <c r="C108" t="e">
        <f>VLOOKUP(B:B,Sheet1!B:C,2,FALSE)</f>
        <v>#N/A</v>
      </c>
    </row>
    <row r="109" spans="1:3">
      <c r="A109" s="5" t="s">
        <v>519</v>
      </c>
      <c r="B109" s="5" t="s">
        <v>521</v>
      </c>
      <c r="C109" t="e">
        <f>VLOOKUP(B:B,Sheet1!B:C,2,FALSE)</f>
        <v>#N/A</v>
      </c>
    </row>
    <row r="110" spans="1:3">
      <c r="A110" s="5" t="s">
        <v>523</v>
      </c>
      <c r="B110" s="5" t="s">
        <v>525</v>
      </c>
      <c r="C110" t="e">
        <f>VLOOKUP(B:B,Sheet1!B:C,2,FALSE)</f>
        <v>#N/A</v>
      </c>
    </row>
    <row r="111" spans="1:3">
      <c r="A111" s="5" t="s">
        <v>527</v>
      </c>
      <c r="B111" s="5" t="s">
        <v>528</v>
      </c>
      <c r="C111" t="str">
        <f>VLOOKUP(B:B,Sheet1!B:C,2,FALSE)</f>
        <v>是否到过购物场所</v>
      </c>
    </row>
    <row r="112" spans="1:3">
      <c r="A112" s="5" t="s">
        <v>530</v>
      </c>
      <c r="B112" s="5" t="s">
        <v>533</v>
      </c>
      <c r="C112" t="str">
        <f>VLOOKUP(B:B,Sheet1!B:C,2,FALSE)</f>
        <v>周末购物特征</v>
      </c>
    </row>
    <row r="113" spans="1:3">
      <c r="A113" s="5" t="s">
        <v>536</v>
      </c>
      <c r="B113" s="5" t="s">
        <v>537</v>
      </c>
      <c r="C113" t="e">
        <f>VLOOKUP(B:B,Sheet1!B:C,2,FALSE)</f>
        <v>#N/A</v>
      </c>
    </row>
    <row r="114" spans="1:3">
      <c r="A114" s="5" t="s">
        <v>539</v>
      </c>
      <c r="B114" s="5" t="s">
        <v>541</v>
      </c>
      <c r="C114" t="e">
        <f>VLOOKUP(B:B,Sheet1!B:C,2,FALSE)</f>
        <v>#N/A</v>
      </c>
    </row>
    <row r="115" spans="1:3">
      <c r="A115" s="5" t="s">
        <v>544</v>
      </c>
      <c r="B115" s="5" t="s">
        <v>546</v>
      </c>
      <c r="C115" t="e">
        <f>VLOOKUP(B:B,Sheet1!B:C,2,FALSE)</f>
        <v>#N/A</v>
      </c>
    </row>
    <row r="116" spans="1:3">
      <c r="A116" s="5" t="s">
        <v>548</v>
      </c>
      <c r="B116" s="5" t="s">
        <v>550</v>
      </c>
      <c r="C116" t="e">
        <f>VLOOKUP(B:B,Sheet1!B:C,2,FALSE)</f>
        <v>#N/A</v>
      </c>
    </row>
    <row r="117" spans="1:3">
      <c r="A117" s="5" t="s">
        <v>552</v>
      </c>
      <c r="B117" s="5" t="s">
        <v>555</v>
      </c>
      <c r="C117" t="str">
        <f>VLOOKUP(B:B,Sheet1!B:C,2,FALSE)</f>
        <v>娱乐场所-强偏好</v>
      </c>
    </row>
    <row r="118" spans="1:3">
      <c r="A118" s="5" t="s">
        <v>557</v>
      </c>
      <c r="B118" s="5" t="s">
        <v>559</v>
      </c>
      <c r="C118" t="str">
        <f>VLOOKUP(B:B,Sheet1!B:C,2,FALSE)</f>
        <v>周末娱乐特征</v>
      </c>
    </row>
    <row r="119" spans="1:3">
      <c r="A119" s="5" t="s">
        <v>561</v>
      </c>
      <c r="B119" s="5" t="s">
        <v>563</v>
      </c>
      <c r="C119" t="str">
        <f>VLOOKUP(B:B,Sheet1!B:C,2,FALSE)</f>
        <v>娱乐场所偏好</v>
      </c>
    </row>
    <row r="120" spans="1:3">
      <c r="A120" s="5" t="s">
        <v>566</v>
      </c>
      <c r="B120" s="5" t="s">
        <v>567</v>
      </c>
      <c r="C120" t="str">
        <f>VLOOKUP(B:B,Sheet1!B:C,2,FALSE)</f>
        <v>酒店价格偏好</v>
      </c>
    </row>
    <row r="121" spans="1:3">
      <c r="A121" s="5" t="s">
        <v>569</v>
      </c>
      <c r="B121" s="5" t="s">
        <v>572</v>
      </c>
      <c r="C121" t="e">
        <f>VLOOKUP(B:B,Sheet1!B:C,2,FALSE)</f>
        <v>#N/A</v>
      </c>
    </row>
    <row r="122" spans="1:3">
      <c r="A122" s="5" t="s">
        <v>574</v>
      </c>
      <c r="B122" s="5" t="s">
        <v>575</v>
      </c>
      <c r="C122" t="str">
        <f>VLOOKUP(B:B,Sheet1!B:C,2,FALSE)</f>
        <v>酒店住宿的时长偏好</v>
      </c>
    </row>
    <row r="123" spans="1:3">
      <c r="A123" s="5" t="s">
        <v>577</v>
      </c>
      <c r="B123" s="5" t="s">
        <v>579</v>
      </c>
      <c r="C123" t="str">
        <f>VLOOKUP(B:B,Sheet1!B:C,2,FALSE)</f>
        <v>是否到过高端酒店</v>
      </c>
    </row>
    <row r="124" spans="1:3">
      <c r="A124" s="5" t="s">
        <v>581</v>
      </c>
      <c r="B124" s="5" t="s">
        <v>584</v>
      </c>
      <c r="C124" t="str">
        <f>VLOOKUP(B:B,Sheet1!B:C,2,FALSE)</f>
        <v>出游喜欢住的酒店类型 </v>
      </c>
    </row>
    <row r="125" spans="1:3">
      <c r="A125" s="5" t="s">
        <v>586</v>
      </c>
      <c r="B125" s="5" t="s">
        <v>590</v>
      </c>
      <c r="C125" t="str">
        <f>VLOOKUP(B:B,Sheet1!B:C,2,FALSE)</f>
        <v>酒店品牌偏好</v>
      </c>
    </row>
    <row r="126" spans="1:3">
      <c r="A126" s="5" t="s">
        <v>593</v>
      </c>
      <c r="B126" s="5" t="s">
        <v>595</v>
      </c>
      <c r="C126" t="str">
        <f>VLOOKUP(B:B,Sheet1!B:C,2,FALSE)</f>
        <v>看房频率</v>
      </c>
    </row>
    <row r="127" spans="1:3">
      <c r="A127" s="5" t="s">
        <v>597</v>
      </c>
      <c r="B127" s="5" t="s">
        <v>598</v>
      </c>
      <c r="C127" t="e">
        <f>VLOOKUP(B:B,Sheet1!B:C,2,FALSE)</f>
        <v>#N/A</v>
      </c>
    </row>
    <row r="128" spans="1:3">
      <c r="A128" s="5" t="s">
        <v>600</v>
      </c>
      <c r="B128" s="5" t="s">
        <v>602</v>
      </c>
      <c r="C128" t="str">
        <f>VLOOKUP(B:B,Sheet1!B:C,2,FALSE)</f>
        <v>周线下看房天数</v>
      </c>
    </row>
    <row r="129" spans="1:3">
      <c r="A129" s="5" t="s">
        <v>604</v>
      </c>
      <c r="B129" s="5" t="s">
        <v>607</v>
      </c>
      <c r="C129" t="str">
        <f>VLOOKUP(B:B,Sheet1!B:C,2,FALSE)</f>
        <v>最近看房的城市分布</v>
      </c>
    </row>
    <row r="130" spans="1:3">
      <c r="A130" s="5" t="s">
        <v>609</v>
      </c>
      <c r="B130" s="5" t="s">
        <v>612</v>
      </c>
      <c r="C130" t="str">
        <f>VLOOKUP(B:B,Sheet1!B:C,2,FALSE)</f>
        <v>最近看房的区域分布</v>
      </c>
    </row>
    <row r="131" spans="1:3">
      <c r="A131" s="5" t="s">
        <v>614</v>
      </c>
      <c r="B131" s="5" t="s">
        <v>616</v>
      </c>
      <c r="C131" t="str">
        <f>VLOOKUP(B:B,Sheet1!B:C,2,FALSE)</f>
        <v>最近看房记录</v>
      </c>
    </row>
    <row r="132" spans="1:3">
      <c r="A132" s="5" t="s">
        <v>618</v>
      </c>
      <c r="B132" s="5" t="s">
        <v>619</v>
      </c>
      <c r="C132" t="str">
        <f>VLOOKUP(B:B,Sheet1!B:C,2,FALSE)</f>
        <v>最近看房记录（带高德坐标）</v>
      </c>
    </row>
    <row r="133" spans="1:3">
      <c r="A133" s="5" t="s">
        <v>622</v>
      </c>
      <c r="B133" s="5" t="s">
        <v>625</v>
      </c>
      <c r="C133" t="str">
        <f>VLOOKUP(B:B,Sheet1!B:C,2,FALSE)</f>
        <v>各类型下APP安装数量</v>
      </c>
    </row>
  </sheetData>
  <autoFilter ref="A1:C13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G11" sqref="G11"/>
    </sheetView>
  </sheetViews>
  <sheetFormatPr defaultColWidth="8.61261261261261" defaultRowHeight="14.1"/>
  <cols>
    <col min="1" max="1" width="29.8288288288288" customWidth="1"/>
  </cols>
  <sheetData>
    <row r="1" spans="1:1">
      <c r="A1" t="s">
        <v>170</v>
      </c>
    </row>
    <row r="2" spans="1:1">
      <c r="A2" t="s">
        <v>841</v>
      </c>
    </row>
    <row r="3" spans="1:1">
      <c r="A3" t="s">
        <v>826</v>
      </c>
    </row>
    <row r="4" spans="1:1">
      <c r="A4" t="s">
        <v>852</v>
      </c>
    </row>
    <row r="5" spans="1:1">
      <c r="A5" t="s">
        <v>501</v>
      </c>
    </row>
    <row r="6" spans="1:1">
      <c r="A6" t="s">
        <v>505</v>
      </c>
    </row>
    <row r="7" spans="1:1">
      <c r="A7" t="s">
        <v>202</v>
      </c>
    </row>
    <row r="8" spans="1:1">
      <c r="A8" t="s">
        <v>198</v>
      </c>
    </row>
    <row r="9" spans="1:1">
      <c r="A9" t="s">
        <v>483</v>
      </c>
    </row>
    <row r="10" spans="1:1">
      <c r="A10" t="s">
        <v>820</v>
      </c>
    </row>
    <row r="11" spans="1:1">
      <c r="A11" t="s">
        <v>804</v>
      </c>
    </row>
    <row r="12" spans="1:1">
      <c r="A12" t="s">
        <v>77</v>
      </c>
    </row>
    <row r="13" spans="1:1">
      <c r="A13" t="s">
        <v>618</v>
      </c>
    </row>
    <row r="14" spans="1:1">
      <c r="A14" t="s">
        <v>854</v>
      </c>
    </row>
    <row r="15" spans="1:1">
      <c r="A15" t="s">
        <v>175</v>
      </c>
    </row>
    <row r="16" spans="1:1">
      <c r="A16" t="s">
        <v>817</v>
      </c>
    </row>
    <row r="17" spans="1:1">
      <c r="A17" t="s">
        <v>658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workbookViewId="0">
      <selection activeCell="C28" sqref="C28"/>
    </sheetView>
  </sheetViews>
  <sheetFormatPr defaultColWidth="8.61261261261261" defaultRowHeight="14.1"/>
  <cols>
    <col min="1" max="1" width="53.2252252252252" customWidth="1"/>
    <col min="2" max="2" width="7.71171171171171" customWidth="1"/>
    <col min="3" max="3" width="44.3333333333333" customWidth="1"/>
    <col min="4" max="4" width="2.46846846846847" customWidth="1"/>
    <col min="5" max="5" width="6.46846846846847" customWidth="1"/>
    <col min="6" max="6" width="4.46846846846847" customWidth="1"/>
    <col min="7" max="7" width="61.2612612612613" customWidth="1"/>
    <col min="8" max="8" width="2.46846846846847" customWidth="1"/>
    <col min="9" max="9" width="11.7027027027027" customWidth="1"/>
    <col min="10" max="10" width="4.46846846846847" customWidth="1"/>
    <col min="11" max="11" width="27.4774774774775" customWidth="1"/>
    <col min="12" max="12" width="3.46846846846847" customWidth="1"/>
    <col min="13" max="13" width="140.252252252252" customWidth="1"/>
    <col min="14" max="14" width="6.46846846846847" customWidth="1"/>
    <col min="15" max="15" width="2.46846846846847" customWidth="1"/>
    <col min="16" max="16" width="51.1081081081081" customWidth="1"/>
  </cols>
  <sheetData>
    <row r="1" spans="1:16">
      <c r="A1" s="1" t="s">
        <v>770</v>
      </c>
      <c r="B1" s="1" t="s">
        <v>414</v>
      </c>
      <c r="C1" s="2" t="s">
        <v>415</v>
      </c>
      <c r="D1" s="3" t="s">
        <v>860</v>
      </c>
      <c r="E1" s="3" t="s">
        <v>861</v>
      </c>
      <c r="F1" s="3" t="s">
        <v>862</v>
      </c>
      <c r="G1" s="3" t="str">
        <f t="shared" ref="G1:G64" si="0">D1&amp;B1&amp;E1&amp;C1&amp;F1</f>
        <v>"J00085" : "sex", </v>
      </c>
      <c r="H1" s="3"/>
      <c r="I1" s="3"/>
      <c r="J1" s="3"/>
      <c r="K1" s="3"/>
      <c r="L1" s="3"/>
      <c r="M1" s="3"/>
      <c r="N1" s="3"/>
      <c r="O1" s="3"/>
      <c r="P1" s="3"/>
    </row>
    <row r="2" spans="1:16">
      <c r="A2" s="1" t="s">
        <v>773</v>
      </c>
      <c r="B2" s="4" t="s">
        <v>397</v>
      </c>
      <c r="C2" s="2" t="s">
        <v>398</v>
      </c>
      <c r="D2" s="3" t="s">
        <v>860</v>
      </c>
      <c r="E2" s="3" t="s">
        <v>861</v>
      </c>
      <c r="F2" s="3" t="s">
        <v>862</v>
      </c>
      <c r="G2" s="3" t="str">
        <f t="shared" si="0"/>
        <v>"J00081" : "age_group", </v>
      </c>
      <c r="H2" s="3"/>
      <c r="I2" s="3"/>
      <c r="J2" s="3"/>
      <c r="K2" s="3"/>
      <c r="L2" s="3"/>
      <c r="M2" s="3"/>
      <c r="N2" s="3"/>
      <c r="O2" s="3"/>
      <c r="P2" s="3"/>
    </row>
    <row r="3" spans="1:16">
      <c r="A3" s="1" t="s">
        <v>776</v>
      </c>
      <c r="B3" s="4" t="s">
        <v>422</v>
      </c>
      <c r="C3" s="2" t="s">
        <v>423</v>
      </c>
      <c r="D3" s="3" t="s">
        <v>860</v>
      </c>
      <c r="E3" s="3" t="s">
        <v>861</v>
      </c>
      <c r="F3" s="3" t="s">
        <v>862</v>
      </c>
      <c r="G3" s="3" t="str">
        <f t="shared" si="0"/>
        <v>"J00087" : "career", </v>
      </c>
      <c r="H3" s="3"/>
      <c r="I3" s="3"/>
      <c r="J3" s="3"/>
      <c r="K3" s="3"/>
      <c r="L3" s="3"/>
      <c r="M3" s="3"/>
      <c r="N3" s="3"/>
      <c r="O3" s="3"/>
      <c r="P3" s="3"/>
    </row>
    <row r="4" spans="1:16">
      <c r="A4" s="1" t="s">
        <v>779</v>
      </c>
      <c r="B4" s="4" t="s">
        <v>410</v>
      </c>
      <c r="C4" s="2" t="s">
        <v>411</v>
      </c>
      <c r="D4" s="3" t="s">
        <v>860</v>
      </c>
      <c r="E4" s="3" t="s">
        <v>861</v>
      </c>
      <c r="F4" s="3" t="s">
        <v>862</v>
      </c>
      <c r="G4" s="3" t="str">
        <f t="shared" si="0"/>
        <v>"J00084" : "is_college_stu", </v>
      </c>
      <c r="H4" s="3"/>
      <c r="I4" s="3"/>
      <c r="J4" s="3"/>
      <c r="K4" s="3"/>
      <c r="L4" s="3"/>
      <c r="M4" s="3"/>
      <c r="N4" s="3"/>
      <c r="O4" s="3"/>
      <c r="P4" s="3"/>
    </row>
    <row r="5" spans="1:16">
      <c r="A5" s="1" t="s">
        <v>782</v>
      </c>
      <c r="B5" s="4" t="s">
        <v>417</v>
      </c>
      <c r="C5" s="2" t="s">
        <v>418</v>
      </c>
      <c r="D5" s="3" t="s">
        <v>860</v>
      </c>
      <c r="E5" s="3" t="s">
        <v>861</v>
      </c>
      <c r="F5" s="3" t="s">
        <v>862</v>
      </c>
      <c r="G5" s="3" t="str">
        <f t="shared" si="0"/>
        <v>"J00086" : "education", </v>
      </c>
      <c r="H5" s="3"/>
      <c r="I5" s="3"/>
      <c r="J5" s="3"/>
      <c r="K5" s="3"/>
      <c r="L5" s="3"/>
      <c r="M5" s="3"/>
      <c r="N5" s="3"/>
      <c r="O5" s="3"/>
      <c r="P5" s="3"/>
    </row>
    <row r="6" spans="1:16">
      <c r="A6" s="1" t="s">
        <v>391</v>
      </c>
      <c r="B6" s="1" t="s">
        <v>393</v>
      </c>
      <c r="C6" s="2" t="s">
        <v>394</v>
      </c>
      <c r="D6" s="3" t="s">
        <v>860</v>
      </c>
      <c r="E6" s="3" t="s">
        <v>861</v>
      </c>
      <c r="F6" s="3" t="s">
        <v>862</v>
      </c>
      <c r="G6" s="3" t="str">
        <f t="shared" si="0"/>
        <v>"J00080" : "marriage", </v>
      </c>
      <c r="H6" s="3"/>
      <c r="I6" s="3"/>
      <c r="J6" s="3"/>
      <c r="K6" s="3"/>
      <c r="L6" s="3"/>
      <c r="M6" s="3"/>
      <c r="N6" s="3"/>
      <c r="O6" s="3"/>
      <c r="P6" s="3"/>
    </row>
    <row r="7" spans="1:16">
      <c r="A7" s="1" t="s">
        <v>787</v>
      </c>
      <c r="B7" s="4" t="s">
        <v>406</v>
      </c>
      <c r="C7" s="2" t="s">
        <v>407</v>
      </c>
      <c r="D7" s="3" t="s">
        <v>860</v>
      </c>
      <c r="E7" s="3" t="s">
        <v>861</v>
      </c>
      <c r="F7" s="3" t="s">
        <v>862</v>
      </c>
      <c r="G7" s="3" t="str">
        <f t="shared" si="0"/>
        <v>"J00083" : "have_child", </v>
      </c>
      <c r="H7" s="3"/>
      <c r="I7" s="3"/>
      <c r="J7" s="3"/>
      <c r="K7" s="3"/>
      <c r="L7" s="3"/>
      <c r="M7" s="3"/>
      <c r="N7" s="3"/>
      <c r="O7" s="3"/>
      <c r="P7" s="3"/>
    </row>
    <row r="8" spans="1:16">
      <c r="A8" s="1" t="s">
        <v>790</v>
      </c>
      <c r="B8" s="4" t="s">
        <v>227</v>
      </c>
      <c r="C8" s="2" t="s">
        <v>228</v>
      </c>
      <c r="D8" s="3" t="s">
        <v>860</v>
      </c>
      <c r="E8" s="3" t="s">
        <v>861</v>
      </c>
      <c r="F8" s="3" t="s">
        <v>862</v>
      </c>
      <c r="G8" s="3" t="str">
        <f t="shared" si="0"/>
        <v>"J00045" : "have_car", </v>
      </c>
      <c r="H8" s="3"/>
      <c r="I8" s="3"/>
      <c r="J8" s="3"/>
      <c r="K8" s="3"/>
      <c r="L8" s="3"/>
      <c r="M8" s="3"/>
      <c r="N8" s="3"/>
      <c r="O8" s="3"/>
      <c r="P8" s="3"/>
    </row>
    <row r="9" spans="1:16">
      <c r="A9" s="1" t="s">
        <v>793</v>
      </c>
      <c r="B9" s="4" t="s">
        <v>248</v>
      </c>
      <c r="C9" s="2" t="s">
        <v>249</v>
      </c>
      <c r="D9" s="3" t="s">
        <v>860</v>
      </c>
      <c r="E9" s="3" t="s">
        <v>861</v>
      </c>
      <c r="F9" s="3" t="s">
        <v>862</v>
      </c>
      <c r="G9" s="3" t="str">
        <f t="shared" si="0"/>
        <v>"J00050" : "income_level", </v>
      </c>
      <c r="H9" s="3"/>
      <c r="I9" s="3"/>
      <c r="J9" s="3"/>
      <c r="K9" s="3"/>
      <c r="L9" s="3"/>
      <c r="M9" s="3"/>
      <c r="N9" s="3"/>
      <c r="O9" s="3"/>
      <c r="P9" s="3"/>
    </row>
    <row r="10" spans="1:16">
      <c r="A10" s="1" t="s">
        <v>796</v>
      </c>
      <c r="B10" s="4" t="s">
        <v>254</v>
      </c>
      <c r="C10" s="2" t="s">
        <v>255</v>
      </c>
      <c r="D10" s="3" t="s">
        <v>860</v>
      </c>
      <c r="E10" s="3" t="s">
        <v>861</v>
      </c>
      <c r="F10" s="3" t="s">
        <v>862</v>
      </c>
      <c r="G10" s="3" t="str">
        <f t="shared" si="0"/>
        <v>"J00051" : "consume_power", 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1" t="s">
        <v>439</v>
      </c>
      <c r="B11" s="1" t="s">
        <v>443</v>
      </c>
      <c r="C11" s="2" t="s">
        <v>444</v>
      </c>
      <c r="D11" s="3" t="s">
        <v>860</v>
      </c>
      <c r="E11" s="3" t="s">
        <v>861</v>
      </c>
      <c r="F11" s="3" t="s">
        <v>862</v>
      </c>
      <c r="G11" s="3" t="str">
        <f t="shared" si="0"/>
        <v>"J00092" : "mobile_model", 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1" t="s">
        <v>800</v>
      </c>
      <c r="B12" s="4" t="s">
        <v>429</v>
      </c>
      <c r="C12" s="2" t="s">
        <v>430</v>
      </c>
      <c r="D12" s="3" t="s">
        <v>860</v>
      </c>
      <c r="E12" s="3" t="s">
        <v>861</v>
      </c>
      <c r="F12" s="3" t="s">
        <v>862</v>
      </c>
      <c r="G12" s="3" t="str">
        <f t="shared" si="0"/>
        <v>"J00088" : "mobile_brand", 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1" t="s">
        <v>445</v>
      </c>
      <c r="B13" s="1" t="s">
        <v>447</v>
      </c>
      <c r="C13" s="2" t="s">
        <v>448</v>
      </c>
      <c r="D13" s="3" t="s">
        <v>860</v>
      </c>
      <c r="E13" s="3" t="s">
        <v>861</v>
      </c>
      <c r="F13" s="3" t="s">
        <v>862</v>
      </c>
      <c r="G13" s="3" t="str">
        <f t="shared" si="0"/>
        <v>"J00093" : "system", 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1" t="s">
        <v>805</v>
      </c>
      <c r="B14" s="4" t="s">
        <v>306</v>
      </c>
      <c r="C14" s="2" t="s">
        <v>307</v>
      </c>
      <c r="D14" s="3" t="s">
        <v>860</v>
      </c>
      <c r="E14" s="3" t="s">
        <v>861</v>
      </c>
      <c r="F14" s="3" t="s">
        <v>862</v>
      </c>
      <c r="G14" s="3" t="str">
        <f t="shared" si="0"/>
        <v>"J00062" : "consume_prefer", 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1" t="s">
        <v>808</v>
      </c>
      <c r="B15" s="4" t="s">
        <v>401</v>
      </c>
      <c r="C15" s="2" t="s">
        <v>402</v>
      </c>
      <c r="D15" s="3" t="s">
        <v>860</v>
      </c>
      <c r="E15" s="3" t="s">
        <v>861</v>
      </c>
      <c r="F15" s="3" t="s">
        <v>862</v>
      </c>
      <c r="G15" s="3" t="str">
        <f t="shared" si="0"/>
        <v>"J00082" : "is_chinese", 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1" t="s">
        <v>435</v>
      </c>
      <c r="B16" s="1" t="s">
        <v>437</v>
      </c>
      <c r="C16" s="2" t="s">
        <v>438</v>
      </c>
      <c r="D16" s="3" t="s">
        <v>860</v>
      </c>
      <c r="E16" s="3" t="s">
        <v>861</v>
      </c>
      <c r="F16" s="3" t="s">
        <v>862</v>
      </c>
      <c r="G16" s="3" t="str">
        <f t="shared" si="0"/>
        <v>"J00091" : "mobile_value", 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1" t="s">
        <v>205</v>
      </c>
      <c r="B17" s="1" t="s">
        <v>207</v>
      </c>
      <c r="C17" s="2" t="s">
        <v>208</v>
      </c>
      <c r="D17" s="3" t="s">
        <v>860</v>
      </c>
      <c r="E17" s="3" t="s">
        <v>861</v>
      </c>
      <c r="F17" s="3" t="s">
        <v>862</v>
      </c>
      <c r="G17" s="3" t="str">
        <f t="shared" si="0"/>
        <v>"J00041" : "active_city", 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1" t="s">
        <v>121</v>
      </c>
      <c r="B18" s="1" t="s">
        <v>124</v>
      </c>
      <c r="C18" s="2" t="s">
        <v>125</v>
      </c>
      <c r="D18" s="3" t="s">
        <v>860</v>
      </c>
      <c r="E18" s="3" t="s">
        <v>861</v>
      </c>
      <c r="F18" s="3" t="s">
        <v>862</v>
      </c>
      <c r="G18" s="3" t="str">
        <f t="shared" si="0"/>
        <v>"J00024" : "workday_traffic", 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1" t="s">
        <v>126</v>
      </c>
      <c r="B19" s="1" t="s">
        <v>129</v>
      </c>
      <c r="C19" s="2" t="s">
        <v>130</v>
      </c>
      <c r="D19" s="3" t="s">
        <v>860</v>
      </c>
      <c r="E19" s="3" t="s">
        <v>861</v>
      </c>
      <c r="F19" s="3" t="s">
        <v>862</v>
      </c>
      <c r="G19" s="3" t="str">
        <f t="shared" si="0"/>
        <v>"J00025" : "holiday_traffic", 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1" t="s">
        <v>820</v>
      </c>
      <c r="B20" s="4" t="s">
        <v>321</v>
      </c>
      <c r="C20" s="2" t="s">
        <v>322</v>
      </c>
      <c r="D20" s="3" t="s">
        <v>860</v>
      </c>
      <c r="E20" s="3" t="s">
        <v>861</v>
      </c>
      <c r="F20" s="3" t="s">
        <v>862</v>
      </c>
      <c r="G20" s="3" t="str">
        <f t="shared" si="0"/>
        <v>"J00065" : "estate_app", 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1" t="s">
        <v>450</v>
      </c>
      <c r="B21" s="1" t="s">
        <v>453</v>
      </c>
      <c r="C21" s="2" t="s">
        <v>454</v>
      </c>
      <c r="D21" s="3" t="s">
        <v>860</v>
      </c>
      <c r="E21" s="3" t="s">
        <v>861</v>
      </c>
      <c r="F21" s="3" t="s">
        <v>862</v>
      </c>
      <c r="G21" s="3" t="str">
        <f t="shared" si="0"/>
        <v>"J00094" : "estate_app_freq", 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1" t="s">
        <v>233</v>
      </c>
      <c r="B22" s="1" t="s">
        <v>236</v>
      </c>
      <c r="C22" s="2" t="s">
        <v>237</v>
      </c>
      <c r="D22" s="3" t="s">
        <v>860</v>
      </c>
      <c r="E22" s="3" t="s">
        <v>861</v>
      </c>
      <c r="F22" s="3" t="s">
        <v>862</v>
      </c>
      <c r="G22" s="3" t="str">
        <f t="shared" si="0"/>
        <v>"J00047" : "decorate_demand", 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1" t="s">
        <v>137</v>
      </c>
      <c r="B23" s="1" t="s">
        <v>139</v>
      </c>
      <c r="C23" s="2" t="s">
        <v>140</v>
      </c>
      <c r="D23" s="3" t="s">
        <v>860</v>
      </c>
      <c r="E23" s="3" t="s">
        <v>861</v>
      </c>
      <c r="F23" s="3" t="s">
        <v>862</v>
      </c>
      <c r="G23" s="3" t="str">
        <f t="shared" si="0"/>
        <v>"J00027" : "long_traffic_prefer", 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1" t="s">
        <v>47</v>
      </c>
      <c r="B24" s="1" t="s">
        <v>49</v>
      </c>
      <c r="C24" s="2" t="s">
        <v>50</v>
      </c>
      <c r="D24" s="3" t="s">
        <v>860</v>
      </c>
      <c r="E24" s="3" t="s">
        <v>861</v>
      </c>
      <c r="F24" s="3" t="s">
        <v>862</v>
      </c>
      <c r="G24" s="3" t="str">
        <f t="shared" si="0"/>
        <v>"J00008" : "travel_abroad", 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1" t="s">
        <v>825</v>
      </c>
      <c r="B25" s="4" t="s">
        <v>218</v>
      </c>
      <c r="C25" s="2" t="s">
        <v>219</v>
      </c>
      <c r="D25" s="3" t="s">
        <v>860</v>
      </c>
      <c r="E25" s="3" t="s">
        <v>861</v>
      </c>
      <c r="F25" s="3" t="s">
        <v>862</v>
      </c>
      <c r="G25" s="3" t="str">
        <f t="shared" si="0"/>
        <v>"J00043" : "resi_district_price", 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1" t="s">
        <v>826</v>
      </c>
      <c r="B26" s="4" t="s">
        <v>503</v>
      </c>
      <c r="C26" s="2" t="s">
        <v>504</v>
      </c>
      <c r="D26" s="3" t="s">
        <v>860</v>
      </c>
      <c r="E26" s="3" t="s">
        <v>861</v>
      </c>
      <c r="F26" s="3" t="s">
        <v>862</v>
      </c>
      <c r="G26" s="3" t="str">
        <f t="shared" si="0"/>
        <v>"J00106" : "mall_prefer", 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1" t="s">
        <v>829</v>
      </c>
      <c r="B27" s="4" t="s">
        <v>495</v>
      </c>
      <c r="C27" s="2" t="s">
        <v>496</v>
      </c>
      <c r="D27" s="3" t="s">
        <v>860</v>
      </c>
      <c r="E27" s="3" t="s">
        <v>861</v>
      </c>
      <c r="F27" s="3" t="s">
        <v>862</v>
      </c>
      <c r="G27" s="3" t="str">
        <f t="shared" si="0"/>
        <v>"J00104" : "active_comarea", 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1" t="s">
        <v>210</v>
      </c>
      <c r="B28" s="1" t="s">
        <v>213</v>
      </c>
      <c r="C28" s="2" t="s">
        <v>214</v>
      </c>
      <c r="D28" s="3" t="s">
        <v>860</v>
      </c>
      <c r="E28" s="3" t="s">
        <v>861</v>
      </c>
      <c r="F28" s="3" t="s">
        <v>862</v>
      </c>
      <c r="G28" s="3" t="str">
        <f t="shared" si="0"/>
        <v>"J00042" : "have_house", 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1" t="s">
        <v>830</v>
      </c>
      <c r="B29" s="4" t="s">
        <v>231</v>
      </c>
      <c r="C29" s="2" t="s">
        <v>232</v>
      </c>
      <c r="D29" s="3" t="s">
        <v>860</v>
      </c>
      <c r="E29" s="3" t="s">
        <v>861</v>
      </c>
      <c r="F29" s="3" t="s">
        <v>862</v>
      </c>
      <c r="G29" s="3" t="str">
        <f t="shared" si="0"/>
        <v>"J00046" : "car_brand", 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1" t="s">
        <v>95</v>
      </c>
      <c r="B30" s="1" t="s">
        <v>99</v>
      </c>
      <c r="C30" s="2" t="s">
        <v>100</v>
      </c>
      <c r="D30" s="3" t="s">
        <v>860</v>
      </c>
      <c r="E30" s="3" t="s">
        <v>861</v>
      </c>
      <c r="F30" s="3" t="s">
        <v>862</v>
      </c>
      <c r="G30" s="3" t="str">
        <f t="shared" si="0"/>
        <v>"J00019" : "in_province_travel", 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1" t="s">
        <v>101</v>
      </c>
      <c r="B31" s="1" t="s">
        <v>104</v>
      </c>
      <c r="C31" s="2" t="s">
        <v>105</v>
      </c>
      <c r="D31" s="3" t="s">
        <v>860</v>
      </c>
      <c r="E31" s="3" t="s">
        <v>861</v>
      </c>
      <c r="F31" s="3" t="s">
        <v>862</v>
      </c>
      <c r="G31" s="3" t="str">
        <f t="shared" si="0"/>
        <v>"J00020" : "out_province_travel", 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1" t="s">
        <v>116</v>
      </c>
      <c r="B32" s="1" t="s">
        <v>118</v>
      </c>
      <c r="C32" s="2" t="s">
        <v>119</v>
      </c>
      <c r="D32" s="3" t="s">
        <v>860</v>
      </c>
      <c r="E32" s="3" t="s">
        <v>861</v>
      </c>
      <c r="F32" s="3" t="s">
        <v>862</v>
      </c>
      <c r="G32" s="3" t="str">
        <f t="shared" si="0"/>
        <v>"J00023" : "have_pet", </v>
      </c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1" t="s">
        <v>375</v>
      </c>
      <c r="B33" s="1" t="s">
        <v>378</v>
      </c>
      <c r="C33" s="2" t="s">
        <v>379</v>
      </c>
      <c r="D33" s="3" t="s">
        <v>860</v>
      </c>
      <c r="E33" s="3" t="s">
        <v>861</v>
      </c>
      <c r="F33" s="3" t="s">
        <v>862</v>
      </c>
      <c r="G33" s="3" t="str">
        <f t="shared" si="0"/>
        <v>"J00077" : "bank_prefer", 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1" t="s">
        <v>365</v>
      </c>
      <c r="B34" s="1" t="s">
        <v>368</v>
      </c>
      <c r="C34" s="2" t="s">
        <v>369</v>
      </c>
      <c r="D34" s="3" t="s">
        <v>860</v>
      </c>
      <c r="E34" s="3" t="s">
        <v>861</v>
      </c>
      <c r="F34" s="3" t="s">
        <v>862</v>
      </c>
      <c r="G34" s="3" t="str">
        <f t="shared" si="0"/>
        <v>"J00075" : "invest_prefer", </v>
      </c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1" t="s">
        <v>309</v>
      </c>
      <c r="B35" s="1" t="s">
        <v>312</v>
      </c>
      <c r="C35" s="2" t="s">
        <v>313</v>
      </c>
      <c r="D35" s="3" t="s">
        <v>860</v>
      </c>
      <c r="E35" s="3" t="s">
        <v>861</v>
      </c>
      <c r="F35" s="3" t="s">
        <v>862</v>
      </c>
      <c r="G35" s="3" t="str">
        <f t="shared" si="0"/>
        <v>"J00063" : "loan_prefer", </v>
      </c>
      <c r="H35" s="3"/>
      <c r="I35" s="3"/>
      <c r="J35" s="3"/>
      <c r="K35" s="3"/>
      <c r="L35" s="3"/>
      <c r="M35" s="3"/>
      <c r="N35" s="3"/>
      <c r="O35" s="3"/>
      <c r="P35" s="3"/>
    </row>
    <row r="36" spans="1:16">
      <c r="A36" s="1" t="s">
        <v>314</v>
      </c>
      <c r="B36" s="1" t="s">
        <v>317</v>
      </c>
      <c r="C36" s="2" t="s">
        <v>318</v>
      </c>
      <c r="D36" s="3" t="s">
        <v>860</v>
      </c>
      <c r="E36" s="3" t="s">
        <v>861</v>
      </c>
      <c r="F36" s="3" t="s">
        <v>862</v>
      </c>
      <c r="G36" s="3" t="str">
        <f t="shared" si="0"/>
        <v>"J00064" : "lottery_prefer", </v>
      </c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1" t="s">
        <v>385</v>
      </c>
      <c r="B37" s="1" t="s">
        <v>388</v>
      </c>
      <c r="C37" s="2" t="s">
        <v>389</v>
      </c>
      <c r="D37" s="3" t="s">
        <v>860</v>
      </c>
      <c r="E37" s="3" t="s">
        <v>861</v>
      </c>
      <c r="F37" s="3" t="s">
        <v>862</v>
      </c>
      <c r="G37" s="3" t="str">
        <f t="shared" si="0"/>
        <v>"J00079" : "live_prefer", 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1" t="s">
        <v>380</v>
      </c>
      <c r="B38" s="1" t="s">
        <v>383</v>
      </c>
      <c r="C38" s="2" t="s">
        <v>384</v>
      </c>
      <c r="D38" s="3" t="s">
        <v>860</v>
      </c>
      <c r="E38" s="3" t="s">
        <v>861</v>
      </c>
      <c r="F38" s="3" t="s">
        <v>862</v>
      </c>
      <c r="G38" s="3" t="str">
        <f t="shared" si="0"/>
        <v>"J00078" : "game_prefer", 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1" t="s">
        <v>663</v>
      </c>
      <c r="B39" s="4" t="s">
        <v>353</v>
      </c>
      <c r="C39" s="2" t="s">
        <v>354</v>
      </c>
      <c r="D39" s="3" t="s">
        <v>860</v>
      </c>
      <c r="E39" s="3" t="s">
        <v>861</v>
      </c>
      <c r="F39" s="3" t="s">
        <v>862</v>
      </c>
      <c r="G39" s="3" t="str">
        <f t="shared" si="0"/>
        <v>"J00072" : "health_care", </v>
      </c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1" t="s">
        <v>833</v>
      </c>
      <c r="B40" s="4" t="s">
        <v>363</v>
      </c>
      <c r="C40" s="2" t="s">
        <v>364</v>
      </c>
      <c r="D40" s="3" t="s">
        <v>860</v>
      </c>
      <c r="E40" s="3" t="s">
        <v>861</v>
      </c>
      <c r="F40" s="3" t="s">
        <v>862</v>
      </c>
      <c r="G40" s="3" t="str">
        <f t="shared" si="0"/>
        <v>"J00074" : "entertainment", </v>
      </c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1" t="s">
        <v>835</v>
      </c>
      <c r="B41" s="4" t="s">
        <v>358</v>
      </c>
      <c r="C41" s="2" t="s">
        <v>359</v>
      </c>
      <c r="D41" s="3" t="s">
        <v>860</v>
      </c>
      <c r="E41" s="3" t="s">
        <v>861</v>
      </c>
      <c r="F41" s="3" t="s">
        <v>862</v>
      </c>
      <c r="G41" s="3" t="str">
        <f t="shared" si="0"/>
        <v>"J00073" : "food_category", </v>
      </c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1" t="s">
        <v>837</v>
      </c>
      <c r="B42" s="4" t="s">
        <v>348</v>
      </c>
      <c r="C42" s="2" t="s">
        <v>349</v>
      </c>
      <c r="D42" s="3" t="s">
        <v>860</v>
      </c>
      <c r="E42" s="3" t="s">
        <v>861</v>
      </c>
      <c r="F42" s="3" t="s">
        <v>862</v>
      </c>
      <c r="G42" s="3" t="str">
        <f t="shared" si="0"/>
        <v>"J00071" : "convenience", </v>
      </c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1" t="s">
        <v>477</v>
      </c>
      <c r="B43" s="1" t="s">
        <v>480</v>
      </c>
      <c r="C43" s="2" t="s">
        <v>481</v>
      </c>
      <c r="D43" s="3" t="s">
        <v>860</v>
      </c>
      <c r="E43" s="3" t="s">
        <v>861</v>
      </c>
      <c r="F43" s="3" t="s">
        <v>862</v>
      </c>
      <c r="G43" s="3" t="str">
        <f t="shared" si="0"/>
        <v>"J00101" : "social_active_level", </v>
      </c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1" t="s">
        <v>340</v>
      </c>
      <c r="B44" s="1" t="s">
        <v>343</v>
      </c>
      <c r="C44" s="2" t="s">
        <v>344</v>
      </c>
      <c r="D44" s="3" t="s">
        <v>860</v>
      </c>
      <c r="E44" s="3" t="s">
        <v>861</v>
      </c>
      <c r="F44" s="3" t="s">
        <v>862</v>
      </c>
      <c r="G44" s="3" t="str">
        <f t="shared" si="0"/>
        <v>"J00070" : "social_prefer", </v>
      </c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1" t="s">
        <v>331</v>
      </c>
      <c r="B45" s="1" t="s">
        <v>334</v>
      </c>
      <c r="C45" s="2" t="s">
        <v>335</v>
      </c>
      <c r="D45" s="3" t="s">
        <v>860</v>
      </c>
      <c r="E45" s="3" t="s">
        <v>861</v>
      </c>
      <c r="F45" s="3" t="s">
        <v>862</v>
      </c>
      <c r="G45" s="3" t="str">
        <f t="shared" si="0"/>
        <v>"J00068" : "educate_prefer", </v>
      </c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1" t="s">
        <v>287</v>
      </c>
      <c r="B46" s="1" t="s">
        <v>291</v>
      </c>
      <c r="C46" s="2" t="s">
        <v>292</v>
      </c>
      <c r="D46" s="3" t="s">
        <v>860</v>
      </c>
      <c r="E46" s="3" t="s">
        <v>861</v>
      </c>
      <c r="F46" s="3" t="s">
        <v>862</v>
      </c>
      <c r="G46" s="3" t="str">
        <f t="shared" si="0"/>
        <v>"J00059" : "offline_brand_prefer", </v>
      </c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1" t="s">
        <v>281</v>
      </c>
      <c r="B47" s="1" t="s">
        <v>285</v>
      </c>
      <c r="C47" s="2" t="s">
        <v>286</v>
      </c>
      <c r="D47" s="3" t="s">
        <v>860</v>
      </c>
      <c r="E47" s="3" t="s">
        <v>861</v>
      </c>
      <c r="F47" s="3" t="s">
        <v>862</v>
      </c>
      <c r="G47" s="3" t="str">
        <f t="shared" si="0"/>
        <v>"J00058" : "offline_shop_prefer", </v>
      </c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1" t="s">
        <v>839</v>
      </c>
      <c r="B48" s="4" t="s">
        <v>296</v>
      </c>
      <c r="C48" s="2" t="s">
        <v>297</v>
      </c>
      <c r="D48" s="3" t="s">
        <v>860</v>
      </c>
      <c r="E48" s="3" t="s">
        <v>861</v>
      </c>
      <c r="F48" s="3" t="s">
        <v>862</v>
      </c>
      <c r="G48" s="3" t="str">
        <f t="shared" si="0"/>
        <v>"J00060" : "offline_brand_type", </v>
      </c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1" t="s">
        <v>527</v>
      </c>
      <c r="B49" s="1" t="s">
        <v>528</v>
      </c>
      <c r="C49" s="2" t="s">
        <v>529</v>
      </c>
      <c r="D49" s="3" t="s">
        <v>860</v>
      </c>
      <c r="E49" s="3" t="s">
        <v>861</v>
      </c>
      <c r="F49" s="3" t="s">
        <v>862</v>
      </c>
      <c r="G49" s="3" t="str">
        <f t="shared" si="0"/>
        <v>"J00112" : "is_visit_mall", </v>
      </c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1" t="s">
        <v>166</v>
      </c>
      <c r="B50" s="1" t="s">
        <v>168</v>
      </c>
      <c r="C50" s="2" t="s">
        <v>169</v>
      </c>
      <c r="D50" s="3" t="s">
        <v>860</v>
      </c>
      <c r="E50" s="3" t="s">
        <v>861</v>
      </c>
      <c r="F50" s="3" t="s">
        <v>862</v>
      </c>
      <c r="G50" s="3" t="str">
        <f t="shared" si="0"/>
        <v>"J00033" : "is_visit_gym", </v>
      </c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1" t="s">
        <v>577</v>
      </c>
      <c r="B51" s="1" t="s">
        <v>579</v>
      </c>
      <c r="C51" s="2" t="s">
        <v>580</v>
      </c>
      <c r="D51" s="3" t="s">
        <v>860</v>
      </c>
      <c r="E51" s="3" t="s">
        <v>861</v>
      </c>
      <c r="F51" s="3" t="s">
        <v>862</v>
      </c>
      <c r="G51" s="3" t="str">
        <f t="shared" si="0"/>
        <v>"J00124" : "is_visiti_hotel", </v>
      </c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1" t="s">
        <v>840</v>
      </c>
      <c r="B52" s="4" t="s">
        <v>575</v>
      </c>
      <c r="C52" s="2" t="s">
        <v>576</v>
      </c>
      <c r="D52" s="3" t="s">
        <v>860</v>
      </c>
      <c r="E52" s="3" t="s">
        <v>861</v>
      </c>
      <c r="F52" s="3" t="s">
        <v>862</v>
      </c>
      <c r="G52" s="3" t="str">
        <f t="shared" si="0"/>
        <v>"J00123" : "hotel_duration", </v>
      </c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1" t="s">
        <v>841</v>
      </c>
      <c r="B53" s="4" t="s">
        <v>490</v>
      </c>
      <c r="C53" s="2" t="s">
        <v>491</v>
      </c>
      <c r="D53" s="3" t="s">
        <v>860</v>
      </c>
      <c r="E53" s="3" t="s">
        <v>861</v>
      </c>
      <c r="F53" s="3" t="s">
        <v>862</v>
      </c>
      <c r="G53" s="3" t="str">
        <f t="shared" si="0"/>
        <v>"J00103" : "hotel_prefer_poi", </v>
      </c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1" t="s">
        <v>561</v>
      </c>
      <c r="B54" s="1" t="s">
        <v>563</v>
      </c>
      <c r="C54" s="2" t="s">
        <v>564</v>
      </c>
      <c r="D54" s="3" t="s">
        <v>860</v>
      </c>
      <c r="E54" s="3" t="s">
        <v>861</v>
      </c>
      <c r="F54" s="3" t="s">
        <v>862</v>
      </c>
      <c r="G54" s="3" t="str">
        <f t="shared" si="0"/>
        <v>"J00120" : "ent_prefer_poi", </v>
      </c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1" t="s">
        <v>842</v>
      </c>
      <c r="B55" s="4" t="s">
        <v>555</v>
      </c>
      <c r="C55" s="2" t="s">
        <v>556</v>
      </c>
      <c r="D55" s="3" t="s">
        <v>860</v>
      </c>
      <c r="E55" s="3" t="s">
        <v>861</v>
      </c>
      <c r="F55" s="3" t="s">
        <v>862</v>
      </c>
      <c r="G55" s="3" t="str">
        <f t="shared" si="0"/>
        <v>"J00118" : "ent_str_prefer_poi", </v>
      </c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1" t="s">
        <v>27</v>
      </c>
      <c r="B56" s="1" t="s">
        <v>30</v>
      </c>
      <c r="C56" s="2" t="s">
        <v>31</v>
      </c>
      <c r="D56" s="3" t="s">
        <v>860</v>
      </c>
      <c r="E56" s="3" t="s">
        <v>861</v>
      </c>
      <c r="F56" s="3" t="s">
        <v>862</v>
      </c>
      <c r="G56" s="3" t="str">
        <f t="shared" si="0"/>
        <v>"J00004" : "food_prefer_type", </v>
      </c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1" t="s">
        <v>21</v>
      </c>
      <c r="B57" s="1" t="s">
        <v>25</v>
      </c>
      <c r="C57" s="2" t="s">
        <v>26</v>
      </c>
      <c r="D57" s="3" t="s">
        <v>860</v>
      </c>
      <c r="E57" s="3" t="s">
        <v>861</v>
      </c>
      <c r="F57" s="3" t="s">
        <v>862</v>
      </c>
      <c r="G57" s="3" t="str">
        <f t="shared" si="0"/>
        <v>"J00003" : "food_prefer_poi", </v>
      </c>
      <c r="H57" s="3"/>
      <c r="I57" s="3"/>
      <c r="J57" s="3"/>
      <c r="K57" s="3"/>
      <c r="L57" s="3"/>
      <c r="M57" s="3"/>
      <c r="N57" s="3"/>
      <c r="O57" s="3"/>
      <c r="P57" s="3"/>
    </row>
    <row r="58" spans="1:16">
      <c r="A58" s="1" t="s">
        <v>170</v>
      </c>
      <c r="B58" s="1" t="s">
        <v>173</v>
      </c>
      <c r="C58" s="2" t="s">
        <v>174</v>
      </c>
      <c r="D58" s="3" t="s">
        <v>860</v>
      </c>
      <c r="E58" s="3" t="s">
        <v>861</v>
      </c>
      <c r="F58" s="3" t="s">
        <v>862</v>
      </c>
      <c r="G58" s="3" t="str">
        <f t="shared" si="0"/>
        <v>"J00034" : "gas_prefer_poi", </v>
      </c>
      <c r="H58" s="3"/>
      <c r="I58" s="3"/>
      <c r="J58" s="3"/>
      <c r="K58" s="3"/>
      <c r="L58" s="3"/>
      <c r="M58" s="3"/>
      <c r="N58" s="3"/>
      <c r="O58" s="3"/>
      <c r="P58" s="3"/>
    </row>
    <row r="59" spans="1:16">
      <c r="A59" s="1" t="s">
        <v>175</v>
      </c>
      <c r="B59" s="1" t="s">
        <v>179</v>
      </c>
      <c r="C59" s="2" t="s">
        <v>180</v>
      </c>
      <c r="D59" s="3" t="s">
        <v>860</v>
      </c>
      <c r="E59" s="3" t="s">
        <v>861</v>
      </c>
      <c r="F59" s="3" t="s">
        <v>862</v>
      </c>
      <c r="G59" s="3" t="str">
        <f t="shared" si="0"/>
        <v>"J00035" : "car_repair_poi", </v>
      </c>
      <c r="H59" s="3"/>
      <c r="I59" s="3"/>
      <c r="J59" s="3"/>
      <c r="K59" s="3"/>
      <c r="L59" s="3"/>
      <c r="M59" s="3"/>
      <c r="N59" s="3"/>
      <c r="O59" s="3"/>
      <c r="P59" s="3"/>
    </row>
    <row r="60" spans="1:16">
      <c r="A60" s="1" t="s">
        <v>557</v>
      </c>
      <c r="B60" s="1" t="s">
        <v>559</v>
      </c>
      <c r="C60" s="2" t="s">
        <v>560</v>
      </c>
      <c r="D60" s="3" t="s">
        <v>860</v>
      </c>
      <c r="E60" s="3" t="s">
        <v>861</v>
      </c>
      <c r="F60" s="3" t="s">
        <v>862</v>
      </c>
      <c r="G60" s="3" t="str">
        <f t="shared" si="0"/>
        <v>"J00119" : "weekend_entertain", </v>
      </c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A61" s="1" t="s">
        <v>530</v>
      </c>
      <c r="B61" s="1" t="s">
        <v>533</v>
      </c>
      <c r="C61" s="2" t="s">
        <v>534</v>
      </c>
      <c r="D61" s="3" t="s">
        <v>860</v>
      </c>
      <c r="E61" s="3" t="s">
        <v>861</v>
      </c>
      <c r="F61" s="3" t="s">
        <v>862</v>
      </c>
      <c r="G61" s="3" t="str">
        <f t="shared" si="0"/>
        <v>"J00113" : "weekent_purchase", </v>
      </c>
      <c r="H61" s="3"/>
      <c r="I61" s="3"/>
      <c r="J61" s="3"/>
      <c r="K61" s="3"/>
      <c r="L61" s="3"/>
      <c r="M61" s="3"/>
      <c r="N61" s="3"/>
      <c r="O61" s="3"/>
      <c r="P61" s="3"/>
    </row>
    <row r="62" spans="1:16">
      <c r="A62" s="1" t="s">
        <v>843</v>
      </c>
      <c r="B62" s="1" t="s">
        <v>149</v>
      </c>
      <c r="C62" s="2" t="s">
        <v>150</v>
      </c>
      <c r="D62" s="3" t="s">
        <v>860</v>
      </c>
      <c r="E62" s="3" t="s">
        <v>861</v>
      </c>
      <c r="F62" s="3" t="s">
        <v>862</v>
      </c>
      <c r="G62" s="3" t="str">
        <f t="shared" si="0"/>
        <v>"J00029" : "poi_prefer_cate", </v>
      </c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1" t="s">
        <v>844</v>
      </c>
      <c r="B63" s="4" t="s">
        <v>154</v>
      </c>
      <c r="C63" s="2" t="s">
        <v>155</v>
      </c>
      <c r="D63" s="3" t="s">
        <v>860</v>
      </c>
      <c r="E63" s="3" t="s">
        <v>861</v>
      </c>
      <c r="F63" s="3" t="s">
        <v>862</v>
      </c>
      <c r="G63" s="3" t="str">
        <f t="shared" si="0"/>
        <v>"J00030" : "poi_str_prefer_cate", </v>
      </c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A64" s="1" t="s">
        <v>106</v>
      </c>
      <c r="B64" s="1" t="s">
        <v>108</v>
      </c>
      <c r="C64" s="2" t="s">
        <v>109</v>
      </c>
      <c r="D64" s="3" t="s">
        <v>860</v>
      </c>
      <c r="E64" s="3" t="s">
        <v>861</v>
      </c>
      <c r="F64" s="3" t="s">
        <v>862</v>
      </c>
      <c r="G64" s="3" t="str">
        <f t="shared" si="0"/>
        <v>"J00021" : "is_weekend_travel", </v>
      </c>
      <c r="H64" s="3"/>
      <c r="I64" s="3"/>
      <c r="J64" s="3"/>
      <c r="K64" s="3"/>
      <c r="L64" s="3"/>
      <c r="M64" s="3"/>
      <c r="N64" s="3"/>
      <c r="O64" s="3"/>
      <c r="P64" s="3"/>
    </row>
    <row r="65" spans="1:16">
      <c r="A65" s="1" t="s">
        <v>87</v>
      </c>
      <c r="B65" s="1" t="s">
        <v>89</v>
      </c>
      <c r="C65" s="2" t="s">
        <v>90</v>
      </c>
      <c r="D65" s="3" t="s">
        <v>860</v>
      </c>
      <c r="E65" s="3" t="s">
        <v>861</v>
      </c>
      <c r="F65" s="3" t="s">
        <v>862</v>
      </c>
      <c r="G65" s="3" t="str">
        <f t="shared" ref="G65:G128" si="1">D65&amp;B65&amp;E65&amp;C65&amp;F65</f>
        <v>"J00017" : "travel_dest_type", </v>
      </c>
      <c r="H65" s="3"/>
      <c r="I65" s="3"/>
      <c r="J65" s="3"/>
      <c r="K65" s="3"/>
      <c r="L65" s="3"/>
      <c r="M65" s="3"/>
      <c r="N65" s="3"/>
      <c r="O65" s="3"/>
      <c r="P65" s="3"/>
    </row>
    <row r="66" spans="1:16">
      <c r="A66" s="1" t="s">
        <v>845</v>
      </c>
      <c r="B66" s="4" t="s">
        <v>142</v>
      </c>
      <c r="C66" s="2" t="s">
        <v>143</v>
      </c>
      <c r="D66" s="3" t="s">
        <v>860</v>
      </c>
      <c r="E66" s="3" t="s">
        <v>861</v>
      </c>
      <c r="F66" s="3" t="s">
        <v>862</v>
      </c>
      <c r="G66" s="3" t="str">
        <f t="shared" si="1"/>
        <v>"J00028" : "long_traffic_str_prefer", </v>
      </c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A67" s="1" t="s">
        <v>73</v>
      </c>
      <c r="B67" s="1" t="s">
        <v>75</v>
      </c>
      <c r="C67" s="2" t="s">
        <v>76</v>
      </c>
      <c r="D67" s="3" t="s">
        <v>860</v>
      </c>
      <c r="E67" s="3" t="s">
        <v>861</v>
      </c>
      <c r="F67" s="3" t="s">
        <v>862</v>
      </c>
      <c r="G67" s="3" t="str">
        <f t="shared" si="1"/>
        <v>"J00014" : "travel_abroad_dest", </v>
      </c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1" t="s">
        <v>56</v>
      </c>
      <c r="B68" s="1" t="s">
        <v>59</v>
      </c>
      <c r="C68" s="2" t="s">
        <v>60</v>
      </c>
      <c r="D68" s="3" t="s">
        <v>860</v>
      </c>
      <c r="E68" s="3" t="s">
        <v>861</v>
      </c>
      <c r="F68" s="3" t="s">
        <v>862</v>
      </c>
      <c r="G68" s="3" t="str">
        <f t="shared" si="1"/>
        <v>"J00010" : "travel_month_prefer", </v>
      </c>
      <c r="H68" s="3"/>
      <c r="I68" s="3"/>
      <c r="J68" s="3"/>
      <c r="K68" s="3"/>
      <c r="L68" s="3"/>
      <c r="M68" s="3"/>
      <c r="N68" s="3"/>
      <c r="O68" s="3"/>
      <c r="P68" s="3"/>
    </row>
    <row r="69" spans="1:16">
      <c r="A69" s="1" t="s">
        <v>846</v>
      </c>
      <c r="B69" s="4" t="s">
        <v>37</v>
      </c>
      <c r="C69" s="2" t="s">
        <v>38</v>
      </c>
      <c r="D69" s="3" t="s">
        <v>860</v>
      </c>
      <c r="E69" s="3" t="s">
        <v>861</v>
      </c>
      <c r="F69" s="3" t="s">
        <v>862</v>
      </c>
      <c r="G69" s="3" t="str">
        <f t="shared" si="1"/>
        <v>"J00005" : "bustrip_city", </v>
      </c>
      <c r="H69" s="3"/>
      <c r="I69" s="3"/>
      <c r="J69" s="3"/>
      <c r="K69" s="3"/>
      <c r="L69" s="3"/>
      <c r="M69" s="3"/>
      <c r="N69" s="3"/>
      <c r="O69" s="3"/>
      <c r="P69" s="3"/>
    </row>
    <row r="70" spans="1:16">
      <c r="A70" s="1" t="s">
        <v>77</v>
      </c>
      <c r="B70" s="1" t="s">
        <v>80</v>
      </c>
      <c r="C70" s="2" t="s">
        <v>81</v>
      </c>
      <c r="D70" s="3" t="s">
        <v>860</v>
      </c>
      <c r="E70" s="3" t="s">
        <v>861</v>
      </c>
      <c r="F70" s="3" t="s">
        <v>862</v>
      </c>
      <c r="G70" s="3" t="str">
        <f t="shared" si="1"/>
        <v>"J00015" : "travel_prefer_poi", </v>
      </c>
      <c r="H70" s="3"/>
      <c r="I70" s="3"/>
      <c r="J70" s="3"/>
      <c r="K70" s="3"/>
      <c r="L70" s="3"/>
      <c r="M70" s="3"/>
      <c r="N70" s="3"/>
      <c r="O70" s="3"/>
      <c r="P70" s="3"/>
    </row>
    <row r="71" spans="1:16">
      <c r="A71" s="1" t="s">
        <v>847</v>
      </c>
      <c r="B71" s="4" t="s">
        <v>71</v>
      </c>
      <c r="C71" s="2" t="s">
        <v>72</v>
      </c>
      <c r="D71" s="3" t="s">
        <v>860</v>
      </c>
      <c r="E71" s="3" t="s">
        <v>861</v>
      </c>
      <c r="F71" s="3" t="s">
        <v>862</v>
      </c>
      <c r="G71" s="3" t="str">
        <f t="shared" si="1"/>
        <v>"J00013" : "travel_poi_duration", </v>
      </c>
      <c r="H71" s="3"/>
      <c r="I71" s="3"/>
      <c r="J71" s="3"/>
      <c r="K71" s="3"/>
      <c r="L71" s="3"/>
      <c r="M71" s="3"/>
      <c r="N71" s="3"/>
      <c r="O71" s="3"/>
      <c r="P71" s="3"/>
    </row>
    <row r="72" spans="1:16">
      <c r="A72" s="1" t="s">
        <v>483</v>
      </c>
      <c r="B72" s="1" t="s">
        <v>486</v>
      </c>
      <c r="C72" s="2" t="s">
        <v>487</v>
      </c>
      <c r="D72" s="3" t="s">
        <v>860</v>
      </c>
      <c r="E72" s="3" t="s">
        <v>861</v>
      </c>
      <c r="F72" s="3" t="s">
        <v>862</v>
      </c>
      <c r="G72" s="3" t="str">
        <f t="shared" si="1"/>
        <v>"J00102" : "resi_comarea", </v>
      </c>
      <c r="H72" s="3"/>
      <c r="I72" s="3"/>
      <c r="J72" s="3"/>
      <c r="K72" s="3"/>
      <c r="L72" s="3"/>
      <c r="M72" s="3"/>
      <c r="N72" s="3"/>
      <c r="O72" s="3"/>
      <c r="P72" s="3"/>
    </row>
    <row r="73" spans="1:16">
      <c r="A73" s="1" t="s">
        <v>604</v>
      </c>
      <c r="B73" s="1" t="s">
        <v>607</v>
      </c>
      <c r="C73" s="2" t="s">
        <v>608</v>
      </c>
      <c r="D73" s="3" t="s">
        <v>860</v>
      </c>
      <c r="E73" s="3" t="s">
        <v>861</v>
      </c>
      <c r="F73" s="3" t="s">
        <v>862</v>
      </c>
      <c r="G73" s="3" t="str">
        <f t="shared" si="1"/>
        <v>"J00130" : "insp_house_city", </v>
      </c>
      <c r="H73" s="3"/>
      <c r="I73" s="3"/>
      <c r="J73" s="3"/>
      <c r="K73" s="3"/>
      <c r="L73" s="3"/>
      <c r="M73" s="3"/>
      <c r="N73" s="3"/>
      <c r="O73" s="3"/>
      <c r="P73" s="3"/>
    </row>
    <row r="74" spans="1:16">
      <c r="A74" s="1" t="s">
        <v>609</v>
      </c>
      <c r="B74" s="1" t="s">
        <v>612</v>
      </c>
      <c r="C74" s="2" t="s">
        <v>613</v>
      </c>
      <c r="D74" s="3" t="s">
        <v>860</v>
      </c>
      <c r="E74" s="3" t="s">
        <v>861</v>
      </c>
      <c r="F74" s="3" t="s">
        <v>862</v>
      </c>
      <c r="G74" s="3" t="str">
        <f t="shared" si="1"/>
        <v>"J00131" : "insp_house_county", </v>
      </c>
      <c r="H74" s="3"/>
      <c r="I74" s="3"/>
      <c r="J74" s="3"/>
      <c r="K74" s="3"/>
      <c r="L74" s="3"/>
      <c r="M74" s="3"/>
      <c r="N74" s="3"/>
      <c r="O74" s="3"/>
      <c r="P74" s="3"/>
    </row>
    <row r="75" spans="1:16">
      <c r="A75" s="1" t="s">
        <v>614</v>
      </c>
      <c r="B75" s="1" t="s">
        <v>616</v>
      </c>
      <c r="C75" s="2" t="s">
        <v>617</v>
      </c>
      <c r="D75" s="3" t="s">
        <v>860</v>
      </c>
      <c r="E75" s="3" t="s">
        <v>861</v>
      </c>
      <c r="F75" s="3" t="s">
        <v>862</v>
      </c>
      <c r="G75" s="3" t="str">
        <f t="shared" si="1"/>
        <v>"J00132" : "insp_house_poi", </v>
      </c>
      <c r="H75" s="3"/>
      <c r="I75" s="3"/>
      <c r="J75" s="3"/>
      <c r="K75" s="3"/>
      <c r="L75" s="3"/>
      <c r="M75" s="3"/>
      <c r="N75" s="3"/>
      <c r="O75" s="3"/>
      <c r="P75" s="3"/>
    </row>
    <row r="76" spans="1:16">
      <c r="A76" s="1" t="s">
        <v>848</v>
      </c>
      <c r="B76" s="4" t="s">
        <v>595</v>
      </c>
      <c r="C76" s="2" t="s">
        <v>596</v>
      </c>
      <c r="D76" s="3" t="s">
        <v>860</v>
      </c>
      <c r="E76" s="3" t="s">
        <v>861</v>
      </c>
      <c r="F76" s="3" t="s">
        <v>862</v>
      </c>
      <c r="G76" s="3" t="str">
        <f t="shared" si="1"/>
        <v>"J00127" : "insp_house_freq", </v>
      </c>
      <c r="H76" s="3"/>
      <c r="I76" s="3"/>
      <c r="J76" s="3"/>
      <c r="K76" s="3"/>
      <c r="L76" s="3"/>
      <c r="M76" s="3"/>
      <c r="N76" s="3"/>
      <c r="O76" s="3"/>
      <c r="P76" s="3"/>
    </row>
    <row r="77" spans="1:16">
      <c r="A77" s="1" t="s">
        <v>586</v>
      </c>
      <c r="B77" s="1" t="s">
        <v>590</v>
      </c>
      <c r="C77" s="2" t="s">
        <v>591</v>
      </c>
      <c r="D77" s="3" t="s">
        <v>860</v>
      </c>
      <c r="E77" s="3" t="s">
        <v>861</v>
      </c>
      <c r="F77" s="3" t="s">
        <v>862</v>
      </c>
      <c r="G77" s="3" t="str">
        <f t="shared" si="1"/>
        <v>"J00126" : "hotel_brand_prefer", </v>
      </c>
      <c r="H77" s="3"/>
      <c r="I77" s="3"/>
      <c r="J77" s="3"/>
      <c r="K77" s="3"/>
      <c r="L77" s="3"/>
      <c r="M77" s="3"/>
      <c r="N77" s="3"/>
      <c r="O77" s="3"/>
      <c r="P77" s="3"/>
    </row>
    <row r="78" spans="1:16">
      <c r="A78" s="1" t="s">
        <v>851</v>
      </c>
      <c r="B78" s="4" t="s">
        <v>584</v>
      </c>
      <c r="C78" s="2" t="s">
        <v>585</v>
      </c>
      <c r="D78" s="3" t="s">
        <v>860</v>
      </c>
      <c r="E78" s="3" t="s">
        <v>861</v>
      </c>
      <c r="F78" s="3" t="s">
        <v>862</v>
      </c>
      <c r="G78" s="3" t="str">
        <f t="shared" si="1"/>
        <v>"J00125" : "hotel_level_prefer", </v>
      </c>
      <c r="H78" s="3"/>
      <c r="I78" s="3"/>
      <c r="J78" s="3"/>
      <c r="K78" s="3"/>
      <c r="L78" s="3"/>
      <c r="M78" s="3"/>
      <c r="N78" s="3"/>
      <c r="O78" s="3"/>
      <c r="P78" s="3"/>
    </row>
    <row r="79" spans="1:16">
      <c r="A79" s="1" t="s">
        <v>852</v>
      </c>
      <c r="B79" s="4" t="s">
        <v>507</v>
      </c>
      <c r="C79" s="2" t="s">
        <v>508</v>
      </c>
      <c r="D79" s="3" t="s">
        <v>860</v>
      </c>
      <c r="E79" s="3" t="s">
        <v>861</v>
      </c>
      <c r="F79" s="3" t="s">
        <v>862</v>
      </c>
      <c r="G79" s="3" t="str">
        <f t="shared" si="1"/>
        <v>"J00107" : "mall_prefer_lnglat", </v>
      </c>
      <c r="H79" s="3"/>
      <c r="I79" s="3"/>
      <c r="J79" s="3"/>
      <c r="K79" s="3"/>
      <c r="L79" s="3"/>
      <c r="M79" s="3"/>
      <c r="N79" s="3"/>
      <c r="O79" s="3"/>
      <c r="P79" s="3"/>
    </row>
    <row r="80" spans="1:16">
      <c r="A80" s="1" t="s">
        <v>854</v>
      </c>
      <c r="B80" s="4" t="s">
        <v>619</v>
      </c>
      <c r="C80" s="2" t="s">
        <v>620</v>
      </c>
      <c r="D80" s="3" t="s">
        <v>860</v>
      </c>
      <c r="E80" s="3" t="s">
        <v>861</v>
      </c>
      <c r="F80" s="3" t="s">
        <v>862</v>
      </c>
      <c r="G80" s="3" t="str">
        <f t="shared" si="1"/>
        <v>"J00133" : "insp_house_lnglat", </v>
      </c>
      <c r="H80" s="3"/>
      <c r="I80" s="3"/>
      <c r="J80" s="3"/>
      <c r="K80" s="3"/>
      <c r="L80" s="3"/>
      <c r="M80" s="3"/>
      <c r="N80" s="3"/>
      <c r="O80" s="3"/>
      <c r="P80" s="3"/>
    </row>
    <row r="81" spans="1:16">
      <c r="A81" s="1" t="s">
        <v>431</v>
      </c>
      <c r="B81" s="1" t="s">
        <v>433</v>
      </c>
      <c r="C81" s="2" t="s">
        <v>434</v>
      </c>
      <c r="D81" s="3" t="s">
        <v>860</v>
      </c>
      <c r="E81" s="3" t="s">
        <v>861</v>
      </c>
      <c r="F81" s="3" t="s">
        <v>862</v>
      </c>
      <c r="G81" s="3" t="str">
        <f t="shared" si="1"/>
        <v>"J00089" : "equip_cate", </v>
      </c>
      <c r="H81" s="3"/>
      <c r="I81" s="3"/>
      <c r="J81" s="3"/>
      <c r="K81" s="3"/>
      <c r="L81" s="3"/>
      <c r="M81" s="3"/>
      <c r="N81" s="3"/>
      <c r="O81" s="3"/>
      <c r="P81" s="3"/>
    </row>
    <row r="82" spans="1:16">
      <c r="A82" s="1" t="s">
        <v>202</v>
      </c>
      <c r="B82" s="1" t="s">
        <v>203</v>
      </c>
      <c r="C82" s="2" t="s">
        <v>204</v>
      </c>
      <c r="D82" s="3" t="s">
        <v>860</v>
      </c>
      <c r="E82" s="3" t="s">
        <v>861</v>
      </c>
      <c r="F82" s="3" t="s">
        <v>862</v>
      </c>
      <c r="G82" s="3" t="str">
        <f t="shared" si="1"/>
        <v>"J00040" : "resi_address", </v>
      </c>
      <c r="H82" s="3"/>
      <c r="I82" s="3"/>
      <c r="J82" s="3"/>
      <c r="K82" s="3"/>
      <c r="L82" s="3"/>
      <c r="M82" s="3"/>
      <c r="N82" s="3"/>
      <c r="O82" s="3"/>
      <c r="P82" s="3"/>
    </row>
    <row r="83" spans="1:16">
      <c r="A83" s="1" t="s">
        <v>198</v>
      </c>
      <c r="B83" s="1" t="s">
        <v>200</v>
      </c>
      <c r="C83" s="2" t="s">
        <v>201</v>
      </c>
      <c r="D83" s="3" t="s">
        <v>860</v>
      </c>
      <c r="E83" s="3" t="s">
        <v>861</v>
      </c>
      <c r="F83" s="3" t="s">
        <v>862</v>
      </c>
      <c r="G83" s="3" t="str">
        <f t="shared" si="1"/>
        <v>"J00039" : "work_address", </v>
      </c>
      <c r="H83" s="3"/>
      <c r="I83" s="3"/>
      <c r="J83" s="3"/>
      <c r="K83" s="3"/>
      <c r="L83" s="3"/>
      <c r="M83" s="3"/>
      <c r="N83" s="3"/>
      <c r="O83" s="3"/>
      <c r="P83" s="3"/>
    </row>
    <row r="84" spans="1:16">
      <c r="A84" s="1" t="s">
        <v>192</v>
      </c>
      <c r="B84" s="1" t="s">
        <v>196</v>
      </c>
      <c r="C84" s="2" t="s">
        <v>197</v>
      </c>
      <c r="D84" s="3" t="s">
        <v>860</v>
      </c>
      <c r="E84" s="3" t="s">
        <v>861</v>
      </c>
      <c r="F84" s="3" t="s">
        <v>862</v>
      </c>
      <c r="G84" s="3" t="str">
        <f t="shared" si="1"/>
        <v>"J00038" : "resi_province", </v>
      </c>
      <c r="H84" s="3"/>
      <c r="I84" s="3"/>
      <c r="J84" s="3"/>
      <c r="K84" s="3"/>
      <c r="L84" s="3"/>
      <c r="M84" s="3"/>
      <c r="N84" s="3"/>
      <c r="O84" s="3"/>
      <c r="P84" s="3"/>
    </row>
    <row r="85" spans="1:16">
      <c r="A85" s="1" t="s">
        <v>188</v>
      </c>
      <c r="B85" s="1" t="s">
        <v>190</v>
      </c>
      <c r="C85" s="2" t="s">
        <v>191</v>
      </c>
      <c r="D85" s="3" t="s">
        <v>860</v>
      </c>
      <c r="E85" s="3" t="s">
        <v>861</v>
      </c>
      <c r="F85" s="3" t="s">
        <v>862</v>
      </c>
      <c r="G85" s="3" t="str">
        <f t="shared" si="1"/>
        <v>"J00037" : "resi_city", </v>
      </c>
      <c r="H85" s="3"/>
      <c r="I85" s="3"/>
      <c r="J85" s="3"/>
      <c r="K85" s="3"/>
      <c r="L85" s="3"/>
      <c r="M85" s="3"/>
      <c r="N85" s="3"/>
      <c r="O85" s="3"/>
      <c r="P85" s="3"/>
    </row>
    <row r="86" spans="1:16">
      <c r="A86" s="1" t="s">
        <v>182</v>
      </c>
      <c r="B86" s="1" t="s">
        <v>186</v>
      </c>
      <c r="C86" s="2" t="s">
        <v>187</v>
      </c>
      <c r="D86" s="3" t="s">
        <v>860</v>
      </c>
      <c r="E86" s="3" t="s">
        <v>861</v>
      </c>
      <c r="F86" s="3" t="s">
        <v>862</v>
      </c>
      <c r="G86" s="3" t="str">
        <f t="shared" si="1"/>
        <v>"J00036" : "resi_county", </v>
      </c>
      <c r="H86" s="3"/>
      <c r="I86" s="3"/>
      <c r="J86" s="3"/>
      <c r="K86" s="3"/>
      <c r="L86" s="3"/>
      <c r="M86" s="3"/>
      <c r="N86" s="3"/>
      <c r="O86" s="3"/>
      <c r="P86" s="3"/>
    </row>
    <row r="87" spans="1:16">
      <c r="A87" s="1" t="s">
        <v>110</v>
      </c>
      <c r="B87" s="1" t="s">
        <v>113</v>
      </c>
      <c r="C87" s="2" t="s">
        <v>114</v>
      </c>
      <c r="D87" s="3" t="s">
        <v>860</v>
      </c>
      <c r="E87" s="3" t="s">
        <v>861</v>
      </c>
      <c r="F87" s="3" t="s">
        <v>862</v>
      </c>
      <c r="G87" s="3" t="str">
        <f t="shared" si="1"/>
        <v>"J00022" : "travel_intention_level", </v>
      </c>
      <c r="H87" s="3"/>
      <c r="I87" s="3"/>
      <c r="J87" s="3"/>
      <c r="K87" s="3"/>
      <c r="L87" s="3"/>
      <c r="M87" s="3"/>
      <c r="N87" s="3"/>
      <c r="O87" s="3"/>
      <c r="P87" s="3"/>
    </row>
    <row r="88" spans="1:16">
      <c r="A88" s="1" t="s">
        <v>855</v>
      </c>
      <c r="B88" s="4" t="s">
        <v>338</v>
      </c>
      <c r="C88" s="2" t="s">
        <v>339</v>
      </c>
      <c r="D88" s="3" t="s">
        <v>860</v>
      </c>
      <c r="E88" s="3" t="s">
        <v>861</v>
      </c>
      <c r="F88" s="3" t="s">
        <v>862</v>
      </c>
      <c r="G88" s="3" t="str">
        <f t="shared" si="1"/>
        <v>"J00069" : "manage_money_level", </v>
      </c>
      <c r="H88" s="3"/>
      <c r="I88" s="3"/>
      <c r="J88" s="3"/>
      <c r="K88" s="3"/>
      <c r="L88" s="3"/>
      <c r="M88" s="3"/>
      <c r="N88" s="3"/>
      <c r="O88" s="3"/>
      <c r="P88" s="3"/>
    </row>
    <row r="89" spans="1:16">
      <c r="A89" s="1" t="s">
        <v>323</v>
      </c>
      <c r="B89" s="1" t="s">
        <v>325</v>
      </c>
      <c r="C89" s="2" t="s">
        <v>326</v>
      </c>
      <c r="D89" s="3" t="s">
        <v>860</v>
      </c>
      <c r="E89" s="3" t="s">
        <v>861</v>
      </c>
      <c r="F89" s="3" t="s">
        <v>862</v>
      </c>
      <c r="G89" s="3" t="str">
        <f t="shared" si="1"/>
        <v>"J00066" : "realestate_app_prefer", </v>
      </c>
      <c r="H89" s="3"/>
      <c r="I89" s="3"/>
      <c r="J89" s="3"/>
      <c r="K89" s="3"/>
      <c r="L89" s="3"/>
      <c r="M89" s="3"/>
      <c r="N89" s="3"/>
      <c r="O89" s="3"/>
      <c r="P89" s="3"/>
    </row>
    <row r="90" spans="1:16">
      <c r="A90" s="1" t="s">
        <v>856</v>
      </c>
      <c r="B90" s="4" t="s">
        <v>329</v>
      </c>
      <c r="C90" s="2" t="s">
        <v>330</v>
      </c>
      <c r="D90" s="3" t="s">
        <v>860</v>
      </c>
      <c r="E90" s="3" t="s">
        <v>861</v>
      </c>
      <c r="F90" s="3" t="s">
        <v>862</v>
      </c>
      <c r="G90" s="3" t="str">
        <f t="shared" si="1"/>
        <v>"J00067" : "shopping_prefer", </v>
      </c>
      <c r="H90" s="3"/>
      <c r="I90" s="3"/>
      <c r="J90" s="3"/>
      <c r="K90" s="3"/>
      <c r="L90" s="3"/>
      <c r="M90" s="3"/>
      <c r="N90" s="3"/>
      <c r="O90" s="3"/>
      <c r="P90" s="3"/>
    </row>
    <row r="91" spans="1:16">
      <c r="A91" s="1" t="s">
        <v>370</v>
      </c>
      <c r="B91" s="1" t="s">
        <v>373</v>
      </c>
      <c r="C91" s="2" t="s">
        <v>374</v>
      </c>
      <c r="D91" s="3" t="s">
        <v>860</v>
      </c>
      <c r="E91" s="3" t="s">
        <v>861</v>
      </c>
      <c r="F91" s="3" t="s">
        <v>862</v>
      </c>
      <c r="G91" s="3" t="str">
        <f t="shared" si="1"/>
        <v>"J00076" : "shopping_online_prefer", </v>
      </c>
      <c r="H91" s="3"/>
      <c r="I91" s="3"/>
      <c r="J91" s="3"/>
      <c r="K91" s="3"/>
      <c r="L91" s="3"/>
      <c r="M91" s="3"/>
      <c r="N91" s="3"/>
      <c r="O91" s="3"/>
      <c r="P91" s="3"/>
    </row>
    <row r="92" spans="1:16">
      <c r="A92" s="1" t="s">
        <v>857</v>
      </c>
      <c r="B92" s="4" t="s">
        <v>222</v>
      </c>
      <c r="C92" s="2" t="s">
        <v>223</v>
      </c>
      <c r="D92" s="3" t="s">
        <v>860</v>
      </c>
      <c r="E92" s="3" t="s">
        <v>861</v>
      </c>
      <c r="F92" s="3" t="s">
        <v>862</v>
      </c>
      <c r="G92" s="3" t="str">
        <f t="shared" si="1"/>
        <v>"J00044" : "estate_rent", </v>
      </c>
      <c r="H92" s="3"/>
      <c r="I92" s="3"/>
      <c r="J92" s="3"/>
      <c r="K92" s="3"/>
      <c r="L92" s="3"/>
      <c r="M92" s="3"/>
      <c r="N92" s="3"/>
      <c r="O92" s="3"/>
      <c r="P92" s="3"/>
    </row>
    <row r="93" spans="1:16">
      <c r="A93" s="1" t="s">
        <v>42</v>
      </c>
      <c r="B93" s="1" t="s">
        <v>45</v>
      </c>
      <c r="C93" s="2" t="s">
        <v>46</v>
      </c>
      <c r="D93" s="3" t="s">
        <v>860</v>
      </c>
      <c r="E93" s="3" t="s">
        <v>861</v>
      </c>
      <c r="F93" s="3" t="s">
        <v>862</v>
      </c>
      <c r="G93" s="3" t="str">
        <f t="shared" si="1"/>
        <v>"J00007" : "travel_country", </v>
      </c>
      <c r="H93" s="3"/>
      <c r="I93" s="3"/>
      <c r="J93" s="3"/>
      <c r="K93" s="3"/>
      <c r="L93" s="3"/>
      <c r="M93" s="3"/>
      <c r="N93" s="3"/>
      <c r="O93" s="3"/>
      <c r="P93" s="3"/>
    </row>
    <row r="94" spans="1:16">
      <c r="A94" s="1" t="s">
        <v>622</v>
      </c>
      <c r="B94" s="1" t="s">
        <v>625</v>
      </c>
      <c r="C94" s="2" t="s">
        <v>626</v>
      </c>
      <c r="D94" s="3" t="s">
        <v>860</v>
      </c>
      <c r="E94" s="3" t="s">
        <v>861</v>
      </c>
      <c r="F94" s="3" t="s">
        <v>862</v>
      </c>
      <c r="G94" s="3" t="str">
        <f t="shared" si="1"/>
        <v>"J00134" : "app_install_count", </v>
      </c>
      <c r="H94" s="3"/>
      <c r="I94" s="3"/>
      <c r="J94" s="3"/>
      <c r="K94" s="3"/>
      <c r="L94" s="3"/>
      <c r="M94" s="3"/>
      <c r="N94" s="3"/>
      <c r="O94" s="3"/>
      <c r="P94" s="3"/>
    </row>
    <row r="95" spans="1:16">
      <c r="A95" s="1" t="s">
        <v>600</v>
      </c>
      <c r="B95" s="1" t="s">
        <v>602</v>
      </c>
      <c r="C95" s="2" t="s">
        <v>603</v>
      </c>
      <c r="D95" s="3" t="s">
        <v>860</v>
      </c>
      <c r="E95" s="3" t="s">
        <v>861</v>
      </c>
      <c r="F95" s="3" t="s">
        <v>862</v>
      </c>
      <c r="G95" s="3" t="str">
        <f t="shared" si="1"/>
        <v>"J00129" : "week_inspection_days", </v>
      </c>
      <c r="H95" s="3"/>
      <c r="I95" s="3"/>
      <c r="J95" s="3"/>
      <c r="K95" s="3"/>
      <c r="L95" s="3"/>
      <c r="M95" s="3"/>
      <c r="N95" s="3"/>
      <c r="O95" s="3"/>
      <c r="P95" s="3"/>
    </row>
    <row r="96" spans="1:16">
      <c r="A96" s="1" t="s">
        <v>298</v>
      </c>
      <c r="B96" s="1" t="s">
        <v>302</v>
      </c>
      <c r="C96" s="2" t="s">
        <v>303</v>
      </c>
      <c r="D96" s="3" t="s">
        <v>860</v>
      </c>
      <c r="E96" s="3" t="s">
        <v>861</v>
      </c>
      <c r="F96" s="3" t="s">
        <v>862</v>
      </c>
      <c r="G96" s="3" t="str">
        <f t="shared" si="1"/>
        <v>"J00061" : "consume_time_prefer", </v>
      </c>
      <c r="H96" s="3"/>
      <c r="I96" s="3"/>
      <c r="J96" s="3"/>
      <c r="K96" s="3"/>
      <c r="L96" s="3"/>
      <c r="M96" s="3"/>
      <c r="N96" s="3"/>
      <c r="O96" s="3"/>
      <c r="P96" s="3"/>
    </row>
    <row r="97" spans="1:16">
      <c r="A97" s="1" t="s">
        <v>858</v>
      </c>
      <c r="B97" s="4" t="s">
        <v>499</v>
      </c>
      <c r="C97" s="2" t="s">
        <v>500</v>
      </c>
      <c r="D97" s="3" t="s">
        <v>860</v>
      </c>
      <c r="E97" s="3" t="s">
        <v>861</v>
      </c>
      <c r="F97" s="3" t="s">
        <v>862</v>
      </c>
      <c r="G97" s="3" t="str">
        <f t="shared" si="1"/>
        <v>"J00105" : "month_shopping_count", </v>
      </c>
      <c r="H97" s="3"/>
      <c r="I97" s="3"/>
      <c r="J97" s="3"/>
      <c r="K97" s="3"/>
      <c r="L97" s="3"/>
      <c r="M97" s="3"/>
      <c r="N97" s="3"/>
      <c r="O97" s="3"/>
      <c r="P97" s="3"/>
    </row>
    <row r="98" spans="1:16">
      <c r="A98" s="1" t="s">
        <v>859</v>
      </c>
      <c r="B98" s="4" t="s">
        <v>54</v>
      </c>
      <c r="C98" s="2" t="s">
        <v>55</v>
      </c>
      <c r="D98" s="3" t="s">
        <v>860</v>
      </c>
      <c r="E98" s="3" t="s">
        <v>861</v>
      </c>
      <c r="F98" s="3" t="s">
        <v>862</v>
      </c>
      <c r="G98" s="3" t="str">
        <f t="shared" si="1"/>
        <v>"J00009" : "travel_time_prefer", </v>
      </c>
      <c r="H98" s="3"/>
      <c r="I98" s="3"/>
      <c r="J98" s="3"/>
      <c r="K98" s="3"/>
      <c r="L98" s="3"/>
      <c r="M98" s="3"/>
      <c r="N98" s="3"/>
      <c r="O98" s="3"/>
      <c r="P98" s="3"/>
    </row>
    <row r="99" spans="1:16">
      <c r="A99" s="1" t="s">
        <v>91</v>
      </c>
      <c r="B99" s="1" t="s">
        <v>93</v>
      </c>
      <c r="C99" s="2" t="s">
        <v>94</v>
      </c>
      <c r="D99" s="3" t="s">
        <v>860</v>
      </c>
      <c r="E99" s="3" t="s">
        <v>861</v>
      </c>
      <c r="F99" s="3" t="s">
        <v>862</v>
      </c>
      <c r="G99" s="3" t="str">
        <f t="shared" si="1"/>
        <v>"J00018" : "travel_count_prefer", </v>
      </c>
      <c r="H99" s="3"/>
      <c r="I99" s="3"/>
      <c r="J99" s="3"/>
      <c r="K99" s="3"/>
      <c r="L99" s="3"/>
      <c r="M99" s="3"/>
      <c r="N99" s="3"/>
      <c r="O99" s="3"/>
      <c r="P99" s="3"/>
    </row>
    <row r="100" spans="1:16">
      <c r="A100" s="1" t="s">
        <v>82</v>
      </c>
      <c r="B100" s="1" t="s">
        <v>85</v>
      </c>
      <c r="C100" s="2" t="s">
        <v>86</v>
      </c>
      <c r="D100" s="3" t="s">
        <v>860</v>
      </c>
      <c r="E100" s="3" t="s">
        <v>861</v>
      </c>
      <c r="F100" s="3" t="s">
        <v>862</v>
      </c>
      <c r="G100" s="3" t="str">
        <f t="shared" si="1"/>
        <v>"J00016" : "interest_type_prefer", </v>
      </c>
      <c r="H100" s="3"/>
      <c r="I100" s="3"/>
      <c r="J100" s="3"/>
      <c r="K100" s="3"/>
      <c r="L100" s="3"/>
      <c r="M100" s="3"/>
      <c r="N100" s="3"/>
      <c r="O100" s="3"/>
      <c r="P100" s="3"/>
    </row>
    <row r="101" spans="1:16">
      <c r="A101" s="1" t="s">
        <v>566</v>
      </c>
      <c r="B101" s="1" t="s">
        <v>567</v>
      </c>
      <c r="C101" s="2" t="s">
        <v>568</v>
      </c>
      <c r="D101" s="3" t="s">
        <v>860</v>
      </c>
      <c r="E101" s="3" t="s">
        <v>861</v>
      </c>
      <c r="F101" s="3" t="s">
        <v>862</v>
      </c>
      <c r="G101" s="3" t="str">
        <f t="shared" si="1"/>
        <v>"J00121" : "hotel_price_prefer", </v>
      </c>
      <c r="H101" s="3"/>
      <c r="I101" s="3"/>
      <c r="J101" s="3"/>
      <c r="K101" s="3"/>
      <c r="L101" s="3"/>
      <c r="M101" s="3"/>
      <c r="N101" s="3"/>
      <c r="O101" s="3"/>
      <c r="P101" s="3"/>
    </row>
    <row r="102" spans="1:16">
      <c r="A102" s="1" t="s">
        <v>131</v>
      </c>
      <c r="B102" s="1" t="s">
        <v>135</v>
      </c>
      <c r="C102" s="2" t="s">
        <v>136</v>
      </c>
      <c r="D102" s="3" t="s">
        <v>860</v>
      </c>
      <c r="E102" s="3" t="s">
        <v>861</v>
      </c>
      <c r="F102" s="3" t="s">
        <v>862</v>
      </c>
      <c r="G102" s="3" t="str">
        <f t="shared" si="1"/>
        <v>"J00026" : "short_traffic_type", </v>
      </c>
      <c r="H102" s="3"/>
      <c r="I102" s="3"/>
      <c r="J102" s="3"/>
      <c r="K102" s="3"/>
      <c r="L102" s="3"/>
      <c r="M102" s="3"/>
      <c r="N102" s="3"/>
      <c r="O102" s="3"/>
      <c r="P102" s="3"/>
    </row>
    <row r="103" spans="1:16">
      <c r="A103" s="4" t="s">
        <v>11</v>
      </c>
      <c r="B103" s="4" t="s">
        <v>15</v>
      </c>
      <c r="C103" s="3" t="s">
        <v>16</v>
      </c>
      <c r="D103" s="3" t="s">
        <v>860</v>
      </c>
      <c r="E103" s="3" t="s">
        <v>861</v>
      </c>
      <c r="F103" s="3" t="s">
        <v>862</v>
      </c>
      <c r="G103" s="3" t="str">
        <f t="shared" si="1"/>
        <v>"J00001" : "restaurant_customer_order", </v>
      </c>
      <c r="H103" s="3" t="s">
        <v>863</v>
      </c>
      <c r="I103" s="3" t="s">
        <v>864</v>
      </c>
      <c r="J103" s="3">
        <v>50</v>
      </c>
      <c r="K103" s="3" t="s">
        <v>865</v>
      </c>
      <c r="L103" s="17" t="s">
        <v>866</v>
      </c>
      <c r="M103" s="3" t="str">
        <f t="shared" ref="M103:M133" si="2">H103&amp;C103&amp;I103&amp;J103&amp;K103&amp;A103&amp;L103</f>
        <v>`restaurant_customer_order` varchar(50) DEFAULT NULL COMMENT '餐饮消费客单_元',</v>
      </c>
      <c r="N103" s="3" t="s">
        <v>867</v>
      </c>
      <c r="O103" s="3" t="s">
        <v>868</v>
      </c>
      <c r="P103" s="3" t="str">
        <f t="shared" ref="P103:P133" si="3">N103&amp;C103&amp;O103</f>
        <v>null restaurant_customer_order,</v>
      </c>
    </row>
    <row r="104" spans="1:16">
      <c r="A104" s="4" t="s">
        <v>17</v>
      </c>
      <c r="B104" s="4" t="s">
        <v>19</v>
      </c>
      <c r="C104" s="3" t="s">
        <v>20</v>
      </c>
      <c r="D104" s="3" t="s">
        <v>860</v>
      </c>
      <c r="E104" s="3" t="s">
        <v>861</v>
      </c>
      <c r="F104" s="3" t="s">
        <v>862</v>
      </c>
      <c r="G104" s="3" t="str">
        <f t="shared" si="1"/>
        <v>"J00002" : "hallfood_avg_consum_time", </v>
      </c>
      <c r="H104" s="3" t="s">
        <v>863</v>
      </c>
      <c r="I104" s="3" t="s">
        <v>864</v>
      </c>
      <c r="J104" s="3">
        <v>50</v>
      </c>
      <c r="K104" s="3" t="s">
        <v>865</v>
      </c>
      <c r="L104" s="17" t="s">
        <v>866</v>
      </c>
      <c r="M104" s="3" t="str">
        <f t="shared" si="2"/>
        <v>`hallfood_avg_consum_time` varchar(50) DEFAULT NULL COMMENT '堂食平均消费时长_分钟',</v>
      </c>
      <c r="N104" s="3" t="s">
        <v>867</v>
      </c>
      <c r="O104" s="3" t="s">
        <v>868</v>
      </c>
      <c r="P104" s="3" t="str">
        <f t="shared" si="3"/>
        <v>null hallfood_avg_consum_time,</v>
      </c>
    </row>
    <row r="105" spans="1:16">
      <c r="A105" s="4" t="s">
        <v>39</v>
      </c>
      <c r="B105" s="4" t="s">
        <v>40</v>
      </c>
      <c r="C105" s="3" t="s">
        <v>41</v>
      </c>
      <c r="D105" s="3" t="s">
        <v>860</v>
      </c>
      <c r="E105" s="3" t="s">
        <v>861</v>
      </c>
      <c r="F105" s="3" t="s">
        <v>862</v>
      </c>
      <c r="G105" s="3" t="str">
        <f t="shared" si="1"/>
        <v>"J00006" : "frequent_switch_city", </v>
      </c>
      <c r="H105" s="3" t="s">
        <v>863</v>
      </c>
      <c r="I105" s="3" t="s">
        <v>864</v>
      </c>
      <c r="J105" s="3">
        <v>50</v>
      </c>
      <c r="K105" s="3" t="s">
        <v>865</v>
      </c>
      <c r="L105" s="17" t="s">
        <v>866</v>
      </c>
      <c r="M105" s="3" t="str">
        <f t="shared" si="2"/>
        <v>`frequent_switch_city` varchar(50) DEFAULT NULL COMMENT '频繁切换城市',</v>
      </c>
      <c r="N105" s="3" t="s">
        <v>867</v>
      </c>
      <c r="O105" s="3" t="s">
        <v>868</v>
      </c>
      <c r="P105" s="3" t="str">
        <f t="shared" si="3"/>
        <v>null frequent_switch_city,</v>
      </c>
    </row>
    <row r="106" spans="1:16">
      <c r="A106" s="4" t="s">
        <v>61</v>
      </c>
      <c r="B106" s="4" t="s">
        <v>63</v>
      </c>
      <c r="C106" s="3" t="s">
        <v>64</v>
      </c>
      <c r="D106" s="3" t="s">
        <v>860</v>
      </c>
      <c r="E106" s="3" t="s">
        <v>861</v>
      </c>
      <c r="F106" s="3" t="s">
        <v>862</v>
      </c>
      <c r="G106" s="3" t="str">
        <f t="shared" si="1"/>
        <v>"J00011" : "vacation_duration_prefer", </v>
      </c>
      <c r="H106" s="3" t="s">
        <v>863</v>
      </c>
      <c r="I106" s="3" t="s">
        <v>864</v>
      </c>
      <c r="J106" s="3">
        <v>50</v>
      </c>
      <c r="K106" s="3" t="s">
        <v>865</v>
      </c>
      <c r="L106" s="17" t="s">
        <v>866</v>
      </c>
      <c r="M106" s="3" t="str">
        <f t="shared" si="2"/>
        <v>`vacation_duration_prefer` varchar(50) DEFAULT NULL COMMENT '度假时长偏好',</v>
      </c>
      <c r="N106" s="3" t="s">
        <v>867</v>
      </c>
      <c r="O106" s="3" t="s">
        <v>868</v>
      </c>
      <c r="P106" s="3" t="str">
        <f t="shared" si="3"/>
        <v>null vacation_duration_prefer,</v>
      </c>
    </row>
    <row r="107" spans="1:16">
      <c r="A107" s="4" t="s">
        <v>65</v>
      </c>
      <c r="B107" s="4" t="s">
        <v>68</v>
      </c>
      <c r="C107" s="3" t="s">
        <v>69</v>
      </c>
      <c r="D107" s="3" t="s">
        <v>860</v>
      </c>
      <c r="E107" s="3" t="s">
        <v>861</v>
      </c>
      <c r="F107" s="3" t="s">
        <v>862</v>
      </c>
      <c r="G107" s="3" t="str">
        <f t="shared" si="1"/>
        <v>"J00012" : "foreign_tourism_top3", </v>
      </c>
      <c r="H107" s="3" t="s">
        <v>863</v>
      </c>
      <c r="I107" s="3" t="s">
        <v>864</v>
      </c>
      <c r="J107" s="3">
        <v>200</v>
      </c>
      <c r="K107" s="3" t="s">
        <v>865</v>
      </c>
      <c r="L107" s="17" t="s">
        <v>866</v>
      </c>
      <c r="M107" s="3" t="str">
        <f t="shared" si="2"/>
        <v>`foreign_tourism_top3` varchar(200) DEFAULT NULL COMMENT '国外旅游国家偏好TOP3',</v>
      </c>
      <c r="N107" s="3" t="s">
        <v>867</v>
      </c>
      <c r="O107" s="3" t="s">
        <v>868</v>
      </c>
      <c r="P107" s="3" t="str">
        <f t="shared" si="3"/>
        <v>null foreign_tourism_top3,</v>
      </c>
    </row>
    <row r="108" spans="1:16">
      <c r="A108" s="4" t="s">
        <v>156</v>
      </c>
      <c r="B108" s="4" t="s">
        <v>159</v>
      </c>
      <c r="C108" s="3" t="s">
        <v>160</v>
      </c>
      <c r="D108" s="3" t="s">
        <v>860</v>
      </c>
      <c r="E108" s="3" t="s">
        <v>861</v>
      </c>
      <c r="F108" s="3" t="s">
        <v>862</v>
      </c>
      <c r="G108" s="3" t="str">
        <f t="shared" si="1"/>
        <v>"J00031" : "daytime_consum_place_top10", </v>
      </c>
      <c r="H108" s="3" t="s">
        <v>863</v>
      </c>
      <c r="I108" s="3" t="s">
        <v>864</v>
      </c>
      <c r="J108" s="3">
        <v>200</v>
      </c>
      <c r="K108" s="3" t="s">
        <v>865</v>
      </c>
      <c r="L108" s="17" t="s">
        <v>866</v>
      </c>
      <c r="M108" s="3" t="str">
        <f t="shared" si="2"/>
        <v>`daytime_consum_place_top10` varchar(200) DEFAULT NULL COMMENT '日间消费场所偏好TOP10',</v>
      </c>
      <c r="N108" s="3" t="s">
        <v>867</v>
      </c>
      <c r="O108" s="3" t="s">
        <v>868</v>
      </c>
      <c r="P108" s="3" t="str">
        <f t="shared" si="3"/>
        <v>null daytime_consum_place_top10,</v>
      </c>
    </row>
    <row r="109" spans="1:16">
      <c r="A109" s="4" t="s">
        <v>161</v>
      </c>
      <c r="B109" s="4" t="s">
        <v>164</v>
      </c>
      <c r="C109" s="3" t="s">
        <v>165</v>
      </c>
      <c r="D109" s="3" t="s">
        <v>860</v>
      </c>
      <c r="E109" s="3" t="s">
        <v>861</v>
      </c>
      <c r="F109" s="3" t="s">
        <v>862</v>
      </c>
      <c r="G109" s="3" t="str">
        <f t="shared" si="1"/>
        <v>"J00032" : "night_consum_place_top10", </v>
      </c>
      <c r="H109" s="3" t="s">
        <v>863</v>
      </c>
      <c r="I109" s="3" t="s">
        <v>864</v>
      </c>
      <c r="J109" s="3">
        <v>200</v>
      </c>
      <c r="K109" s="3" t="s">
        <v>865</v>
      </c>
      <c r="L109" s="17" t="s">
        <v>866</v>
      </c>
      <c r="M109" s="3" t="str">
        <f t="shared" si="2"/>
        <v>`night_consum_place_top10` varchar(200) DEFAULT NULL COMMENT '夜间消费场所TOP10',</v>
      </c>
      <c r="N109" s="3" t="s">
        <v>867</v>
      </c>
      <c r="O109" s="3" t="s">
        <v>868</v>
      </c>
      <c r="P109" s="3" t="str">
        <f t="shared" si="3"/>
        <v>null night_consum_place_top10,</v>
      </c>
    </row>
    <row r="110" spans="1:16">
      <c r="A110" s="4" t="s">
        <v>238</v>
      </c>
      <c r="B110" s="4" t="s">
        <v>240</v>
      </c>
      <c r="C110" s="3" t="s">
        <v>241</v>
      </c>
      <c r="D110" s="3" t="s">
        <v>860</v>
      </c>
      <c r="E110" s="3" t="s">
        <v>861</v>
      </c>
      <c r="F110" s="3" t="s">
        <v>862</v>
      </c>
      <c r="G110" s="3" t="str">
        <f t="shared" si="1"/>
        <v>"J00048" : "rent_will", </v>
      </c>
      <c r="H110" s="3" t="s">
        <v>863</v>
      </c>
      <c r="I110" s="3" t="s">
        <v>864</v>
      </c>
      <c r="J110" s="3">
        <v>50</v>
      </c>
      <c r="K110" s="3" t="s">
        <v>865</v>
      </c>
      <c r="L110" s="17" t="s">
        <v>866</v>
      </c>
      <c r="M110" s="3" t="str">
        <f t="shared" si="2"/>
        <v>`rent_will` varchar(50) DEFAULT NULL COMMENT '租房意愿强度',</v>
      </c>
      <c r="N110" s="3" t="s">
        <v>867</v>
      </c>
      <c r="O110" s="3" t="s">
        <v>868</v>
      </c>
      <c r="P110" s="3" t="str">
        <f t="shared" si="3"/>
        <v>null rent_will,</v>
      </c>
    </row>
    <row r="111" spans="1:16">
      <c r="A111" s="4" t="s">
        <v>242</v>
      </c>
      <c r="B111" s="4" t="s">
        <v>244</v>
      </c>
      <c r="C111" s="3" t="s">
        <v>245</v>
      </c>
      <c r="D111" s="3" t="s">
        <v>860</v>
      </c>
      <c r="E111" s="3" t="s">
        <v>861</v>
      </c>
      <c r="F111" s="3" t="s">
        <v>862</v>
      </c>
      <c r="G111" s="3" t="str">
        <f t="shared" si="1"/>
        <v>"J00049" : "buy_house_will", </v>
      </c>
      <c r="H111" s="3" t="s">
        <v>863</v>
      </c>
      <c r="I111" s="3" t="s">
        <v>864</v>
      </c>
      <c r="J111" s="3">
        <v>50</v>
      </c>
      <c r="K111" s="3" t="s">
        <v>865</v>
      </c>
      <c r="L111" s="17" t="s">
        <v>866</v>
      </c>
      <c r="M111" s="3" t="str">
        <f t="shared" si="2"/>
        <v>`buy_house_will` varchar(50) DEFAULT NULL COMMENT '买房意愿强度',</v>
      </c>
      <c r="N111" s="3" t="s">
        <v>867</v>
      </c>
      <c r="O111" s="3" t="s">
        <v>868</v>
      </c>
      <c r="P111" s="3" t="str">
        <f t="shared" si="3"/>
        <v>null buy_house_will,</v>
      </c>
    </row>
    <row r="112" spans="1:16">
      <c r="A112" s="4" t="s">
        <v>256</v>
      </c>
      <c r="B112" s="4" t="s">
        <v>259</v>
      </c>
      <c r="C112" s="3" t="s">
        <v>260</v>
      </c>
      <c r="D112" s="3" t="s">
        <v>860</v>
      </c>
      <c r="E112" s="3" t="s">
        <v>861</v>
      </c>
      <c r="F112" s="3" t="s">
        <v>862</v>
      </c>
      <c r="G112" s="3" t="str">
        <f t="shared" si="1"/>
        <v>"J00052" : "rest_consume_level", </v>
      </c>
      <c r="H112" s="3" t="s">
        <v>863</v>
      </c>
      <c r="I112" s="3" t="s">
        <v>864</v>
      </c>
      <c r="J112" s="3">
        <v>50</v>
      </c>
      <c r="K112" s="3" t="s">
        <v>865</v>
      </c>
      <c r="L112" s="17" t="s">
        <v>866</v>
      </c>
      <c r="M112" s="3" t="str">
        <f t="shared" si="2"/>
        <v>`rest_consume_level` varchar(50) DEFAULT NULL COMMENT '餐饮消费档次',</v>
      </c>
      <c r="N112" s="3" t="s">
        <v>867</v>
      </c>
      <c r="O112" s="3" t="s">
        <v>868</v>
      </c>
      <c r="P112" s="3" t="str">
        <f t="shared" si="3"/>
        <v>null rest_consume_level,</v>
      </c>
    </row>
    <row r="113" spans="1:16">
      <c r="A113" s="4" t="s">
        <v>261</v>
      </c>
      <c r="B113" s="4" t="s">
        <v>263</v>
      </c>
      <c r="C113" s="3" t="s">
        <v>264</v>
      </c>
      <c r="D113" s="3" t="s">
        <v>860</v>
      </c>
      <c r="E113" s="3" t="s">
        <v>861</v>
      </c>
      <c r="F113" s="3" t="s">
        <v>862</v>
      </c>
      <c r="G113" s="3" t="str">
        <f t="shared" si="1"/>
        <v>"J00053" : "prent_child_consume_level", </v>
      </c>
      <c r="H113" s="3" t="s">
        <v>863</v>
      </c>
      <c r="I113" s="3" t="s">
        <v>864</v>
      </c>
      <c r="J113" s="3">
        <v>50</v>
      </c>
      <c r="K113" s="3" t="s">
        <v>865</v>
      </c>
      <c r="L113" s="17" t="s">
        <v>866</v>
      </c>
      <c r="M113" s="3" t="str">
        <f t="shared" si="2"/>
        <v>`prent_child_consume_level` varchar(50) DEFAULT NULL COMMENT '亲子消费档次',</v>
      </c>
      <c r="N113" s="3" t="s">
        <v>867</v>
      </c>
      <c r="O113" s="3" t="s">
        <v>868</v>
      </c>
      <c r="P113" s="3" t="str">
        <f t="shared" si="3"/>
        <v>null prent_child_consume_level,</v>
      </c>
    </row>
    <row r="114" spans="1:16">
      <c r="A114" s="4" t="s">
        <v>265</v>
      </c>
      <c r="B114" s="4" t="s">
        <v>267</v>
      </c>
      <c r="C114" s="3" t="s">
        <v>268</v>
      </c>
      <c r="D114" s="3" t="s">
        <v>860</v>
      </c>
      <c r="E114" s="3" t="s">
        <v>861</v>
      </c>
      <c r="F114" s="3" t="s">
        <v>862</v>
      </c>
      <c r="G114" s="3" t="str">
        <f t="shared" si="1"/>
        <v>"J00054" : "beauty_care_consume_level", </v>
      </c>
      <c r="H114" s="3" t="s">
        <v>863</v>
      </c>
      <c r="I114" s="3" t="s">
        <v>864</v>
      </c>
      <c r="J114" s="3">
        <v>50</v>
      </c>
      <c r="K114" s="3" t="s">
        <v>865</v>
      </c>
      <c r="L114" s="17" t="s">
        <v>866</v>
      </c>
      <c r="M114" s="3" t="str">
        <f t="shared" si="2"/>
        <v>`beauty_care_consume_level` varchar(50) DEFAULT NULL COMMENT '美妆护理消费档次',</v>
      </c>
      <c r="N114" s="3" t="s">
        <v>867</v>
      </c>
      <c r="O114" s="3" t="s">
        <v>868</v>
      </c>
      <c r="P114" s="3" t="str">
        <f t="shared" si="3"/>
        <v>null beauty_care_consume_level,</v>
      </c>
    </row>
    <row r="115" spans="1:16">
      <c r="A115" s="4" t="s">
        <v>269</v>
      </c>
      <c r="B115" s="4" t="s">
        <v>271</v>
      </c>
      <c r="C115" s="3" t="s">
        <v>272</v>
      </c>
      <c r="D115" s="3" t="s">
        <v>860</v>
      </c>
      <c r="E115" s="3" t="s">
        <v>861</v>
      </c>
      <c r="F115" s="3" t="s">
        <v>862</v>
      </c>
      <c r="G115" s="3" t="str">
        <f t="shared" si="1"/>
        <v>"J00055" : "recreat_entert_consume_level", </v>
      </c>
      <c r="H115" s="3" t="s">
        <v>863</v>
      </c>
      <c r="I115" s="3" t="s">
        <v>864</v>
      </c>
      <c r="J115" s="3">
        <v>50</v>
      </c>
      <c r="K115" s="3" t="s">
        <v>865</v>
      </c>
      <c r="L115" s="17" t="s">
        <v>866</v>
      </c>
      <c r="M115" s="3" t="str">
        <f t="shared" si="2"/>
        <v>`recreat_entert_consume_level` varchar(50) DEFAULT NULL COMMENT '休闲娱乐消费档次',</v>
      </c>
      <c r="N115" s="3" t="s">
        <v>867</v>
      </c>
      <c r="O115" s="3" t="s">
        <v>868</v>
      </c>
      <c r="P115" s="3" t="str">
        <f t="shared" si="3"/>
        <v>null recreat_entert_consume_level,</v>
      </c>
    </row>
    <row r="116" spans="1:16">
      <c r="A116" s="4" t="s">
        <v>273</v>
      </c>
      <c r="B116" s="4" t="s">
        <v>274</v>
      </c>
      <c r="C116" s="3" t="s">
        <v>275</v>
      </c>
      <c r="D116" s="3" t="s">
        <v>860</v>
      </c>
      <c r="E116" s="3" t="s">
        <v>861</v>
      </c>
      <c r="F116" s="3" t="s">
        <v>862</v>
      </c>
      <c r="G116" s="3" t="str">
        <f t="shared" si="1"/>
        <v>"J00056" : "clothing_shoes_consume_level", </v>
      </c>
      <c r="H116" s="3" t="s">
        <v>863</v>
      </c>
      <c r="I116" s="3" t="s">
        <v>864</v>
      </c>
      <c r="J116" s="3">
        <v>50</v>
      </c>
      <c r="K116" s="3" t="s">
        <v>865</v>
      </c>
      <c r="L116" s="17" t="s">
        <v>866</v>
      </c>
      <c r="M116" s="3" t="str">
        <f t="shared" si="2"/>
        <v>`clothing_shoes_consume_level` varchar(50) DEFAULT NULL COMMENT '服饰鞋靴消费档次',</v>
      </c>
      <c r="N116" s="3" t="s">
        <v>867</v>
      </c>
      <c r="O116" s="3" t="s">
        <v>868</v>
      </c>
      <c r="P116" s="3" t="str">
        <f t="shared" si="3"/>
        <v>null clothing_shoes_consume_level,</v>
      </c>
    </row>
    <row r="117" spans="1:16">
      <c r="A117" s="4" t="s">
        <v>276</v>
      </c>
      <c r="B117" s="4" t="s">
        <v>278</v>
      </c>
      <c r="C117" s="3" t="s">
        <v>279</v>
      </c>
      <c r="D117" s="3" t="s">
        <v>860</v>
      </c>
      <c r="E117" s="3" t="s">
        <v>861</v>
      </c>
      <c r="F117" s="3" t="s">
        <v>862</v>
      </c>
      <c r="G117" s="3" t="str">
        <f t="shared" si="1"/>
        <v>"J00057" : "retail_consumpt_consume_level", </v>
      </c>
      <c r="H117" s="3" t="s">
        <v>863</v>
      </c>
      <c r="I117" s="3" t="s">
        <v>864</v>
      </c>
      <c r="J117" s="3">
        <v>50</v>
      </c>
      <c r="K117" s="3" t="s">
        <v>865</v>
      </c>
      <c r="L117" s="17" t="s">
        <v>866</v>
      </c>
      <c r="M117" s="3" t="str">
        <f t="shared" si="2"/>
        <v>`retail_consumpt_consume_level` varchar(50) DEFAULT NULL COMMENT '零售消费档次',</v>
      </c>
      <c r="N117" s="3" t="s">
        <v>867</v>
      </c>
      <c r="O117" s="3" t="s">
        <v>868</v>
      </c>
      <c r="P117" s="3" t="str">
        <f t="shared" si="3"/>
        <v>null retail_consumpt_consume_level,</v>
      </c>
    </row>
    <row r="118" spans="1:16">
      <c r="A118" s="4" t="s">
        <v>455</v>
      </c>
      <c r="B118" s="4" t="s">
        <v>457</v>
      </c>
      <c r="C118" s="3" t="s">
        <v>458</v>
      </c>
      <c r="D118" s="3" t="s">
        <v>860</v>
      </c>
      <c r="E118" s="3" t="s">
        <v>861</v>
      </c>
      <c r="F118" s="3" t="s">
        <v>862</v>
      </c>
      <c r="G118" s="3" t="str">
        <f t="shared" si="1"/>
        <v>"J00095" : "threemon_visit_rental_app_num", </v>
      </c>
      <c r="H118" s="3" t="s">
        <v>863</v>
      </c>
      <c r="I118" s="3" t="s">
        <v>864</v>
      </c>
      <c r="J118" s="3">
        <v>50</v>
      </c>
      <c r="K118" s="3" t="s">
        <v>865</v>
      </c>
      <c r="L118" s="17" t="s">
        <v>866</v>
      </c>
      <c r="M118" s="3" t="str">
        <f t="shared" si="2"/>
        <v>`threemon_visit_rental_app_num` varchar(50) DEFAULT NULL COMMENT '近3个月访问租房类APP的次数（评分）',</v>
      </c>
      <c r="N118" s="3" t="s">
        <v>867</v>
      </c>
      <c r="O118" s="3" t="s">
        <v>868</v>
      </c>
      <c r="P118" s="3" t="str">
        <f t="shared" si="3"/>
        <v>null threemon_visit_rental_app_num,</v>
      </c>
    </row>
    <row r="119" spans="1:16">
      <c r="A119" s="4" t="s">
        <v>459</v>
      </c>
      <c r="B119" s="4" t="s">
        <v>460</v>
      </c>
      <c r="C119" s="3" t="s">
        <v>461</v>
      </c>
      <c r="D119" s="3" t="s">
        <v>860</v>
      </c>
      <c r="E119" s="3" t="s">
        <v>861</v>
      </c>
      <c r="F119" s="3" t="s">
        <v>862</v>
      </c>
      <c r="G119" s="3" t="str">
        <f t="shared" si="1"/>
        <v>"J00096" : "threemon_visit_rental_app_newdate", </v>
      </c>
      <c r="H119" s="3" t="s">
        <v>863</v>
      </c>
      <c r="I119" s="3" t="s">
        <v>864</v>
      </c>
      <c r="J119" s="3">
        <v>50</v>
      </c>
      <c r="K119" s="3" t="s">
        <v>865</v>
      </c>
      <c r="L119" s="17" t="s">
        <v>866</v>
      </c>
      <c r="M119" s="3" t="str">
        <f t="shared" si="2"/>
        <v>`threemon_visit_rental_app_newdate` varchar(50) DEFAULT NULL COMMENT '近3个月最近一次访问租房类APP的日期（评分）',</v>
      </c>
      <c r="N119" s="3" t="s">
        <v>867</v>
      </c>
      <c r="O119" s="3" t="s">
        <v>868</v>
      </c>
      <c r="P119" s="3" t="str">
        <f t="shared" si="3"/>
        <v>null threemon_visit_rental_app_newdate,</v>
      </c>
    </row>
    <row r="120" spans="1:16">
      <c r="A120" s="4" t="s">
        <v>462</v>
      </c>
      <c r="B120" s="4" t="s">
        <v>464</v>
      </c>
      <c r="C120" s="3" t="s">
        <v>465</v>
      </c>
      <c r="D120" s="3" t="s">
        <v>860</v>
      </c>
      <c r="E120" s="3" t="s">
        <v>861</v>
      </c>
      <c r="F120" s="3" t="s">
        <v>862</v>
      </c>
      <c r="G120" s="3" t="str">
        <f t="shared" si="1"/>
        <v>"J00097" : "threemon_install_rental_app_num", </v>
      </c>
      <c r="H120" s="3" t="s">
        <v>863</v>
      </c>
      <c r="I120" s="3" t="s">
        <v>864</v>
      </c>
      <c r="J120" s="3">
        <v>50</v>
      </c>
      <c r="K120" s="3" t="s">
        <v>865</v>
      </c>
      <c r="L120" s="17" t="s">
        <v>866</v>
      </c>
      <c r="M120" s="3" t="str">
        <f t="shared" si="2"/>
        <v>`threemon_install_rental_app_num` varchar(50) DEFAULT NULL COMMENT '近3个月新安装租房类APP个数（评分）',</v>
      </c>
      <c r="N120" s="3" t="s">
        <v>867</v>
      </c>
      <c r="O120" s="3" t="s">
        <v>868</v>
      </c>
      <c r="P120" s="3" t="str">
        <f t="shared" si="3"/>
        <v>null threemon_install_rental_app_num,</v>
      </c>
    </row>
    <row r="121" spans="1:16">
      <c r="A121" s="4" t="s">
        <v>466</v>
      </c>
      <c r="B121" s="4" t="s">
        <v>467</v>
      </c>
      <c r="C121" s="3" t="s">
        <v>468</v>
      </c>
      <c r="D121" s="3" t="s">
        <v>860</v>
      </c>
      <c r="E121" s="3" t="s">
        <v>861</v>
      </c>
      <c r="F121" s="3" t="s">
        <v>862</v>
      </c>
      <c r="G121" s="3" t="str">
        <f t="shared" si="1"/>
        <v>"J00098" : "threemon_visit_rentalcompre_app_num", </v>
      </c>
      <c r="H121" s="3" t="s">
        <v>863</v>
      </c>
      <c r="I121" s="3" t="s">
        <v>864</v>
      </c>
      <c r="J121" s="3">
        <v>50</v>
      </c>
      <c r="K121" s="3" t="s">
        <v>865</v>
      </c>
      <c r="L121" s="17" t="s">
        <v>866</v>
      </c>
      <c r="M121" s="3" t="str">
        <f t="shared" si="2"/>
        <v>`threemon_visit_rentalcompre_app_num` varchar(50) DEFAULT NULL COMMENT '近3个月访问房产综合类APP的次数（评分）',</v>
      </c>
      <c r="N121" s="3" t="s">
        <v>867</v>
      </c>
      <c r="O121" s="3" t="s">
        <v>868</v>
      </c>
      <c r="P121" s="3" t="str">
        <f t="shared" si="3"/>
        <v>null threemon_visit_rentalcompre_app_num,</v>
      </c>
    </row>
    <row r="122" spans="1:16">
      <c r="A122" s="4" t="s">
        <v>469</v>
      </c>
      <c r="B122" s="4" t="s">
        <v>470</v>
      </c>
      <c r="C122" s="3" t="s">
        <v>471</v>
      </c>
      <c r="D122" s="3" t="s">
        <v>860</v>
      </c>
      <c r="E122" s="3" t="s">
        <v>861</v>
      </c>
      <c r="F122" s="3" t="s">
        <v>862</v>
      </c>
      <c r="G122" s="3" t="str">
        <f t="shared" si="1"/>
        <v>"J00099" : "threemon_visit_rentalcompre_app_newdate", </v>
      </c>
      <c r="H122" s="3" t="s">
        <v>863</v>
      </c>
      <c r="I122" s="3" t="s">
        <v>864</v>
      </c>
      <c r="J122" s="3">
        <v>50</v>
      </c>
      <c r="K122" s="3" t="s">
        <v>865</v>
      </c>
      <c r="L122" s="17" t="s">
        <v>866</v>
      </c>
      <c r="M122" s="3" t="str">
        <f t="shared" si="2"/>
        <v>`threemon_visit_rentalcompre_app_newdate` varchar(50) DEFAULT NULL COMMENT '近3个月最近一次访问房产综合类APP的日期（评分）',</v>
      </c>
      <c r="N122" s="3" t="s">
        <v>867</v>
      </c>
      <c r="O122" s="3" t="s">
        <v>868</v>
      </c>
      <c r="P122" s="3" t="str">
        <f t="shared" si="3"/>
        <v>null threemon_visit_rentalcompre_app_newdate,</v>
      </c>
    </row>
    <row r="123" spans="1:16">
      <c r="A123" s="4" t="s">
        <v>472</v>
      </c>
      <c r="B123" s="4" t="s">
        <v>474</v>
      </c>
      <c r="C123" s="3" t="s">
        <v>475</v>
      </c>
      <c r="D123" s="3" t="s">
        <v>860</v>
      </c>
      <c r="E123" s="3" t="s">
        <v>861</v>
      </c>
      <c r="F123" s="3" t="s">
        <v>862</v>
      </c>
      <c r="G123" s="3" t="str">
        <f t="shared" si="1"/>
        <v>"J00100" : "threemon_install_rentalcompre_app_num", </v>
      </c>
      <c r="H123" s="3" t="s">
        <v>863</v>
      </c>
      <c r="I123" s="3" t="s">
        <v>864</v>
      </c>
      <c r="J123" s="3">
        <v>50</v>
      </c>
      <c r="K123" s="3" t="s">
        <v>865</v>
      </c>
      <c r="L123" s="17" t="s">
        <v>866</v>
      </c>
      <c r="M123" s="3" t="str">
        <f t="shared" si="2"/>
        <v>`threemon_install_rentalcompre_app_num` varchar(50) DEFAULT NULL COMMENT '近3个月新安装房产综合类APP个数（评分）',</v>
      </c>
      <c r="N123" s="3" t="s">
        <v>867</v>
      </c>
      <c r="O123" s="3" t="s">
        <v>868</v>
      </c>
      <c r="P123" s="3" t="str">
        <f t="shared" si="3"/>
        <v>null threemon_install_rentalcompre_app_num,</v>
      </c>
    </row>
    <row r="124" spans="1:16">
      <c r="A124" s="4" t="s">
        <v>510</v>
      </c>
      <c r="B124" s="4" t="s">
        <v>512</v>
      </c>
      <c r="C124" s="3" t="s">
        <v>513</v>
      </c>
      <c r="D124" s="3" t="s">
        <v>860</v>
      </c>
      <c r="E124" s="3" t="s">
        <v>861</v>
      </c>
      <c r="F124" s="3" t="s">
        <v>862</v>
      </c>
      <c r="G124" s="3" t="str">
        <f t="shared" si="1"/>
        <v>"J00108" : "often_child_stores_avg_price", </v>
      </c>
      <c r="H124" s="3" t="s">
        <v>863</v>
      </c>
      <c r="I124" s="3" t="s">
        <v>864</v>
      </c>
      <c r="J124" s="3">
        <v>50</v>
      </c>
      <c r="K124" s="3" t="s">
        <v>865</v>
      </c>
      <c r="L124" s="17" t="s">
        <v>866</v>
      </c>
      <c r="M124" s="3" t="str">
        <f t="shared" si="2"/>
        <v>`often_child_stores_avg_price` varchar(50) DEFAULT NULL COMMENT '常去儿童品类门店的平均消费价格_元',</v>
      </c>
      <c r="N124" s="3" t="s">
        <v>867</v>
      </c>
      <c r="O124" s="3" t="s">
        <v>868</v>
      </c>
      <c r="P124" s="3" t="str">
        <f t="shared" si="3"/>
        <v>null often_child_stores_avg_price,</v>
      </c>
    </row>
    <row r="125" spans="1:16">
      <c r="A125" s="4" t="s">
        <v>514</v>
      </c>
      <c r="B125" s="4" t="s">
        <v>516</v>
      </c>
      <c r="C125" s="3" t="s">
        <v>517</v>
      </c>
      <c r="D125" s="3" t="s">
        <v>860</v>
      </c>
      <c r="E125" s="3" t="s">
        <v>861</v>
      </c>
      <c r="F125" s="3" t="s">
        <v>862</v>
      </c>
      <c r="G125" s="3" t="str">
        <f t="shared" si="1"/>
        <v>"J00109" : "often_child_brands_avg_price", </v>
      </c>
      <c r="H125" s="3" t="s">
        <v>863</v>
      </c>
      <c r="I125" s="3" t="s">
        <v>864</v>
      </c>
      <c r="J125" s="3">
        <v>50</v>
      </c>
      <c r="K125" s="3" t="s">
        <v>865</v>
      </c>
      <c r="L125" s="17" t="s">
        <v>866</v>
      </c>
      <c r="M125" s="3" t="str">
        <f t="shared" si="2"/>
        <v>`often_child_brands_avg_price` varchar(50) DEFAULT NULL COMMENT '常去儿童品牌的平均消费价格_元',</v>
      </c>
      <c r="N125" s="3" t="s">
        <v>867</v>
      </c>
      <c r="O125" s="3" t="s">
        <v>868</v>
      </c>
      <c r="P125" s="3" t="str">
        <f t="shared" si="3"/>
        <v>null often_child_brands_avg_price,</v>
      </c>
    </row>
    <row r="126" spans="1:16">
      <c r="A126" s="4" t="s">
        <v>519</v>
      </c>
      <c r="B126" s="4" t="s">
        <v>521</v>
      </c>
      <c r="C126" s="3" t="s">
        <v>522</v>
      </c>
      <c r="D126" s="3" t="s">
        <v>860</v>
      </c>
      <c r="E126" s="3" t="s">
        <v>861</v>
      </c>
      <c r="F126" s="3" t="s">
        <v>862</v>
      </c>
      <c r="G126" s="3" t="str">
        <f t="shared" si="1"/>
        <v>"J00110" : "often_shop_stores_avg_price", </v>
      </c>
      <c r="H126" s="3" t="s">
        <v>863</v>
      </c>
      <c r="I126" s="3" t="s">
        <v>864</v>
      </c>
      <c r="J126" s="3">
        <v>50</v>
      </c>
      <c r="K126" s="3" t="s">
        <v>865</v>
      </c>
      <c r="L126" s="17" t="s">
        <v>866</v>
      </c>
      <c r="M126" s="3" t="str">
        <f t="shared" si="2"/>
        <v>`often_shop_stores_avg_price` varchar(50) DEFAULT NULL COMMENT '常去购物品类门店的平均消费价格_元',</v>
      </c>
      <c r="N126" s="3" t="s">
        <v>867</v>
      </c>
      <c r="O126" s="3" t="s">
        <v>868</v>
      </c>
      <c r="P126" s="3" t="str">
        <f t="shared" si="3"/>
        <v>null often_shop_stores_avg_price,</v>
      </c>
    </row>
    <row r="127" spans="1:16">
      <c r="A127" s="4" t="s">
        <v>523</v>
      </c>
      <c r="B127" s="4" t="s">
        <v>525</v>
      </c>
      <c r="C127" s="3" t="s">
        <v>526</v>
      </c>
      <c r="D127" s="3" t="s">
        <v>860</v>
      </c>
      <c r="E127" s="3" t="s">
        <v>861</v>
      </c>
      <c r="F127" s="3" t="s">
        <v>862</v>
      </c>
      <c r="G127" s="3" t="str">
        <f t="shared" si="1"/>
        <v>"J00111" : "offline_shop_prefer_level", </v>
      </c>
      <c r="H127" s="3" t="s">
        <v>863</v>
      </c>
      <c r="I127" s="3" t="s">
        <v>864</v>
      </c>
      <c r="J127" s="3">
        <v>200</v>
      </c>
      <c r="K127" s="3" t="s">
        <v>865</v>
      </c>
      <c r="L127" s="17" t="s">
        <v>866</v>
      </c>
      <c r="M127" s="3" t="str">
        <f t="shared" si="2"/>
        <v>`offline_shop_prefer_level` varchar(200) DEFAULT NULL COMMENT '线下购物偏好程度',</v>
      </c>
      <c r="N127" s="3" t="s">
        <v>867</v>
      </c>
      <c r="O127" s="3" t="s">
        <v>868</v>
      </c>
      <c r="P127" s="3" t="str">
        <f t="shared" si="3"/>
        <v>null offline_shop_prefer_level,</v>
      </c>
    </row>
    <row r="128" spans="1:16">
      <c r="A128" s="4" t="s">
        <v>536</v>
      </c>
      <c r="B128" s="4" t="s">
        <v>537</v>
      </c>
      <c r="C128" s="3" t="s">
        <v>538</v>
      </c>
      <c r="D128" s="3" t="s">
        <v>860</v>
      </c>
      <c r="E128" s="3" t="s">
        <v>861</v>
      </c>
      <c r="F128" s="3" t="s">
        <v>862</v>
      </c>
      <c r="G128" s="3" t="str">
        <f t="shared" si="1"/>
        <v>"J00114" : "often_life_server_stores_avg_price", </v>
      </c>
      <c r="H128" s="3" t="s">
        <v>863</v>
      </c>
      <c r="I128" s="3" t="s">
        <v>864</v>
      </c>
      <c r="J128" s="3">
        <v>50</v>
      </c>
      <c r="K128" s="3" t="s">
        <v>865</v>
      </c>
      <c r="L128" s="17" t="s">
        <v>866</v>
      </c>
      <c r="M128" s="3" t="str">
        <f t="shared" si="2"/>
        <v>`often_life_server_stores_avg_price` varchar(50) DEFAULT NULL COMMENT '常去生活服务品类门店的平均消费价格_元',</v>
      </c>
      <c r="N128" s="3" t="s">
        <v>867</v>
      </c>
      <c r="O128" s="3" t="s">
        <v>868</v>
      </c>
      <c r="P128" s="3" t="str">
        <f t="shared" si="3"/>
        <v>null often_life_server_stores_avg_price,</v>
      </c>
    </row>
    <row r="129" spans="1:16">
      <c r="A129" s="4" t="s">
        <v>539</v>
      </c>
      <c r="B129" s="4" t="s">
        <v>541</v>
      </c>
      <c r="C129" s="3" t="s">
        <v>542</v>
      </c>
      <c r="D129" s="3" t="s">
        <v>860</v>
      </c>
      <c r="E129" s="3" t="s">
        <v>861</v>
      </c>
      <c r="F129" s="3" t="s">
        <v>862</v>
      </c>
      <c r="G129" s="3" t="str">
        <f t="shared" ref="G129:G133" si="4">D129&amp;B129&amp;E129&amp;C129&amp;F129</f>
        <v>"J00115" : "often_life_server_brands_avg_price", </v>
      </c>
      <c r="H129" s="3" t="s">
        <v>863</v>
      </c>
      <c r="I129" s="3" t="s">
        <v>864</v>
      </c>
      <c r="J129" s="3">
        <v>50</v>
      </c>
      <c r="K129" s="3" t="s">
        <v>865</v>
      </c>
      <c r="L129" s="17" t="s">
        <v>866</v>
      </c>
      <c r="M129" s="3" t="str">
        <f t="shared" si="2"/>
        <v>`often_life_server_brands_avg_price` varchar(50) DEFAULT NULL COMMENT '常去生活服务品牌的平均消费价格_元',</v>
      </c>
      <c r="N129" s="3" t="s">
        <v>867</v>
      </c>
      <c r="O129" s="3" t="s">
        <v>868</v>
      </c>
      <c r="P129" s="3" t="str">
        <f t="shared" si="3"/>
        <v>null often_life_server_brands_avg_price,</v>
      </c>
    </row>
    <row r="130" spans="1:16">
      <c r="A130" s="4" t="s">
        <v>544</v>
      </c>
      <c r="B130" s="4" t="s">
        <v>546</v>
      </c>
      <c r="C130" s="3" t="s">
        <v>547</v>
      </c>
      <c r="D130" s="3" t="s">
        <v>860</v>
      </c>
      <c r="E130" s="3" t="s">
        <v>861</v>
      </c>
      <c r="F130" s="3" t="s">
        <v>862</v>
      </c>
      <c r="G130" s="3" t="str">
        <f t="shared" si="4"/>
        <v>"J00116" : "often_recreat_entert_stores_avg_price", </v>
      </c>
      <c r="H130" s="3" t="s">
        <v>863</v>
      </c>
      <c r="I130" s="3" t="s">
        <v>864</v>
      </c>
      <c r="J130" s="3">
        <v>50</v>
      </c>
      <c r="K130" s="3" t="s">
        <v>865</v>
      </c>
      <c r="L130" s="17" t="s">
        <v>866</v>
      </c>
      <c r="M130" s="3" t="str">
        <f t="shared" si="2"/>
        <v>`often_recreat_entert_stores_avg_price` varchar(50) DEFAULT NULL COMMENT '常去休闲娱乐品类门店的平均消费价格_元',</v>
      </c>
      <c r="N130" s="3" t="s">
        <v>867</v>
      </c>
      <c r="O130" s="3" t="s">
        <v>868</v>
      </c>
      <c r="P130" s="3" t="str">
        <f t="shared" si="3"/>
        <v>null often_recreat_entert_stores_avg_price,</v>
      </c>
    </row>
    <row r="131" spans="1:16">
      <c r="A131" s="4" t="s">
        <v>548</v>
      </c>
      <c r="B131" s="4" t="s">
        <v>550</v>
      </c>
      <c r="C131" s="3" t="s">
        <v>551</v>
      </c>
      <c r="D131" s="3" t="s">
        <v>860</v>
      </c>
      <c r="E131" s="3" t="s">
        <v>861</v>
      </c>
      <c r="F131" s="3" t="s">
        <v>862</v>
      </c>
      <c r="G131" s="3" t="str">
        <f t="shared" si="4"/>
        <v>"J00117" : "often_recreat_entert_brands_avg_price", </v>
      </c>
      <c r="H131" s="3" t="s">
        <v>863</v>
      </c>
      <c r="I131" s="3" t="s">
        <v>864</v>
      </c>
      <c r="J131" s="3">
        <v>50</v>
      </c>
      <c r="K131" s="3" t="s">
        <v>865</v>
      </c>
      <c r="L131" s="17" t="s">
        <v>866</v>
      </c>
      <c r="M131" s="3" t="str">
        <f t="shared" si="2"/>
        <v>`often_recreat_entert_brands_avg_price` varchar(50) DEFAULT NULL COMMENT '常去休闲娱乐品牌的平均消费价格_元',</v>
      </c>
      <c r="N131" s="3" t="s">
        <v>867</v>
      </c>
      <c r="O131" s="3" t="s">
        <v>868</v>
      </c>
      <c r="P131" s="3" t="str">
        <f t="shared" si="3"/>
        <v>null often_recreat_entert_brands_avg_price,</v>
      </c>
    </row>
    <row r="132" spans="1:16">
      <c r="A132" s="4" t="s">
        <v>569</v>
      </c>
      <c r="B132" s="4" t="s">
        <v>572</v>
      </c>
      <c r="C132" s="3" t="s">
        <v>573</v>
      </c>
      <c r="D132" s="3" t="s">
        <v>860</v>
      </c>
      <c r="E132" s="3" t="s">
        <v>861</v>
      </c>
      <c r="F132" s="3" t="s">
        <v>862</v>
      </c>
      <c r="G132" s="3" t="str">
        <f t="shared" si="4"/>
        <v>"J00122" : "hotel_brand_perfer_compare_avg_price", </v>
      </c>
      <c r="H132" s="3" t="s">
        <v>863</v>
      </c>
      <c r="I132" s="3" t="s">
        <v>864</v>
      </c>
      <c r="J132" s="3">
        <v>50</v>
      </c>
      <c r="K132" s="3" t="s">
        <v>865</v>
      </c>
      <c r="L132" s="17" t="s">
        <v>866</v>
      </c>
      <c r="M132" s="3" t="str">
        <f t="shared" si="2"/>
        <v>`hotel_brand_perfer_compare_avg_price` varchar(50) DEFAULT NULL COMMENT '酒店品牌偏好及对应品牌平均消费价格',</v>
      </c>
      <c r="N132" s="3" t="s">
        <v>867</v>
      </c>
      <c r="O132" s="3" t="s">
        <v>868</v>
      </c>
      <c r="P132" s="3" t="str">
        <f t="shared" si="3"/>
        <v>null hotel_brand_perfer_compare_avg_price,</v>
      </c>
    </row>
    <row r="133" spans="1:16">
      <c r="A133" s="4" t="s">
        <v>597</v>
      </c>
      <c r="B133" s="4" t="s">
        <v>598</v>
      </c>
      <c r="C133" s="3" t="s">
        <v>599</v>
      </c>
      <c r="D133" s="3" t="s">
        <v>860</v>
      </c>
      <c r="E133" s="3" t="s">
        <v>861</v>
      </c>
      <c r="F133" s="3" t="s">
        <v>862</v>
      </c>
      <c r="G133" s="3" t="str">
        <f t="shared" si="4"/>
        <v>"J00128" : "month_distinc_visit_house_num", </v>
      </c>
      <c r="H133" s="3" t="s">
        <v>863</v>
      </c>
      <c r="I133" s="3" t="s">
        <v>864</v>
      </c>
      <c r="J133" s="3">
        <v>50</v>
      </c>
      <c r="K133" s="3" t="s">
        <v>865</v>
      </c>
      <c r="L133" s="17" t="s">
        <v>866</v>
      </c>
      <c r="M133" s="3" t="str">
        <f t="shared" si="2"/>
        <v>`month_distinc_visit_house_num` varchar(50) DEFAULT NULL COMMENT '月看去重楼盘个数',</v>
      </c>
      <c r="N133" s="3" t="s">
        <v>867</v>
      </c>
      <c r="O133" s="3" t="s">
        <v>868</v>
      </c>
      <c r="P133" s="3" t="str">
        <f t="shared" si="3"/>
        <v>null month_distinc_visit_house_num,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问题反馈</vt:lpstr>
      <vt:lpstr>群体</vt:lpstr>
      <vt:lpstr>个体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2022-03-22T01:36:00Z</dcterms:created>
  <dcterms:modified xsi:type="dcterms:W3CDTF">2022-03-24T08:46:18Z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099AEA61964A41618FB42BECCCA6303A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