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 activeTab="2"/>
  </bookViews>
  <sheets>
    <sheet name="城市人口" sheetId="1" r:id="rId1"/>
    <sheet name="Sheet2" sheetId="2" state="hidden" r:id="rId2"/>
    <sheet name="成交数据" sheetId="3" r:id="rId3"/>
    <sheet name="Sheet3" sheetId="4" state="hidden" r:id="rId4"/>
  </sheets>
  <definedNames>
    <definedName name="_xlnm._FilterDatabase" localSheetId="0" hidden="1">城市人口!$I$1:$AA$55</definedName>
    <definedName name="_xlnm._FilterDatabase" localSheetId="1" hidden="1">Sheet2!$A$1:$C$55</definedName>
    <definedName name="_xlnm._FilterDatabase" localSheetId="3" hidden="1">Sheet3!$J$1:$M$560</definedName>
  </definedNames>
  <calcPr calcId="144525"/>
</workbook>
</file>

<file path=xl/comments1.xml><?xml version="1.0" encoding="utf-8"?>
<comments xmlns="http://schemas.openxmlformats.org/spreadsheetml/2006/main">
  <authors>
    <author>yangz</author>
  </authors>
  <commentList>
    <comment ref="R1" authorId="0">
      <text>
        <r>
          <rPr>
            <b/>
            <sz val="9"/>
            <rFont val="宋体"/>
            <charset val="134"/>
          </rPr>
          <t>yangz:</t>
        </r>
        <r>
          <rPr>
            <sz val="9"/>
            <rFont val="宋体"/>
            <charset val="134"/>
          </rPr>
          <t xml:space="preserve">
根据城市人口划分</t>
        </r>
      </text>
    </comment>
    <comment ref="T1" authorId="0">
      <text>
        <r>
          <rPr>
            <b/>
            <sz val="9"/>
            <rFont val="宋体"/>
            <charset val="134"/>
          </rPr>
          <t>yangz:</t>
        </r>
        <r>
          <rPr>
            <sz val="9"/>
            <rFont val="宋体"/>
            <charset val="134"/>
          </rPr>
          <t xml:space="preserve">
初步校对哪些是相对合理的</t>
        </r>
      </text>
    </comment>
    <comment ref="U1" authorId="0">
      <text>
        <r>
          <rPr>
            <b/>
            <sz val="9"/>
            <rFont val="宋体"/>
            <charset val="134"/>
          </rPr>
          <t>yangz:</t>
        </r>
        <r>
          <rPr>
            <sz val="9"/>
            <rFont val="宋体"/>
            <charset val="134"/>
          </rPr>
          <t xml:space="preserve">
若优化后的人数仍小于供应套数*1.5的值,则用优化后的人数*3</t>
        </r>
      </text>
    </comment>
    <comment ref="W1" authorId="0">
      <text>
        <r>
          <rPr>
            <b/>
            <sz val="9"/>
            <rFont val="宋体"/>
            <charset val="134"/>
          </rPr>
          <t>yangz:</t>
        </r>
        <r>
          <rPr>
            <sz val="9"/>
            <rFont val="宋体"/>
            <charset val="134"/>
          </rPr>
          <t xml:space="preserve">
若优化后的供应比不属于合理范围,则再添加一列做矫正</t>
        </r>
      </text>
    </comment>
  </commentList>
</comments>
</file>

<file path=xl/sharedStrings.xml><?xml version="1.0" encoding="utf-8"?>
<sst xmlns="http://schemas.openxmlformats.org/spreadsheetml/2006/main" count="1300" uniqueCount="788">
  <si>
    <t>排名</t>
  </si>
  <si>
    <t>城市或地区</t>
  </si>
  <si>
    <t>人口（万人）</t>
  </si>
  <si>
    <t>city_id</t>
  </si>
  <si>
    <t>city_name</t>
  </si>
  <si>
    <t>热度</t>
  </si>
  <si>
    <t>period</t>
  </si>
  <si>
    <t>供应套数</t>
  </si>
  <si>
    <t>城市人口</t>
  </si>
  <si>
    <t>热度/供应</t>
  </si>
  <si>
    <t>人口/供应</t>
  </si>
  <si>
    <t>人口等级</t>
  </si>
  <si>
    <t>人口/热度</t>
  </si>
  <si>
    <t>矫正倍数</t>
  </si>
  <si>
    <t>方案1人数调整</t>
  </si>
  <si>
    <t>方案1多出值</t>
  </si>
  <si>
    <t>方案1供需比</t>
  </si>
  <si>
    <t>方案2供需比</t>
  </si>
  <si>
    <t>方案2人数调整</t>
  </si>
  <si>
    <t>方案2多出值</t>
  </si>
  <si>
    <t>重庆市</t>
  </si>
  <si>
    <t>三亚市</t>
  </si>
  <si>
    <t>2021Q2</t>
  </si>
  <si>
    <t>上海市</t>
  </si>
  <si>
    <t>北京市</t>
  </si>
  <si>
    <t>东莞市</t>
  </si>
  <si>
    <t>成都市</t>
  </si>
  <si>
    <t>中山市</t>
  </si>
  <si>
    <t>天津市</t>
  </si>
  <si>
    <t>九江市</t>
  </si>
  <si>
    <t>广州市</t>
  </si>
  <si>
    <t>佛山市</t>
  </si>
  <si>
    <t>14↓</t>
  </si>
  <si>
    <t>保定市</t>
  </si>
  <si>
    <t>保定热度值低,在业务上这个值的范围是否合理?</t>
  </si>
  <si>
    <t>12↓</t>
  </si>
  <si>
    <t>哈尔滨市</t>
  </si>
  <si>
    <t>苏州市</t>
  </si>
  <si>
    <t>13↓</t>
  </si>
  <si>
    <t>深圳市</t>
  </si>
  <si>
    <t>7↑</t>
  </si>
  <si>
    <t>南京市</t>
  </si>
  <si>
    <t>石家庄市</t>
  </si>
  <si>
    <t>9↑</t>
  </si>
  <si>
    <t>南阳市</t>
  </si>
  <si>
    <t>郑州市</t>
  </si>
  <si>
    <t>11 ↑</t>
  </si>
  <si>
    <t>南宁市</t>
  </si>
  <si>
    <t>西安市</t>
  </si>
  <si>
    <t>南昌市</t>
  </si>
  <si>
    <t>温州市</t>
  </si>
  <si>
    <t>10↑</t>
  </si>
  <si>
    <t>临沂市</t>
  </si>
  <si>
    <t>南通市</t>
  </si>
  <si>
    <t>武汉市</t>
  </si>
  <si>
    <t>厦门市</t>
  </si>
  <si>
    <t>青岛市</t>
  </si>
  <si>
    <t>邯郸市</t>
  </si>
  <si>
    <t>合肥市</t>
  </si>
  <si>
    <t>杭州市</t>
  </si>
  <si>
    <t>咸阳市</t>
  </si>
  <si>
    <t>徐州市</t>
  </si>
  <si>
    <t>8↑</t>
  </si>
  <si>
    <t>唐山市</t>
  </si>
  <si>
    <t>赣州市</t>
  </si>
  <si>
    <t>潍坊市</t>
  </si>
  <si>
    <t>嘉兴市</t>
  </si>
  <si>
    <t>周口市</t>
  </si>
  <si>
    <t>沈阳市</t>
  </si>
  <si>
    <t>济宁市</t>
  </si>
  <si>
    <t>宁波市</t>
  </si>
  <si>
    <t>宝鸡市</t>
  </si>
  <si>
    <t>长春市</t>
  </si>
  <si>
    <t>常州市</t>
  </si>
  <si>
    <t>菏泽市</t>
  </si>
  <si>
    <t>泉州市</t>
  </si>
  <si>
    <t>惠州市</t>
  </si>
  <si>
    <t>福州市</t>
  </si>
  <si>
    <t>长沙市</t>
  </si>
  <si>
    <t>烟台市</t>
  </si>
  <si>
    <t>扬州市</t>
  </si>
  <si>
    <t>济南市</t>
  </si>
  <si>
    <t>无锡市</t>
  </si>
  <si>
    <t>阜阳市</t>
  </si>
  <si>
    <t>昆明市</t>
  </si>
  <si>
    <t>商丘市</t>
  </si>
  <si>
    <t>汕头市</t>
  </si>
  <si>
    <t>盐城市</t>
  </si>
  <si>
    <t>驻马店市</t>
  </si>
  <si>
    <t>绍兴市</t>
  </si>
  <si>
    <t>衡阳市</t>
  </si>
  <si>
    <t>沧州市</t>
  </si>
  <si>
    <t>海口市</t>
  </si>
  <si>
    <t>常州热度值低,在业务上这个值的范围是否合理?</t>
  </si>
  <si>
    <t>邢台市</t>
  </si>
  <si>
    <t>淄博市</t>
  </si>
  <si>
    <t>邵阳市</t>
  </si>
  <si>
    <t>湛江市</t>
  </si>
  <si>
    <t>湖州市</t>
  </si>
  <si>
    <t>贵阳市</t>
  </si>
  <si>
    <t>肇庆市</t>
  </si>
  <si>
    <t>珠海市</t>
  </si>
  <si>
    <t>大连市</t>
  </si>
  <si>
    <t>54↓</t>
  </si>
  <si>
    <t>上饶市</t>
  </si>
  <si>
    <t>53↑</t>
  </si>
  <si>
    <t>洛阳市</t>
  </si>
  <si>
    <t>56↓</t>
  </si>
  <si>
    <t>毕节市</t>
  </si>
  <si>
    <t>55↓</t>
  </si>
  <si>
    <t>57↓</t>
  </si>
  <si>
    <t>52↑</t>
  </si>
  <si>
    <t>南充市</t>
  </si>
  <si>
    <t>51↑</t>
  </si>
  <si>
    <t>黄冈市</t>
  </si>
  <si>
    <t>61↓</t>
  </si>
  <si>
    <t>遵义市</t>
  </si>
  <si>
    <t>信阳市</t>
  </si>
  <si>
    <t>63↓</t>
  </si>
  <si>
    <t>台州市</t>
  </si>
  <si>
    <t>64↓</t>
  </si>
  <si>
    <t>揭阳市</t>
  </si>
  <si>
    <t>58↑</t>
  </si>
  <si>
    <t>曲靖市</t>
  </si>
  <si>
    <t>62↓</t>
  </si>
  <si>
    <t>茂名市</t>
  </si>
  <si>
    <t>60↑</t>
  </si>
  <si>
    <t>聊城市</t>
  </si>
  <si>
    <t>常德市</t>
  </si>
  <si>
    <t>新乡市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</si>
  <si>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</si>
  <si>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</si>
  <si>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</si>
  <si>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</si>
  <si>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</si>
  <si>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</si>
  <si>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</si>
  <si>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</si>
  <si>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</si>
  <si>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</si>
  <si>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齐齐哈尔市</t>
  </si>
  <si>
    <t>金华市</t>
  </si>
  <si>
    <t>宿州市</t>
  </si>
  <si>
    <t>安庆市</t>
  </si>
  <si>
    <t>渭南市</t>
  </si>
  <si>
    <t>昭通市</t>
  </si>
  <si>
    <t>永州市</t>
  </si>
  <si>
    <t>安阳市</t>
  </si>
  <si>
    <t>运城市</t>
  </si>
  <si>
    <t>平顶山市</t>
  </si>
  <si>
    <t>亳州市</t>
  </si>
  <si>
    <t>孝感市</t>
  </si>
  <si>
    <t>吉安市</t>
  </si>
  <si>
    <t>漳州市</t>
  </si>
  <si>
    <t>淮安市</t>
  </si>
  <si>
    <t>桂林市</t>
  </si>
  <si>
    <t>怀化市</t>
  </si>
  <si>
    <t>宿迁市</t>
  </si>
  <si>
    <t>开封市</t>
  </si>
  <si>
    <t>泰州市</t>
  </si>
  <si>
    <t>绵阳市</t>
  </si>
  <si>
    <t>郴州市</t>
  </si>
  <si>
    <t>凉山州</t>
  </si>
  <si>
    <t>红河州</t>
  </si>
  <si>
    <t>宜宾市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</si>
  <si>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</si>
  <si>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</si>
  <si>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</si>
  <si>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</si>
  <si>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</si>
  <si>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</si>
  <si>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</si>
  <si>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临汾市</t>
  </si>
  <si>
    <t>益阳市</t>
  </si>
  <si>
    <t>许昌市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</si>
  <si>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</si>
  <si>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</si>
  <si>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</si>
  <si>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</si>
  <si>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</si>
  <si>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</si>
  <si>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</si>
  <si>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</si>
  <si>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</si>
  <si>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</si>
  <si>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</si>
  <si>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</si>
  <si>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</si>
  <si>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</si>
  <si>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</si>
  <si>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</si>
  <si>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内江市</t>
  </si>
  <si>
    <t>清远市</t>
  </si>
  <si>
    <t>资阳市</t>
  </si>
  <si>
    <t>鞍山市</t>
  </si>
  <si>
    <t>兰州市</t>
  </si>
  <si>
    <t>德阳市</t>
  </si>
  <si>
    <t>濮阳市 [4] </t>
  </si>
  <si>
    <t>焦作市</t>
  </si>
  <si>
    <t>文山州</t>
  </si>
  <si>
    <t>黔东南州</t>
  </si>
  <si>
    <t>承德市</t>
  </si>
  <si>
    <t>百色市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</si>
  <si>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</si>
  <si>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</si>
  <si>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</si>
  <si>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</si>
  <si>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</si>
  <si>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</si>
  <si>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</si>
  <si>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</si>
  <si>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</si>
  <si>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</si>
  <si>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</si>
  <si>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</si>
  <si>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</si>
  <si>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</si>
  <si>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</si>
  <si>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</si>
  <si>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</si>
  <si>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</si>
  <si>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</si>
  <si>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</si>
  <si>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</si>
  <si>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</si>
  <si>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</si>
  <si>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</si>
  <si>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</si>
  <si>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</si>
  <si>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</si>
  <si>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</si>
  <si>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</si>
  <si>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</si>
  <si>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梧州市</t>
  </si>
  <si>
    <t>松原市</t>
  </si>
  <si>
    <t>荆门市</t>
  </si>
  <si>
    <t>呼和浩特市</t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</si>
  <si>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</si>
  <si>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</si>
  <si>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</si>
  <si>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</si>
  <si>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</si>
  <si>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</si>
  <si>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</si>
  <si>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</si>
  <si>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</si>
  <si>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</si>
  <si>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</si>
  <si>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</si>
  <si>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潮州市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</si>
  <si>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</si>
  <si>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</si>
  <si>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</si>
  <si>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</si>
  <si>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</si>
  <si>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</si>
  <si>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</si>
  <si>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</si>
  <si>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</si>
  <si>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</si>
  <si>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</si>
  <si>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</si>
  <si>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</si>
  <si>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</si>
  <si>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广元市</t>
  </si>
  <si>
    <t>伊犁州</t>
  </si>
  <si>
    <t>咸宁市</t>
  </si>
  <si>
    <t>丹东市</t>
  </si>
  <si>
    <t>临沧市</t>
  </si>
  <si>
    <t>黄石市</t>
  </si>
  <si>
    <t>营口市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</si>
  <si>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</si>
  <si>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</si>
  <si>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</si>
  <si>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</si>
  <si>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</si>
  <si>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</si>
  <si>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</si>
  <si>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</si>
  <si>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</si>
  <si>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</si>
  <si>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</si>
  <si>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</si>
  <si>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</si>
  <si>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</si>
  <si>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</si>
  <si>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</si>
  <si>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</si>
  <si>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</si>
  <si>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</si>
  <si>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</si>
  <si>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</si>
  <si>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</si>
  <si>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</si>
  <si>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</si>
  <si>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</si>
  <si>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</si>
  <si>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</si>
  <si>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</si>
  <si>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</si>
  <si>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</si>
  <si>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</si>
  <si>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</si>
  <si>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辽阳市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</si>
  <si>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</si>
  <si>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</si>
  <si>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</si>
  <si>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</si>
  <si>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</si>
  <si>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</si>
  <si>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</si>
  <si>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</si>
  <si>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</si>
  <si>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</si>
  <si>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</si>
  <si>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北海市</t>
  </si>
  <si>
    <t>雅安市</t>
  </si>
  <si>
    <t>张家界市</t>
  </si>
  <si>
    <t>双鸭山市</t>
  </si>
  <si>
    <t>昌吉州</t>
  </si>
  <si>
    <t>池州市</t>
  </si>
  <si>
    <t>海东地区</t>
  </si>
  <si>
    <t>盘锦市</t>
  </si>
  <si>
    <t>阳泉市</t>
  </si>
  <si>
    <t>马鞍山市</t>
  </si>
  <si>
    <t>黄山市</t>
  </si>
  <si>
    <t>莱芜市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</si>
  <si>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</si>
  <si>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</si>
  <si>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</si>
  <si>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</si>
  <si>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</si>
  <si>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</si>
  <si>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</si>
  <si>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</si>
  <si>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</si>
  <si>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</si>
  <si>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</si>
  <si>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</si>
  <si>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</si>
  <si>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</si>
  <si>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</si>
  <si>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</si>
  <si>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</si>
  <si>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</si>
  <si>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</si>
  <si>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</si>
  <si>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</si>
  <si>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</si>
  <si>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阿坝州</t>
  </si>
  <si>
    <t>防城港市</t>
  </si>
  <si>
    <t>铜川市</t>
  </si>
  <si>
    <t>石嘴山市</t>
  </si>
  <si>
    <t>铜陵市</t>
  </si>
  <si>
    <t>日喀则地区</t>
  </si>
  <si>
    <t>甘南州</t>
  </si>
  <si>
    <t>济源市</t>
  </si>
  <si>
    <t>-</t>
  </si>
  <si>
    <t>澳门</t>
  </si>
  <si>
    <t>昌都地区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</si>
  <si>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</si>
  <si>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</si>
  <si>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</si>
  <si>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</si>
  <si>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</si>
  <si>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</si>
  <si>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</si>
  <si>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</si>
  <si>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</si>
  <si>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</si>
  <si>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</si>
  <si>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</si>
  <si>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</si>
  <si>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</si>
  <si>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</si>
  <si>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</si>
  <si>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</si>
  <si>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</si>
  <si>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</si>
  <si>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</si>
  <si>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</si>
  <si>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</si>
  <si>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林芝地区</t>
  </si>
  <si>
    <t>果洛州</t>
  </si>
  <si>
    <t>阿里地区</t>
  </si>
  <si>
    <t>个数</t>
  </si>
  <si>
    <t>占比</t>
  </si>
  <si>
    <t>策略</t>
  </si>
  <si>
    <t>人数首次优化后的值</t>
  </si>
  <si>
    <t>人数产出</t>
  </si>
  <si>
    <t>供需比</t>
  </si>
  <si>
    <t>新供需比区间</t>
  </si>
  <si>
    <t>供需比调整</t>
  </si>
  <si>
    <t>最终产出</t>
  </si>
  <si>
    <t>0~50</t>
  </si>
  <si>
    <t>比数-10</t>
  </si>
  <si>
    <t>城市人口/调整后的比数=调整后的人数</t>
  </si>
  <si>
    <t>若调整后的人数小于供应套数*3倍,则让比数*3,若大于则返回调整值</t>
  </si>
  <si>
    <t>用首次人数产出/供应套数=优化后的供需比</t>
  </si>
  <si>
    <t>0~2</t>
  </si>
  <si>
    <t>比数+5</t>
  </si>
  <si>
    <t>根据调整后的供需比再次计算人数</t>
  </si>
  <si>
    <t>50-100</t>
  </si>
  <si>
    <t>比数-20</t>
  </si>
  <si>
    <t>2~5</t>
  </si>
  <si>
    <t>比数+3</t>
  </si>
  <si>
    <t>100-200</t>
  </si>
  <si>
    <t>比数-25</t>
  </si>
  <si>
    <t>5~10</t>
  </si>
  <si>
    <t>比数+2</t>
  </si>
  <si>
    <t>200以上</t>
  </si>
  <si>
    <t>比数-30</t>
  </si>
  <si>
    <t>10以上</t>
  </si>
  <si>
    <t>不变</t>
  </si>
  <si>
    <t>城市年度(20,19,21上半年)成交套数/城市imei</t>
  </si>
  <si>
    <t>系统看</t>
  </si>
  <si>
    <t>分区间</t>
  </si>
  <si>
    <t>转化率合理范围</t>
  </si>
  <si>
    <t>到访不认筹比例</t>
  </si>
  <si>
    <t>验资</t>
  </si>
  <si>
    <t>关注</t>
  </si>
  <si>
    <t>去化率 房的维度  10套卖2套</t>
  </si>
  <si>
    <t>租赁信息</t>
  </si>
  <si>
    <t>房地产偏向 中国保障住房体系  公租房,保障性租赁,公共产权住房,</t>
  </si>
  <si>
    <t>土地与建设</t>
  </si>
  <si>
    <t>2019成交</t>
  </si>
  <si>
    <t>2019客流</t>
  </si>
  <si>
    <t>2020成交</t>
  </si>
  <si>
    <t>2020客流</t>
  </si>
  <si>
    <t>2021上半年成交量</t>
  </si>
  <si>
    <t>2021客流</t>
  </si>
  <si>
    <t>2021到7月</t>
  </si>
  <si>
    <t>排除月</t>
  </si>
  <si>
    <t>2021上半年</t>
  </si>
  <si>
    <t>城市</t>
  </si>
  <si>
    <t>年</t>
  </si>
  <si>
    <t>客流</t>
  </si>
  <si>
    <t>七台河</t>
  </si>
  <si>
    <t>三亚</t>
  </si>
  <si>
    <t>三明</t>
  </si>
  <si>
    <t>三门峡</t>
  </si>
  <si>
    <t>上海</t>
  </si>
  <si>
    <t>上饶</t>
  </si>
  <si>
    <t>东莞</t>
  </si>
  <si>
    <t>东营</t>
  </si>
  <si>
    <t>中卫</t>
  </si>
  <si>
    <t>中山</t>
  </si>
  <si>
    <t>临夏回族自治州</t>
  </si>
  <si>
    <t>临汾</t>
  </si>
  <si>
    <t>临沂</t>
  </si>
  <si>
    <t>临沧</t>
  </si>
  <si>
    <t>丹东</t>
  </si>
  <si>
    <t>丽水</t>
  </si>
  <si>
    <t>丽江</t>
  </si>
  <si>
    <t>乌兰察布</t>
  </si>
  <si>
    <t>乌海</t>
  </si>
  <si>
    <t>乌鲁木齐</t>
  </si>
  <si>
    <t>乐山</t>
  </si>
  <si>
    <t>九江</t>
  </si>
  <si>
    <t>云浮</t>
  </si>
  <si>
    <t>亳州</t>
  </si>
  <si>
    <t>仙桃</t>
  </si>
  <si>
    <t>伊春</t>
  </si>
  <si>
    <t>伊犁哈萨克自治州</t>
  </si>
  <si>
    <t>佛山</t>
  </si>
  <si>
    <t>佳木斯</t>
  </si>
  <si>
    <t>保定</t>
  </si>
  <si>
    <t>保山</t>
  </si>
  <si>
    <t>信阳</t>
  </si>
  <si>
    <t>克孜勒苏柯尔克孜自治州</t>
  </si>
  <si>
    <t>克拉玛依</t>
  </si>
  <si>
    <t>六安</t>
  </si>
  <si>
    <t>六盘水</t>
  </si>
  <si>
    <t>兰州</t>
  </si>
  <si>
    <t>兴义</t>
  </si>
  <si>
    <t>内江</t>
  </si>
  <si>
    <t>凉山彝族自治州</t>
  </si>
  <si>
    <t>凯里</t>
  </si>
  <si>
    <t>包头</t>
  </si>
  <si>
    <t>北京</t>
  </si>
  <si>
    <t>北海</t>
  </si>
  <si>
    <t>十堰</t>
  </si>
  <si>
    <t>南京</t>
  </si>
  <si>
    <t>南充</t>
  </si>
  <si>
    <t>南宁</t>
  </si>
  <si>
    <t>南平</t>
  </si>
  <si>
    <t>南昌</t>
  </si>
  <si>
    <t>南通</t>
  </si>
  <si>
    <t>南阳</t>
  </si>
  <si>
    <t>博尔塔拉蒙古自治州</t>
  </si>
  <si>
    <t>厦门</t>
  </si>
  <si>
    <t>双鸭山</t>
  </si>
  <si>
    <t>台州</t>
  </si>
  <si>
    <t>合肥</t>
  </si>
  <si>
    <t>吉安</t>
  </si>
  <si>
    <t>吉林</t>
  </si>
  <si>
    <t>吉首</t>
  </si>
  <si>
    <t>吐鲁番</t>
  </si>
  <si>
    <t>吕梁</t>
  </si>
  <si>
    <t>吴忠</t>
  </si>
  <si>
    <t>周口</t>
  </si>
  <si>
    <t>呼伦贝尔</t>
  </si>
  <si>
    <t>呼和浩特</t>
  </si>
  <si>
    <t>和田</t>
  </si>
  <si>
    <t>咸宁</t>
  </si>
  <si>
    <t>咸阳</t>
  </si>
  <si>
    <t>哈密</t>
  </si>
  <si>
    <t>哈尔滨</t>
  </si>
  <si>
    <t>唐山</t>
  </si>
  <si>
    <t>商丘</t>
  </si>
  <si>
    <t>商洛</t>
  </si>
  <si>
    <t>喀什</t>
  </si>
  <si>
    <t>嘉兴</t>
  </si>
  <si>
    <t>嘉峪关</t>
  </si>
  <si>
    <t>四平</t>
  </si>
  <si>
    <t>固原</t>
  </si>
  <si>
    <t>塔城</t>
  </si>
  <si>
    <t>大兴安岭</t>
  </si>
  <si>
    <t>大同</t>
  </si>
  <si>
    <t>大庆</t>
  </si>
  <si>
    <t>大理白族自治州</t>
  </si>
  <si>
    <t>大连</t>
  </si>
  <si>
    <t>天水</t>
  </si>
  <si>
    <t>天津</t>
  </si>
  <si>
    <t>太原</t>
  </si>
  <si>
    <t>奎屯</t>
  </si>
  <si>
    <t>威海</t>
  </si>
  <si>
    <t>娄底</t>
  </si>
  <si>
    <t>孝感</t>
  </si>
  <si>
    <t>宁德</t>
  </si>
  <si>
    <t>宁波</t>
  </si>
  <si>
    <t>安庆</t>
  </si>
  <si>
    <t>安康</t>
  </si>
  <si>
    <t>安阳</t>
  </si>
  <si>
    <t>安顺</t>
  </si>
  <si>
    <t>定西</t>
  </si>
  <si>
    <t>宜宾</t>
  </si>
  <si>
    <t>宜昌</t>
  </si>
  <si>
    <t>宜春</t>
  </si>
  <si>
    <t>宝鸡</t>
  </si>
  <si>
    <t>宣城</t>
  </si>
  <si>
    <t>宿州</t>
  </si>
  <si>
    <t>宿迁</t>
  </si>
  <si>
    <t>山南</t>
  </si>
  <si>
    <t>岳阳</t>
  </si>
  <si>
    <t>崇左</t>
  </si>
  <si>
    <t>巢湖</t>
  </si>
  <si>
    <t>巴中</t>
  </si>
  <si>
    <t>巴彦淖尔</t>
  </si>
  <si>
    <t>巴音郭楞蒙古自治州</t>
  </si>
  <si>
    <t>常州</t>
  </si>
  <si>
    <t>常德</t>
  </si>
  <si>
    <t>平凉</t>
  </si>
  <si>
    <t>平顶山</t>
  </si>
  <si>
    <t>广元</t>
  </si>
  <si>
    <t>广安</t>
  </si>
  <si>
    <t>广州</t>
  </si>
  <si>
    <t>庆阳</t>
  </si>
  <si>
    <t>库尔勒</t>
  </si>
  <si>
    <t>廊坊</t>
  </si>
  <si>
    <t>延吉</t>
  </si>
  <si>
    <t>延安</t>
  </si>
  <si>
    <t>延边朝鲜族自治州</t>
  </si>
  <si>
    <t>开封</t>
  </si>
  <si>
    <t>张家口</t>
  </si>
  <si>
    <t>张家界</t>
  </si>
  <si>
    <t>张掖</t>
  </si>
  <si>
    <t>徐州</t>
  </si>
  <si>
    <t>德宏傣族景颇族自治州</t>
  </si>
  <si>
    <t>德州</t>
  </si>
  <si>
    <t>德阳</t>
  </si>
  <si>
    <t>忻州</t>
  </si>
  <si>
    <t>怀化</t>
  </si>
  <si>
    <t>怒江傈僳族自治州</t>
  </si>
  <si>
    <t>恩施土家族苗族自治州</t>
  </si>
  <si>
    <t>惠州</t>
  </si>
  <si>
    <t>成都</t>
  </si>
  <si>
    <t>扬州</t>
  </si>
  <si>
    <t>承德</t>
  </si>
  <si>
    <t>抚州</t>
  </si>
  <si>
    <t>抚顺</t>
  </si>
  <si>
    <t>拉萨</t>
  </si>
  <si>
    <t>揭阳</t>
  </si>
  <si>
    <t>攀枝花</t>
  </si>
  <si>
    <t>文山壮族苗族自治州</t>
  </si>
  <si>
    <t>新乡</t>
  </si>
  <si>
    <t>新余</t>
  </si>
  <si>
    <t>无锡</t>
  </si>
  <si>
    <t>日喀则</t>
  </si>
  <si>
    <t>日照</t>
  </si>
  <si>
    <t>昆明</t>
  </si>
  <si>
    <t>昌吉回族自治州</t>
  </si>
  <si>
    <t>昌都</t>
  </si>
  <si>
    <t>昭通</t>
  </si>
  <si>
    <t>晋中</t>
  </si>
  <si>
    <t>晋城</t>
  </si>
  <si>
    <t>普洱</t>
  </si>
  <si>
    <t>景德镇</t>
  </si>
  <si>
    <t>曲靖</t>
  </si>
  <si>
    <t>朔州</t>
  </si>
  <si>
    <t>朝阳</t>
  </si>
  <si>
    <t>本溪</t>
  </si>
  <si>
    <t>来宾</t>
  </si>
  <si>
    <t>杭州</t>
  </si>
  <si>
    <t>松原</t>
  </si>
  <si>
    <t>林芝</t>
  </si>
  <si>
    <t>果洛藏族自治州</t>
  </si>
  <si>
    <t>枣庄</t>
  </si>
  <si>
    <t>柳州</t>
  </si>
  <si>
    <t>株洲</t>
  </si>
  <si>
    <t>格尔木</t>
  </si>
  <si>
    <t>桂林</t>
  </si>
  <si>
    <t>梅州</t>
  </si>
  <si>
    <t>梧州</t>
  </si>
  <si>
    <t>楚雄彝族自治州</t>
  </si>
  <si>
    <t>榆林</t>
  </si>
  <si>
    <t>武威</t>
  </si>
  <si>
    <t>武汉</t>
  </si>
  <si>
    <t>毕节</t>
  </si>
  <si>
    <t>永州</t>
  </si>
  <si>
    <t>汉中</t>
  </si>
  <si>
    <t>汕头</t>
  </si>
  <si>
    <t>汕尾</t>
  </si>
  <si>
    <t>江汉</t>
  </si>
  <si>
    <t>江门</t>
  </si>
  <si>
    <t>池州</t>
  </si>
  <si>
    <t>沈阳</t>
  </si>
  <si>
    <t>沧州</t>
  </si>
  <si>
    <t>河池</t>
  </si>
  <si>
    <t>河源</t>
  </si>
  <si>
    <t>泉州</t>
  </si>
  <si>
    <t>泰安</t>
  </si>
  <si>
    <t>泰州</t>
  </si>
  <si>
    <t>泸州</t>
  </si>
  <si>
    <t>洛阳</t>
  </si>
  <si>
    <t>济南</t>
  </si>
  <si>
    <t>济宁</t>
  </si>
  <si>
    <t>济源</t>
  </si>
  <si>
    <t>海东</t>
  </si>
  <si>
    <t>海北藏族自治州</t>
  </si>
  <si>
    <t>海南藏族自治州</t>
  </si>
  <si>
    <t>海口</t>
  </si>
  <si>
    <t>海拉尔</t>
  </si>
  <si>
    <t>海西蒙古族藏族自治州</t>
  </si>
  <si>
    <t>淄博</t>
  </si>
  <si>
    <t>淮北</t>
  </si>
  <si>
    <t>淮南</t>
  </si>
  <si>
    <t>淮安</t>
  </si>
  <si>
    <t>深圳</t>
  </si>
  <si>
    <t>清远</t>
  </si>
  <si>
    <t>温州</t>
  </si>
  <si>
    <t>渭南</t>
  </si>
  <si>
    <t>湖州</t>
  </si>
  <si>
    <t>湘潭</t>
  </si>
  <si>
    <t>湘西土家族苗族自治州</t>
  </si>
  <si>
    <t>湛江</t>
  </si>
  <si>
    <t>滁州</t>
  </si>
  <si>
    <t>滨州</t>
  </si>
  <si>
    <t>漯河</t>
  </si>
  <si>
    <t>漳州</t>
  </si>
  <si>
    <t>潍坊</t>
  </si>
  <si>
    <t>潜江</t>
  </si>
  <si>
    <t>潮州</t>
  </si>
  <si>
    <t>濮阳</t>
  </si>
  <si>
    <t>烟台</t>
  </si>
  <si>
    <t>焦作</t>
  </si>
  <si>
    <t>牡丹江</t>
  </si>
  <si>
    <t>玉林</t>
  </si>
  <si>
    <t>玉树藏族自治州</t>
  </si>
  <si>
    <t>玉溪</t>
  </si>
  <si>
    <t>珠海</t>
  </si>
  <si>
    <t>甘南藏族自治州</t>
  </si>
  <si>
    <t>甘孜藏族自治州</t>
  </si>
  <si>
    <t>白城</t>
  </si>
  <si>
    <t>白山</t>
  </si>
  <si>
    <t>白银</t>
  </si>
  <si>
    <t>百色</t>
  </si>
  <si>
    <t>益阳</t>
  </si>
  <si>
    <t>盐城</t>
  </si>
  <si>
    <t>盘锦</t>
  </si>
  <si>
    <t>眉山</t>
  </si>
  <si>
    <t>石嘴山</t>
  </si>
  <si>
    <t>石家庄</t>
  </si>
  <si>
    <t>石河子</t>
  </si>
  <si>
    <t>神农架林区</t>
  </si>
  <si>
    <t>福州</t>
  </si>
  <si>
    <t>秦皇岛</t>
  </si>
  <si>
    <t>红河哈尼族彝族自治州</t>
  </si>
  <si>
    <t>绍兴</t>
  </si>
  <si>
    <t>绥化</t>
  </si>
  <si>
    <t>绵阳</t>
  </si>
  <si>
    <t>聊城</t>
  </si>
  <si>
    <t>肇庆</t>
  </si>
  <si>
    <t>自贡</t>
  </si>
  <si>
    <t>舟山</t>
  </si>
  <si>
    <t>芜湖</t>
  </si>
  <si>
    <t>苏州</t>
  </si>
  <si>
    <t>茂名</t>
  </si>
  <si>
    <t>荆州</t>
  </si>
  <si>
    <t>荆门</t>
  </si>
  <si>
    <t>莆田</t>
  </si>
  <si>
    <t>莱芜</t>
  </si>
  <si>
    <t>菏泽</t>
  </si>
  <si>
    <t>萍乡</t>
  </si>
  <si>
    <t>营口</t>
  </si>
  <si>
    <t>葫芦岛</t>
  </si>
  <si>
    <t>蚌埠</t>
  </si>
  <si>
    <t>衡水</t>
  </si>
  <si>
    <t>衡阳</t>
  </si>
  <si>
    <t>衢州</t>
  </si>
  <si>
    <t>襄阳</t>
  </si>
  <si>
    <t>西双版纳傣族自治州</t>
  </si>
  <si>
    <t>西宁</t>
  </si>
  <si>
    <t>西安</t>
  </si>
  <si>
    <t>西昌</t>
  </si>
  <si>
    <t>许昌</t>
  </si>
  <si>
    <t>贵港</t>
  </si>
  <si>
    <t>贵阳</t>
  </si>
  <si>
    <t>贺州</t>
  </si>
  <si>
    <t>资阳</t>
  </si>
  <si>
    <t>赣州</t>
  </si>
  <si>
    <t>赤峰</t>
  </si>
  <si>
    <t>辽源</t>
  </si>
  <si>
    <t>辽阳</t>
  </si>
  <si>
    <t>达州</t>
  </si>
  <si>
    <t>运城</t>
  </si>
  <si>
    <t>连云港</t>
  </si>
  <si>
    <t>迪庆藏族自治州</t>
  </si>
  <si>
    <t>通化</t>
  </si>
  <si>
    <t>通辽</t>
  </si>
  <si>
    <t>遂宁</t>
  </si>
  <si>
    <t>遵义</t>
  </si>
  <si>
    <t>邢台</t>
  </si>
  <si>
    <t>那曲</t>
  </si>
  <si>
    <t>邯郸</t>
  </si>
  <si>
    <t>邵阳</t>
  </si>
  <si>
    <t>郑州</t>
  </si>
  <si>
    <t>郴州</t>
  </si>
  <si>
    <t>都匀</t>
  </si>
  <si>
    <t>鄂尔多斯</t>
  </si>
  <si>
    <t>鄂州</t>
  </si>
  <si>
    <t>酒泉</t>
  </si>
  <si>
    <t>重庆</t>
  </si>
  <si>
    <t>金华</t>
  </si>
  <si>
    <t>金昌</t>
  </si>
  <si>
    <t>钦州</t>
  </si>
  <si>
    <t>铁岭</t>
  </si>
  <si>
    <t>铜仁</t>
  </si>
  <si>
    <t>铜川</t>
  </si>
  <si>
    <t>铜陵</t>
  </si>
  <si>
    <t>银川</t>
  </si>
  <si>
    <t>锡林浩特</t>
  </si>
  <si>
    <t>锦州</t>
  </si>
  <si>
    <t>镇江</t>
  </si>
  <si>
    <t>长春</t>
  </si>
  <si>
    <t>长沙</t>
  </si>
  <si>
    <t>长治</t>
  </si>
  <si>
    <t>阜新</t>
  </si>
  <si>
    <t>阜阳</t>
  </si>
  <si>
    <t>防城港</t>
  </si>
  <si>
    <t>阳江</t>
  </si>
  <si>
    <t>阳泉</t>
  </si>
  <si>
    <t>阿克苏</t>
  </si>
  <si>
    <t>阿勒泰</t>
  </si>
  <si>
    <t>阿坝藏族羌族自治州</t>
  </si>
  <si>
    <t>阿里</t>
  </si>
  <si>
    <t>陇南</t>
  </si>
  <si>
    <t>随州</t>
  </si>
  <si>
    <t>雅安</t>
  </si>
  <si>
    <t>青岛</t>
  </si>
  <si>
    <t>鞍山</t>
  </si>
  <si>
    <t>韶关</t>
  </si>
  <si>
    <t>马鞍山</t>
  </si>
  <si>
    <t>驻马店</t>
  </si>
  <si>
    <t>鸡西</t>
  </si>
  <si>
    <t>鹤壁</t>
  </si>
  <si>
    <t>鹤岗</t>
  </si>
  <si>
    <t>鹰潭</t>
  </si>
  <si>
    <t>黄冈</t>
  </si>
  <si>
    <t>黄南藏族自治州</t>
  </si>
  <si>
    <t>黄山</t>
  </si>
  <si>
    <t>黄石</t>
  </si>
  <si>
    <t>黑河</t>
  </si>
  <si>
    <t>黔东南苗族侗族自治州</t>
  </si>
  <si>
    <t>黔南布依族苗族自治州</t>
  </si>
  <si>
    <t>黔西南布依族苗族自治州</t>
  </si>
  <si>
    <t>齐齐哈尔</t>
  </si>
  <si>
    <t>龙岩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</si>
</sst>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);[Red]\(0\)"/>
    <numFmt numFmtId="177" formatCode="0.00_);[Red]\(0.00\)"/>
  </numFmts>
  <fonts count="32">
    <font>
      <sz val="11"/>
      <color theme="1"/>
      <name val="宋体"/>
      <charset val="134"/>
      <scheme val="minor"/>
    </font>
    <font>
      <sz val="11"/>
      <color theme="1"/>
      <name val="Microsoft YaHei"/>
      <charset val="134"/>
    </font>
    <font>
      <sz val="11"/>
      <color rgb="FF000000"/>
      <name val="Microsoft YaHei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4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1"/>
      <color theme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333333"/>
      <name val="Arial"/>
      <charset val="134"/>
    </font>
    <font>
      <sz val="9"/>
      <color rgb="FF136EC2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11" applyNumberForma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58" fontId="0" fillId="0" borderId="0" xfId="0" applyNumberFormat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3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>
      <alignment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baike.baidu.com/item/%E4%B9%9D%E6%B1%9F%E5%B8%82/3435878" TargetMode="External"/><Relationship Id="rId98" Type="http://schemas.openxmlformats.org/officeDocument/2006/relationships/hyperlink" Target="https://baike.baidu.com/item/%E6%80%80%E5%8C%96%E5%B8%82/1998311" TargetMode="External"/><Relationship Id="rId97" Type="http://schemas.openxmlformats.org/officeDocument/2006/relationships/hyperlink" Target="https://baike.baidu.com/item/%E6%A1%82%E6%9E%97%E5%B8%82/10989247" TargetMode="External"/><Relationship Id="rId96" Type="http://schemas.openxmlformats.org/officeDocument/2006/relationships/hyperlink" Target="https://baike.baidu.com/item/%E6%B7%AE%E5%AE%89%E5%B8%82/2613880" TargetMode="External"/><Relationship Id="rId95" Type="http://schemas.openxmlformats.org/officeDocument/2006/relationships/hyperlink" Target="https://baike.baidu.com/item/%E6%BC%B3%E5%B7%9E%E5%B8%82/607531" TargetMode="External"/><Relationship Id="rId94" Type="http://schemas.openxmlformats.org/officeDocument/2006/relationships/hyperlink" Target="https://baike.baidu.com/item/%E5%90%89%E5%AE%89%E5%B8%82/1021854" TargetMode="External"/><Relationship Id="rId93" Type="http://schemas.openxmlformats.org/officeDocument/2006/relationships/hyperlink" Target="https://baike.baidu.com/item/%E5%AD%9D%E6%84%9F%E5%B8%82/887507" TargetMode="External"/><Relationship Id="rId92" Type="http://schemas.openxmlformats.org/officeDocument/2006/relationships/hyperlink" Target="https://baike.baidu.com/item/%E4%BA%B3%E5%B7%9E%E5%B8%82/178938" TargetMode="External"/><Relationship Id="rId91" Type="http://schemas.openxmlformats.org/officeDocument/2006/relationships/hyperlink" Target="https://baike.baidu.com/item/%E5%92%B8%E9%98%B3%E5%B8%82/19782440" TargetMode="External"/><Relationship Id="rId90" Type="http://schemas.openxmlformats.org/officeDocument/2006/relationships/hyperlink" Target="https://baike.baidu.com/item/%E5%B9%B3%E9%A1%B6%E5%B1%B1%E5%B8%82/441923" TargetMode="External"/><Relationship Id="rId9" Type="http://schemas.openxmlformats.org/officeDocument/2006/relationships/hyperlink" Target="https://baike.baidu.com/item/%E6%B7%B1%E5%9C%B3%E5%B8%82" TargetMode="External"/><Relationship Id="rId89" Type="http://schemas.openxmlformats.org/officeDocument/2006/relationships/hyperlink" Target="https://baike.baidu.com/item/%E7%BB%8D%E5%85%B4%E5%B8%82/1433939" TargetMode="External"/><Relationship Id="rId88" Type="http://schemas.openxmlformats.org/officeDocument/2006/relationships/hyperlink" Target="https://baike.baidu.com/item/%E5%8D%97%E6%98%8C%E5%B8%82/2206044" TargetMode="External"/><Relationship Id="rId87" Type="http://schemas.openxmlformats.org/officeDocument/2006/relationships/hyperlink" Target="https://baike.baidu.com/item/%E8%BF%90%E5%9F%8E%E5%B8%82/528273" TargetMode="External"/><Relationship Id="rId86" Type="http://schemas.openxmlformats.org/officeDocument/2006/relationships/hyperlink" Target="https://baike.baidu.com/item/%E5%AE%89%E9%98%B3%E5%B8%82/2058700" TargetMode="External"/><Relationship Id="rId85" Type="http://schemas.openxmlformats.org/officeDocument/2006/relationships/hyperlink" Target="https://baike.baidu.com/item/%E6%B0%B8%E5%B7%9E%E5%B8%82/3111713" TargetMode="External"/><Relationship Id="rId84" Type="http://schemas.openxmlformats.org/officeDocument/2006/relationships/hyperlink" Target="https://baike.baidu.com/item/%E6%98%AD%E9%80%9A%E5%B8%82/2506155" TargetMode="External"/><Relationship Id="rId83" Type="http://schemas.openxmlformats.org/officeDocument/2006/relationships/hyperlink" Target="https://baike.baidu.com/item/%E6%B8%AD%E5%8D%97%E5%B8%82/10297852" TargetMode="External"/><Relationship Id="rId82" Type="http://schemas.openxmlformats.org/officeDocument/2006/relationships/hyperlink" Target="https://baike.baidu.com/item/%E5%AE%89%E5%BA%86%E5%B8%82/211620" TargetMode="External"/><Relationship Id="rId81" Type="http://schemas.openxmlformats.org/officeDocument/2006/relationships/hyperlink" Target="https://baike.baidu.com/item/%E5%AE%BF%E5%B7%9E%E5%B8%82/210553" TargetMode="External"/><Relationship Id="rId80" Type="http://schemas.openxmlformats.org/officeDocument/2006/relationships/hyperlink" Target="https://baike.baidu.com/item/%E9%87%91%E5%8D%8E%E5%B8%82/1545288" TargetMode="External"/><Relationship Id="rId8" Type="http://schemas.openxmlformats.org/officeDocument/2006/relationships/hyperlink" Target="https://baike.baidu.com/item/%E5%B9%BF%E5%B7%9E%E5%B8%82/21808" TargetMode="External"/><Relationship Id="rId79" Type="http://schemas.openxmlformats.org/officeDocument/2006/relationships/hyperlink" Target="https://baike.baidu.com/item/%E9%BD%90%E9%BD%90%E5%93%88%E5%B0%94%E5%B8%82/129220" TargetMode="External"/><Relationship Id="rId78" Type="http://schemas.openxmlformats.org/officeDocument/2006/relationships/hyperlink" Target="https://baike.baidu.com/item/%E6%B1%95%E5%A4%B4%E5%B8%82/1416572" TargetMode="External"/><Relationship Id="rId77" Type="http://schemas.openxmlformats.org/officeDocument/2006/relationships/hyperlink" Target="https://baike.baidu.com/item/%E7%BB%A5%E5%8C%96%E5%B8%82/2921505" TargetMode="External"/><Relationship Id="rId76" Type="http://schemas.openxmlformats.org/officeDocument/2006/relationships/hyperlink" Target="https://baike.baidu.com/item/%E5%AE%9C%E6%98%A5%E5%B8%82/3435813" TargetMode="External"/><Relationship Id="rId75" Type="http://schemas.openxmlformats.org/officeDocument/2006/relationships/hyperlink" Target="https://baike.baidu.com/item/%E8%BE%BE%E5%B7%9E%E5%B8%82/951989" TargetMode="External"/><Relationship Id="rId74" Type="http://schemas.openxmlformats.org/officeDocument/2006/relationships/hyperlink" Target="https://baike.baidu.com/item/%E5%B2%B3%E9%98%B3%E5%B8%82/2745460" TargetMode="External"/><Relationship Id="rId73" Type="http://schemas.openxmlformats.org/officeDocument/2006/relationships/hyperlink" Target="https://baike.baidu.com/item/%E7%8E%89%E6%9E%97%E5%B8%82/1398674" TargetMode="External"/><Relationship Id="rId72" Type="http://schemas.openxmlformats.org/officeDocument/2006/relationships/hyperlink" Target="https://baike.baidu.com/item/%E6%B3%B0%E5%AE%89%E5%B8%82/2459732" TargetMode="External"/><Relationship Id="rId71" Type="http://schemas.openxmlformats.org/officeDocument/2006/relationships/hyperlink" Target="https://baike.baidu.com/item/%E8%A5%84%E9%98%B3%E5%B8%82/10063862" TargetMode="External"/><Relationship Id="rId70" Type="http://schemas.openxmlformats.org/officeDocument/2006/relationships/hyperlink" Target="https://baike.baidu.com/item/%E5%BE%B7%E5%B7%9E%E5%B8%82/634162" TargetMode="External"/><Relationship Id="rId7" Type="http://schemas.openxmlformats.org/officeDocument/2006/relationships/hyperlink" Target="https://baike.baidu.com/item/%E5%A4%A9%E6%B4%A5%E5%B8%82" TargetMode="External"/><Relationship Id="rId69" Type="http://schemas.openxmlformats.org/officeDocument/2006/relationships/hyperlink" Target="https://baike.baidu.com/item/%E5%85%AD%E5%AE%89%E5%B8%82/211125" TargetMode="External"/><Relationship Id="rId68" Type="http://schemas.openxmlformats.org/officeDocument/2006/relationships/hyperlink" Target="https://baike.baidu.com/item/%E8%8D%86%E5%B7%9E/6058" TargetMode="External"/><Relationship Id="rId67" Type="http://schemas.openxmlformats.org/officeDocument/2006/relationships/hyperlink" Target="https://baike.baidu.com/item/%E5%90%88%E8%82%A5%E5%B8%82/6501395" TargetMode="External"/><Relationship Id="rId66" Type="http://schemas.openxmlformats.org/officeDocument/2006/relationships/hyperlink" Target="https://baike.baidu.com/item/%E6%96%B0%E4%B9%A1%E5%B8%82/684641" TargetMode="External"/><Relationship Id="rId65" Type="http://schemas.openxmlformats.org/officeDocument/2006/relationships/hyperlink" Target="https://baike.baidu.com/item/%E5%B8%B8%E5%BE%B7%E5%B8%82/2292265" TargetMode="External"/><Relationship Id="rId64" Type="http://schemas.openxmlformats.org/officeDocument/2006/relationships/hyperlink" Target="https://baike.baidu.com/item/%E6%8F%AD%E9%98%B3%E5%B8%82/1532633" TargetMode="External"/><Relationship Id="rId63" Type="http://schemas.openxmlformats.org/officeDocument/2006/relationships/hyperlink" Target="https://baike.baidu.com/item/%E5%8F%B0%E5%B7%9E%E5%B8%82/11037398" TargetMode="External"/><Relationship Id="rId62" Type="http://schemas.openxmlformats.org/officeDocument/2006/relationships/hyperlink" Target="https://baike.baidu.com/item/%E8%8C%82%E5%90%8D%E5%B8%82/420593" TargetMode="External"/><Relationship Id="rId61" Type="http://schemas.openxmlformats.org/officeDocument/2006/relationships/hyperlink" Target="https://baike.baidu.com/item/%E9%81%B5%E4%B9%89%E5%B8%82/1706561" TargetMode="External"/><Relationship Id="rId60" Type="http://schemas.openxmlformats.org/officeDocument/2006/relationships/hyperlink" Target="https://baike.baidu.com/item/%E8%81%8A%E5%9F%8E%E5%B8%82/2461629" TargetMode="External"/><Relationship Id="rId6" Type="http://schemas.openxmlformats.org/officeDocument/2006/relationships/hyperlink" Target="https://baike.baidu.com/item/%E6%88%90%E9%83%BD%E5%B8%82" TargetMode="External"/><Relationship Id="rId59" Type="http://schemas.openxmlformats.org/officeDocument/2006/relationships/hyperlink" Target="https://baike.baidu.com/item/%E4%BF%A1%E9%98%B3%E5%B8%82/13859302" TargetMode="External"/><Relationship Id="rId58" Type="http://schemas.openxmlformats.org/officeDocument/2006/relationships/hyperlink" Target="https://baike.baidu.com/item/%E6%9B%B2%E9%9D%96%E5%B8%82/10665156" TargetMode="External"/><Relationship Id="rId57" Type="http://schemas.openxmlformats.org/officeDocument/2006/relationships/hyperlink" Target="https://baike.baidu.com/item/%E6%97%A0%E9%94%A1%E5%B8%82/2395245" TargetMode="External"/><Relationship Id="rId56" Type="http://schemas.openxmlformats.org/officeDocument/2006/relationships/hyperlink" Target="https://baike.baidu.com/item/%E6%AF%95%E8%8A%82%E5%B8%82/1945695" TargetMode="External"/><Relationship Id="rId55" Type="http://schemas.openxmlformats.org/officeDocument/2006/relationships/hyperlink" Target="https://baike.baidu.com/item/%E6%98%86%E6%98%8E%E5%B8%82/406229" TargetMode="External"/><Relationship Id="rId54" Type="http://schemas.openxmlformats.org/officeDocument/2006/relationships/hyperlink" Target="https://baike.baidu.com/item/%E4%B8%8A%E9%A5%B6%E5%B8%82/522174" TargetMode="External"/><Relationship Id="rId53" Type="http://schemas.openxmlformats.org/officeDocument/2006/relationships/hyperlink" Target="https://baike.baidu.com/item/%E6%B4%9B%E9%98%B3%E5%B8%82/6786279" TargetMode="External"/><Relationship Id="rId52" Type="http://schemas.openxmlformats.org/officeDocument/2006/relationships/hyperlink" Target="https://baike.baidu.com/item/%E5%8D%97%E5%85%85%E5%B8%82/2206003" TargetMode="External"/><Relationship Id="rId51" Type="http://schemas.openxmlformats.org/officeDocument/2006/relationships/hyperlink" Target="https://baike.baidu.com/item/%E9%BB%84%E5%86%88%E5%B8%82/1457985" TargetMode="External"/><Relationship Id="rId50" Type="http://schemas.openxmlformats.org/officeDocument/2006/relationships/hyperlink" Target="https://baike.baidu.com/item/%E5%8D%97%E5%AE%81%E5%B8%82" TargetMode="External"/><Relationship Id="rId5" Type="http://schemas.openxmlformats.org/officeDocument/2006/relationships/hyperlink" Target="https://baike.baidu.com/item/%E5%8C%97%E4%BA%AC%E5%B8%82" TargetMode="External"/><Relationship Id="rId49" Type="http://schemas.openxmlformats.org/officeDocument/2006/relationships/hyperlink" Target="https://baike.baidu.com/item/%E5%A4%A7%E8%BF%9E%E5%B8%82" TargetMode="External"/><Relationship Id="rId48" Type="http://schemas.openxmlformats.org/officeDocument/2006/relationships/hyperlink" Target="https://baike.baidu.com/item/%E6%B5%8E%E5%8D%97%E5%B8%82" TargetMode="External"/><Relationship Id="rId47" Type="http://schemas.openxmlformats.org/officeDocument/2006/relationships/hyperlink" Target="https://baike.baidu.com/item/%E7%83%9F%E5%8F%B0%E5%B8%82" TargetMode="External"/><Relationship Id="rId46" Type="http://schemas.openxmlformats.org/officeDocument/2006/relationships/hyperlink" Target="https://baike.baidu.com/item/%E6%B9%9B%E6%B1%9F%E5%B8%82" TargetMode="External"/><Relationship Id="rId45" Type="http://schemas.openxmlformats.org/officeDocument/2006/relationships/hyperlink" Target="https://baike.baidu.com/item/%E9%95%BF%E6%B2%99%E5%B8%82" TargetMode="External"/><Relationship Id="rId44" Type="http://schemas.openxmlformats.org/officeDocument/2006/relationships/hyperlink" Target="https://baike.baidu.com/item/%E9%82%B5%E9%98%B3%E5%B8%82" TargetMode="External"/><Relationship Id="rId43" Type="http://schemas.openxmlformats.org/officeDocument/2006/relationships/hyperlink" Target="https://baike.baidu.com/item/%E9%82%A2%E5%8F%B0%E5%B8%82" TargetMode="External"/><Relationship Id="rId42" Type="http://schemas.openxmlformats.org/officeDocument/2006/relationships/hyperlink" Target="https://baike.baidu.com/item/%E7%A6%8F%E5%B7%9E%E5%B8%82" TargetMode="External"/><Relationship Id="rId41" Type="http://schemas.openxmlformats.org/officeDocument/2006/relationships/hyperlink" Target="https://baike.baidu.com/item/%E6%B2%A7%E5%B7%9E%E5%B8%82" TargetMode="External"/><Relationship Id="rId40" Type="http://schemas.openxmlformats.org/officeDocument/2006/relationships/hyperlink" Target="https://baike.baidu.com/item/%E8%A1%A1%E9%98%B3%E5%B8%82" TargetMode="External"/><Relationship Id="rId4" Type="http://schemas.openxmlformats.org/officeDocument/2006/relationships/hyperlink" Target="https://baike.baidu.com/item/%E4%B8%8A%E6%B5%B7%E5%B8%82" TargetMode="External"/><Relationship Id="rId39" Type="http://schemas.openxmlformats.org/officeDocument/2006/relationships/hyperlink" Target="https://baike.baidu.com/item/%E4%BD%9B%E5%B1%B1%E5%B8%82" TargetMode="External"/><Relationship Id="rId38" Type="http://schemas.openxmlformats.org/officeDocument/2006/relationships/hyperlink" Target="https://baike.baidu.com/item/%E9%A9%BB%E9%A9%AC%E5%BA%97%E5%B8%82" TargetMode="External"/><Relationship Id="rId37" Type="http://schemas.openxmlformats.org/officeDocument/2006/relationships/hyperlink" Target="https://baike.baidu.com/item/%E7%9B%90%E5%9F%8E%E5%B8%82" TargetMode="External"/><Relationship Id="rId36" Type="http://schemas.openxmlformats.org/officeDocument/2006/relationships/hyperlink" Target="https://baike.baidu.com/item/%E5%8D%97%E9%80%9A%E5%B8%82" TargetMode="External"/><Relationship Id="rId35" Type="http://schemas.openxmlformats.org/officeDocument/2006/relationships/hyperlink" Target="https://baike.baidu.com/item/%E5%95%86%E4%B8%98%E5%B8%82" TargetMode="External"/><Relationship Id="rId34" Type="http://schemas.openxmlformats.org/officeDocument/2006/relationships/hyperlink" Target="https://baike.baidu.com/item/%E5%94%90%E5%B1%B1%E5%B8%82" TargetMode="External"/><Relationship Id="rId33" Type="http://schemas.openxmlformats.org/officeDocument/2006/relationships/hyperlink" Target="https://baike.baidu.com/item/%E9%98%9C%E9%98%B3%E5%B8%82" TargetMode="External"/><Relationship Id="rId32" Type="http://schemas.openxmlformats.org/officeDocument/2006/relationships/hyperlink" Target="https://baike.baidu.com/item/%E5%AE%81%E6%B3%A2%E5%B8%82" TargetMode="External"/><Relationship Id="rId31" Type="http://schemas.openxmlformats.org/officeDocument/2006/relationships/hyperlink" Target="https://baike.baidu.com/item/%E9%95%BF%E6%98%A5%E5%B8%82" TargetMode="External"/><Relationship Id="rId30" Type="http://schemas.openxmlformats.org/officeDocument/2006/relationships/hyperlink" Target="https://baike.baidu.com/item/%E5%8D%97%E4%BA%AC%E5%B8%82" TargetMode="External"/><Relationship Id="rId3" Type="http://schemas.openxmlformats.org/officeDocument/2006/relationships/hyperlink" Target="https://baike.baidu.com/item/%E9%87%8D%E5%BA%86%E5%B8%82" TargetMode="External"/><Relationship Id="rId29" Type="http://schemas.openxmlformats.org/officeDocument/2006/relationships/hyperlink" Target="https://baike.baidu.com/item/%E6%B5%8E%E5%AE%81%E5%B8%82" TargetMode="External"/><Relationship Id="rId28" Type="http://schemas.openxmlformats.org/officeDocument/2006/relationships/hyperlink" Target="https://baike.baidu.com/item/%E6%B2%88%E9%98%B3%E5%B8%82" TargetMode="External"/><Relationship Id="rId27" Type="http://schemas.openxmlformats.org/officeDocument/2006/relationships/hyperlink" Target="https://baike.baidu.com/item/%E6%B3%89%E5%B7%9E%E5%B8%82" TargetMode="External"/><Relationship Id="rId26" Type="http://schemas.openxmlformats.org/officeDocument/2006/relationships/hyperlink" Target="https://baike.baidu.com/item/%E4%B8%9C%E8%8E%9E%E5%B8%82" TargetMode="External"/><Relationship Id="rId25" Type="http://schemas.openxmlformats.org/officeDocument/2006/relationships/hyperlink" Target="https://baike.baidu.com/item/%E8%8F%8F%E6%B3%BD%E5%B8%82" TargetMode="External"/><Relationship Id="rId24" Type="http://schemas.openxmlformats.org/officeDocument/2006/relationships/hyperlink" Target="https://baike.baidu.com/item/%E5%BE%90%E5%B7%9E%E5%B8%82" TargetMode="External"/><Relationship Id="rId23" Type="http://schemas.openxmlformats.org/officeDocument/2006/relationships/hyperlink" Target="https://baike.baidu.com/item/%E6%9D%AD%E5%B7%9E%E5%B8%82" TargetMode="External"/><Relationship Id="rId22" Type="http://schemas.openxmlformats.org/officeDocument/2006/relationships/hyperlink" Target="https://baike.baidu.com/item/%E9%9D%92%E5%B2%9B%E5%B8%82" TargetMode="External"/><Relationship Id="rId21" Type="http://schemas.openxmlformats.org/officeDocument/2006/relationships/hyperlink" Target="https://baike.baidu.com/item/%E5%91%A8%E5%8F%A3%E5%B8%82" TargetMode="External"/><Relationship Id="rId20" Type="http://schemas.openxmlformats.org/officeDocument/2006/relationships/hyperlink" Target="https://baike.baidu.com/item/%E6%BD%8D%E5%9D%8A%E5%B8%82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s://baike.baidu.com/item/%E6%B8%A9%E5%B7%9E%E5%B8%82" TargetMode="External"/><Relationship Id="rId18" Type="http://schemas.openxmlformats.org/officeDocument/2006/relationships/hyperlink" Target="https://baike.baidu.com/item/%E9%82%AF%E9%83%B8%E5%B8%82" TargetMode="External"/><Relationship Id="rId17" Type="http://schemas.openxmlformats.org/officeDocument/2006/relationships/hyperlink" Target="https://baike.baidu.com/item/%E9%83%91%E5%B7%9E%E5%B8%82/2439317" TargetMode="External"/><Relationship Id="rId16" Type="http://schemas.openxmlformats.org/officeDocument/2006/relationships/hyperlink" Target="https://baike.baidu.com/item/%E4%BF%9D%E5%AE%9A%E5%B8%82" TargetMode="External"/><Relationship Id="rId15" Type="http://schemas.openxmlformats.org/officeDocument/2006/relationships/hyperlink" Target="https://baike.baidu.com/item/%E8%8B%8F%E5%B7%9E%E5%B8%82" TargetMode="External"/><Relationship Id="rId14" Type="http://schemas.openxmlformats.org/officeDocument/2006/relationships/hyperlink" Target="https://baike.baidu.com/item/%E5%93%88%E5%B0%94%E6%BB%A8%E5%B8%82" TargetMode="External"/><Relationship Id="rId13" Type="http://schemas.openxmlformats.org/officeDocument/2006/relationships/hyperlink" Target="https://baike.baidu.com/item/%E7%9F%B3%E5%AE%B6%E5%BA%84%E5%B8%82" TargetMode="External"/><Relationship Id="rId12" Type="http://schemas.openxmlformats.org/officeDocument/2006/relationships/hyperlink" Target="https://baike.baidu.com/item/%E4%B8%B4%E6%B2%82%E5%B8%82" TargetMode="External"/><Relationship Id="rId113" Type="http://schemas.openxmlformats.org/officeDocument/2006/relationships/hyperlink" Target="https://baike.baidu.com/item/%E6%8B%89%E8%90%A8%E5%B8%82/2643949" TargetMode="External"/><Relationship Id="rId112" Type="http://schemas.openxmlformats.org/officeDocument/2006/relationships/hyperlink" Target="https://baike.baidu.com/item/%E9%B9%A4%E5%B2%97%E5%B8%82/2518670" TargetMode="External"/><Relationship Id="rId111" Type="http://schemas.openxmlformats.org/officeDocument/2006/relationships/hyperlink" Target="https://baike.baidu.com/item/%E4%B8%AD%E5%8D%AB%E5%B8%82/10673037" TargetMode="External"/><Relationship Id="rId110" Type="http://schemas.openxmlformats.org/officeDocument/2006/relationships/hyperlink" Target="https://baike.baidu.com/item/%E7%94%98%E5%AD%9C%E5%B7%9E/7437922" TargetMode="External"/><Relationship Id="rId11" Type="http://schemas.openxmlformats.org/officeDocument/2006/relationships/hyperlink" Target="https://baike.baidu.com/item/%E5%8D%97%E9%98%B3%E5%B8%82" TargetMode="External"/><Relationship Id="rId109" Type="http://schemas.openxmlformats.org/officeDocument/2006/relationships/hyperlink" Target="https://baike.baidu.com/item/%E6%B7%AE%E5%8C%97%E5%B8%82" TargetMode="External"/><Relationship Id="rId108" Type="http://schemas.openxmlformats.org/officeDocument/2006/relationships/hyperlink" Target="https://baike.baidu.com/item/%E6%99%AE%E6%B4%B1" TargetMode="External"/><Relationship Id="rId107" Type="http://schemas.openxmlformats.org/officeDocument/2006/relationships/hyperlink" Target="https://baike.baidu.com/item/%E6%B2%B3%E6%B1%A0%E5%B8%82/2392966" TargetMode="External"/><Relationship Id="rId106" Type="http://schemas.openxmlformats.org/officeDocument/2006/relationships/hyperlink" Target="https://baike.baidu.com/item/%E5%9B%9B%E5%B9%B3%E5%B8%82/2922361" TargetMode="External"/><Relationship Id="rId105" Type="http://schemas.openxmlformats.org/officeDocument/2006/relationships/hyperlink" Target="https://baike.baidu.com/item/%E6%B1%89%E4%B8%AD%E5%B8%82/2453961" TargetMode="External"/><Relationship Id="rId104" Type="http://schemas.openxmlformats.org/officeDocument/2006/relationships/hyperlink" Target="https://baike.baidu.com/item/%E7%99%BE%E8%89%B2%E5%B8%82/13682968" TargetMode="External"/><Relationship Id="rId103" Type="http://schemas.openxmlformats.org/officeDocument/2006/relationships/hyperlink" Target="https://baike.baidu.com/item/%E6%89%BF%E5%BE%B7%E5%B8%82/13022361" TargetMode="External"/><Relationship Id="rId102" Type="http://schemas.openxmlformats.org/officeDocument/2006/relationships/hyperlink" Target="https://baike.baidu.com/item/%E6%96%87%E5%B1%B1%E5%B7%9E/9208612" TargetMode="External"/><Relationship Id="rId101" Type="http://schemas.openxmlformats.org/officeDocument/2006/relationships/hyperlink" Target="https://baike.baidu.com/item/%E7%BB%B5%E9%98%B3%E5%B8%82/5022750" TargetMode="External"/><Relationship Id="rId100" Type="http://schemas.openxmlformats.org/officeDocument/2006/relationships/hyperlink" Target="https://baike.baidu.com/item/%E5%AE%BF%E8%BF%81%E5%B8%82/8741393" TargetMode="External"/><Relationship Id="rId10" Type="http://schemas.openxmlformats.org/officeDocument/2006/relationships/hyperlink" Target="https://baike.baidu.com/item/%E6%AD%A6%E6%B1%89%E5%B8%82/195165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41"/>
  <sheetViews>
    <sheetView zoomScale="85" zoomScaleNormal="85" topLeftCell="B1" workbookViewId="0">
      <pane ySplit="1" topLeftCell="A2" activePane="bottomLeft" state="frozen"/>
      <selection/>
      <selection pane="bottomLeft" activeCell="L1" sqref="L$1:L$1048576"/>
    </sheetView>
  </sheetViews>
  <sheetFormatPr defaultColWidth="8.88888888888889" defaultRowHeight="14.4"/>
  <cols>
    <col min="1" max="1" width="4.11111111111111" style="9" hidden="1" customWidth="1"/>
    <col min="2" max="3" width="10.5555555555556" style="9" hidden="1" customWidth="1"/>
    <col min="4" max="7" width="8.88888888888889" style="9" hidden="1" customWidth="1"/>
    <col min="8" max="8" width="8.88888888888889" style="9"/>
    <col min="9" max="9" width="10.7777777777778" style="9" customWidth="1"/>
    <col min="10" max="11" width="8.88888888888889" style="9"/>
    <col min="12" max="12" width="10.4444444444444" style="9" customWidth="1"/>
    <col min="13" max="13" width="11.2222222222222" style="9" customWidth="1"/>
    <col min="14" max="14" width="9.66666666666667" style="9"/>
    <col min="15" max="15" width="8.88888888888889" style="9"/>
    <col min="16" max="17" width="12.8888888888889" style="9"/>
    <col min="18" max="18" width="8.88888888888889" style="9"/>
    <col min="19" max="19" width="12.4444444444444" style="9" customWidth="1"/>
    <col min="20" max="20" width="12.8888888888889"/>
    <col min="21" max="21" width="16.3333333333333" style="21" customWidth="1"/>
    <col min="22" max="22" width="14.1111111111111" style="21"/>
    <col min="23" max="23" width="14.1111111111111" style="22"/>
    <col min="24" max="24" width="18.6666666666667" style="22" customWidth="1"/>
    <col min="25" max="26" width="18.6666666666667" style="21" customWidth="1"/>
    <col min="27" max="27" width="49" style="9" customWidth="1"/>
    <col min="28" max="16384" width="8.88888888888889" style="9"/>
  </cols>
  <sheetData>
    <row r="1" ht="15.15" spans="1:26">
      <c r="A1" s="23" t="s">
        <v>0</v>
      </c>
      <c r="B1" s="23" t="s">
        <v>1</v>
      </c>
      <c r="C1" s="23" t="s">
        <v>2</v>
      </c>
      <c r="E1" s="9" t="s">
        <v>3</v>
      </c>
      <c r="F1" s="9" t="s">
        <v>4</v>
      </c>
      <c r="G1" s="9" t="s">
        <v>5</v>
      </c>
      <c r="I1" s="9" t="s">
        <v>4</v>
      </c>
      <c r="J1" s="9" t="s">
        <v>3</v>
      </c>
      <c r="K1" s="9" t="s">
        <v>6</v>
      </c>
      <c r="L1" s="10" t="s">
        <v>7</v>
      </c>
      <c r="M1" s="9" t="s">
        <v>8</v>
      </c>
      <c r="N1" s="10" t="s">
        <v>8</v>
      </c>
      <c r="O1" s="10" t="s">
        <v>5</v>
      </c>
      <c r="P1" s="9" t="s">
        <v>9</v>
      </c>
      <c r="Q1" s="9" t="s">
        <v>10</v>
      </c>
      <c r="R1" s="9" t="s">
        <v>11</v>
      </c>
      <c r="S1" s="14" t="s">
        <v>12</v>
      </c>
      <c r="T1" s="25" t="s">
        <v>13</v>
      </c>
      <c r="U1" s="26" t="s">
        <v>14</v>
      </c>
      <c r="V1" s="27" t="s">
        <v>15</v>
      </c>
      <c r="W1" s="28" t="s">
        <v>16</v>
      </c>
      <c r="X1" s="28" t="s">
        <v>17</v>
      </c>
      <c r="Y1" s="27" t="s">
        <v>18</v>
      </c>
      <c r="Z1" s="27" t="s">
        <v>19</v>
      </c>
    </row>
    <row r="2" ht="15.15" spans="1:26">
      <c r="A2" s="23">
        <v>1</v>
      </c>
      <c r="B2" s="24" t="s">
        <v>20</v>
      </c>
      <c r="C2" s="23">
        <v>3017.42</v>
      </c>
      <c r="E2" s="9">
        <v>460200</v>
      </c>
      <c r="F2" s="9" t="s">
        <v>21</v>
      </c>
      <c r="G2" s="9">
        <v>18321</v>
      </c>
      <c r="I2" s="9" t="s">
        <v>20</v>
      </c>
      <c r="J2" s="9">
        <v>500000</v>
      </c>
      <c r="K2" s="9" t="s">
        <v>22</v>
      </c>
      <c r="L2" s="9">
        <v>101144</v>
      </c>
      <c r="M2" s="9">
        <f>VLOOKUP(I2,B:C,2,0)</f>
        <v>3017.42</v>
      </c>
      <c r="N2" s="9">
        <f>M2*10000</f>
        <v>30174200</v>
      </c>
      <c r="O2" s="9">
        <f>VLOOKUP(I2,F:G,2,0)</f>
        <v>560639</v>
      </c>
      <c r="P2" s="9">
        <f>O2/L2</f>
        <v>5.5429783279285</v>
      </c>
      <c r="Q2" s="9">
        <f>N2/L2</f>
        <v>298.329114925255</v>
      </c>
      <c r="R2" s="9">
        <v>1</v>
      </c>
      <c r="S2" s="9">
        <f>N2/O2</f>
        <v>53.8210862961728</v>
      </c>
      <c r="T2">
        <f>IF(S2&lt;50,S2-10,IF(S2&lt;100,S2-20,IF(S2&lt;200,S2-25,S2-30)))</f>
        <v>33.8210862961728</v>
      </c>
      <c r="U2" s="21">
        <f>IF(N2/T2&lt;L2*3,N2/T2*3,N2/T2)</f>
        <v>892171.225245789</v>
      </c>
      <c r="V2" s="21">
        <f>U2-O2</f>
        <v>331532.225245789</v>
      </c>
      <c r="W2" s="22">
        <f>U2/L2</f>
        <v>8.82080227443831</v>
      </c>
      <c r="X2" s="22">
        <f>IF(W2&lt;2,W2+5,IF(W2&lt;5,W2+3,IF(W2&lt;10,W2+2,W2)))</f>
        <v>10.8208022744383</v>
      </c>
      <c r="Y2" s="21">
        <f>L2*X2</f>
        <v>1094459.22524579</v>
      </c>
      <c r="Z2" s="21">
        <f>Y2-O2</f>
        <v>533820.225245788</v>
      </c>
    </row>
    <row r="3" ht="15.15" spans="1:26">
      <c r="A3" s="23">
        <v>2</v>
      </c>
      <c r="B3" s="24" t="s">
        <v>23</v>
      </c>
      <c r="C3" s="23">
        <v>2301.91</v>
      </c>
      <c r="E3" s="9">
        <v>310000</v>
      </c>
      <c r="F3" s="9" t="s">
        <v>23</v>
      </c>
      <c r="G3" s="9">
        <v>292636</v>
      </c>
      <c r="I3" s="9" t="s">
        <v>23</v>
      </c>
      <c r="J3" s="9">
        <v>310000</v>
      </c>
      <c r="K3" s="9" t="s">
        <v>22</v>
      </c>
      <c r="L3" s="9">
        <v>39470</v>
      </c>
      <c r="M3" s="9">
        <f>VLOOKUP(I3,B:C,2,0)</f>
        <v>2301.91</v>
      </c>
      <c r="N3" s="9">
        <f>M3*10000</f>
        <v>23019100</v>
      </c>
      <c r="O3" s="9">
        <f>VLOOKUP(I3,F:G,2,0)</f>
        <v>292636</v>
      </c>
      <c r="P3" s="9">
        <f>O3/L3</f>
        <v>7.41413731948315</v>
      </c>
      <c r="Q3" s="9">
        <f>N3/L3</f>
        <v>583.204965796808</v>
      </c>
      <c r="R3" s="9">
        <v>1</v>
      </c>
      <c r="S3" s="9">
        <f>N3/O3</f>
        <v>78.6612036796566</v>
      </c>
      <c r="T3">
        <f>IF(S3&lt;50,S3-10,IF(S3&lt;100,S3-20,IF(S3&lt;200,S3-25,S3-30)))</f>
        <v>58.6612036796566</v>
      </c>
      <c r="U3" s="21">
        <f t="shared" ref="U3:U34" si="0">IF(N3/T3&lt;L3*3,N3/T3*3,N3/T3)</f>
        <v>392407.563365136</v>
      </c>
      <c r="V3" s="21">
        <f>U3-O3</f>
        <v>99771.5633651358</v>
      </c>
      <c r="W3" s="22">
        <f>U3/L3</f>
        <v>9.94191951773843</v>
      </c>
      <c r="X3" s="22">
        <f>IF(W3&lt;2,W3+5,IF(W3&lt;5,W3+3,IF(W3&lt;10,W3+2,W3)))</f>
        <v>11.9419195177384</v>
      </c>
      <c r="Y3" s="21">
        <f>L3*X3</f>
        <v>471347.563365136</v>
      </c>
      <c r="Z3" s="21">
        <f>Y3-O3</f>
        <v>178711.563365136</v>
      </c>
    </row>
    <row r="4" ht="15.15" spans="1:26">
      <c r="A4" s="23">
        <v>3</v>
      </c>
      <c r="B4" s="24" t="s">
        <v>24</v>
      </c>
      <c r="C4" s="23">
        <v>2300.24</v>
      </c>
      <c r="E4" s="9">
        <v>441900</v>
      </c>
      <c r="F4" s="9" t="s">
        <v>25</v>
      </c>
      <c r="G4" s="9">
        <v>30848</v>
      </c>
      <c r="I4" s="9" t="s">
        <v>24</v>
      </c>
      <c r="J4" s="9">
        <v>110000</v>
      </c>
      <c r="K4" s="9" t="s">
        <v>22</v>
      </c>
      <c r="L4" s="9">
        <v>12664</v>
      </c>
      <c r="M4" s="9">
        <f>VLOOKUP(I4,B:C,2,0)</f>
        <v>2300.24</v>
      </c>
      <c r="N4" s="9">
        <f>M4*10000</f>
        <v>23002400</v>
      </c>
      <c r="O4" s="9">
        <f>VLOOKUP(I4,F:G,2,0)</f>
        <v>328565</v>
      </c>
      <c r="P4" s="9">
        <f>O4/L4</f>
        <v>25.9448041692988</v>
      </c>
      <c r="Q4" s="9">
        <f>N4/L4</f>
        <v>1816.36133922931</v>
      </c>
      <c r="R4" s="9">
        <v>1</v>
      </c>
      <c r="S4" s="9">
        <f>N4/O4</f>
        <v>70.0086740827538</v>
      </c>
      <c r="T4">
        <f>IF(S4&lt;50,S4-10,IF(S4&lt;100,S4-20,IF(S4&lt;200,S4-25,S4-30)))</f>
        <v>50.0086740827538</v>
      </c>
      <c r="U4" s="21">
        <f t="shared" si="0"/>
        <v>459968.203954696</v>
      </c>
      <c r="V4" s="21">
        <f>U4-O4</f>
        <v>131403.203954696</v>
      </c>
      <c r="W4" s="22">
        <f>U4/L4</f>
        <v>36.3209257702697</v>
      </c>
      <c r="X4" s="22">
        <f>IF(W4&lt;2,W4+5,IF(W4&lt;5,W4+3,IF(W4&lt;10,W4+2,W4)))</f>
        <v>36.3209257702697</v>
      </c>
      <c r="Y4" s="21">
        <f>L4*X4</f>
        <v>459968.203954696</v>
      </c>
      <c r="Z4" s="21">
        <f>Y4-O4</f>
        <v>131403.203954696</v>
      </c>
    </row>
    <row r="5" ht="15.15" spans="1:26">
      <c r="A5" s="23">
        <v>4</v>
      </c>
      <c r="B5" s="24" t="s">
        <v>26</v>
      </c>
      <c r="C5" s="23">
        <v>1404.76</v>
      </c>
      <c r="E5" s="9">
        <v>442000</v>
      </c>
      <c r="F5" s="9" t="s">
        <v>27</v>
      </c>
      <c r="G5" s="9">
        <v>22548</v>
      </c>
      <c r="I5" s="9" t="s">
        <v>26</v>
      </c>
      <c r="J5" s="9">
        <v>510100</v>
      </c>
      <c r="K5" s="9" t="s">
        <v>22</v>
      </c>
      <c r="L5" s="9">
        <v>38642</v>
      </c>
      <c r="M5" s="9">
        <f>VLOOKUP(I5,B:C,2,0)</f>
        <v>1404.76</v>
      </c>
      <c r="N5" s="9">
        <f>M5*10000</f>
        <v>14047600</v>
      </c>
      <c r="O5" s="9">
        <f>VLOOKUP(I5,F:G,2,0)</f>
        <v>211252</v>
      </c>
      <c r="P5" s="9">
        <f>O5/L5</f>
        <v>5.4669012991046</v>
      </c>
      <c r="Q5" s="9">
        <f>N5/L5</f>
        <v>363.531908286321</v>
      </c>
      <c r="R5" s="9">
        <v>1</v>
      </c>
      <c r="S5" s="9">
        <f>N5/O5</f>
        <v>66.4968852365895</v>
      </c>
      <c r="T5">
        <f>IF(S5&lt;50,S5-10,IF(S5&lt;100,S5-20,IF(S5&lt;200,S5-25,S5-30)))</f>
        <v>46.4968852365895</v>
      </c>
      <c r="U5" s="21">
        <f t="shared" si="0"/>
        <v>302119.161929273</v>
      </c>
      <c r="V5" s="21">
        <f>U5-O5</f>
        <v>90867.161929273</v>
      </c>
      <c r="W5" s="22">
        <f>U5/L5</f>
        <v>7.81841421068457</v>
      </c>
      <c r="X5" s="22">
        <f>IF(W5&lt;2,W5+5,IF(W5&lt;5,W5+3,IF(W5&lt;10,W5+2,W5)))</f>
        <v>9.81841421068457</v>
      </c>
      <c r="Y5" s="21">
        <f>L5*X5</f>
        <v>379403.161929273</v>
      </c>
      <c r="Z5" s="21">
        <f>Y5-O5</f>
        <v>168151.161929273</v>
      </c>
    </row>
    <row r="6" ht="15.15" spans="1:26">
      <c r="A6" s="23">
        <v>5</v>
      </c>
      <c r="B6" s="24" t="s">
        <v>28</v>
      </c>
      <c r="C6" s="23">
        <v>1293.82</v>
      </c>
      <c r="E6" s="9">
        <v>360400</v>
      </c>
      <c r="F6" s="9" t="s">
        <v>29</v>
      </c>
      <c r="G6" s="9">
        <v>4182</v>
      </c>
      <c r="I6" s="9" t="s">
        <v>28</v>
      </c>
      <c r="J6" s="9">
        <v>120000</v>
      </c>
      <c r="K6" s="9" t="s">
        <v>22</v>
      </c>
      <c r="L6" s="9">
        <v>74495</v>
      </c>
      <c r="M6" s="9">
        <f>VLOOKUP(I6,B:C,2,0)</f>
        <v>1293.82</v>
      </c>
      <c r="N6" s="9">
        <f>M6*10000</f>
        <v>12938200</v>
      </c>
      <c r="O6" s="9">
        <f>VLOOKUP(I6,F:G,2,0)</f>
        <v>386211</v>
      </c>
      <c r="P6" s="9">
        <f>O6/L6</f>
        <v>5.18438821397409</v>
      </c>
      <c r="Q6" s="9">
        <f>N6/L6</f>
        <v>173.678770387274</v>
      </c>
      <c r="R6" s="9">
        <v>2</v>
      </c>
      <c r="S6" s="9">
        <f>N6/O6</f>
        <v>33.5003404874537</v>
      </c>
      <c r="T6">
        <f>IF(S6&lt;50,S6-10,IF(S6&lt;100,S6-20,IF(S6&lt;200,S6-25,S6-30)))</f>
        <v>23.5003404874537</v>
      </c>
      <c r="U6" s="21">
        <f t="shared" si="0"/>
        <v>550553.725249529</v>
      </c>
      <c r="V6" s="21">
        <f>U6-O6</f>
        <v>164342.725249529</v>
      </c>
      <c r="W6" s="22">
        <f>U6/L6</f>
        <v>7.39047889455036</v>
      </c>
      <c r="X6" s="22">
        <f>IF(W6&lt;2,W6+5,IF(W6&lt;5,W6+3,IF(W6&lt;10,W6+2,W6)))</f>
        <v>9.39047889455036</v>
      </c>
      <c r="Y6" s="21">
        <f>L6*X6</f>
        <v>699543.725249529</v>
      </c>
      <c r="Z6" s="21">
        <f>Y6-O6</f>
        <v>313332.725249529</v>
      </c>
    </row>
    <row r="7" ht="15.15" spans="1:26">
      <c r="A7" s="23">
        <v>6</v>
      </c>
      <c r="B7" s="24" t="s">
        <v>30</v>
      </c>
      <c r="C7" s="23">
        <v>1270.08</v>
      </c>
      <c r="E7" s="9">
        <v>440600</v>
      </c>
      <c r="F7" s="9" t="s">
        <v>31</v>
      </c>
      <c r="G7" s="9">
        <v>136954</v>
      </c>
      <c r="I7" s="9" t="s">
        <v>30</v>
      </c>
      <c r="J7" s="9">
        <v>440100</v>
      </c>
      <c r="K7" s="9" t="s">
        <v>22</v>
      </c>
      <c r="L7" s="9">
        <v>30966</v>
      </c>
      <c r="M7" s="9">
        <f>VLOOKUP(I7,B:C,2,0)</f>
        <v>1270.08</v>
      </c>
      <c r="N7" s="9">
        <f>M7*10000</f>
        <v>12700800</v>
      </c>
      <c r="O7" s="9">
        <f>VLOOKUP(I7,F:G,2,0)</f>
        <v>288663</v>
      </c>
      <c r="P7" s="9">
        <f>O7/L7</f>
        <v>9.32193373377252</v>
      </c>
      <c r="Q7" s="9">
        <f>N7/L7</f>
        <v>410.15307111025</v>
      </c>
      <c r="R7" s="9">
        <v>2</v>
      </c>
      <c r="S7" s="9">
        <f>N7/O7</f>
        <v>43.9987113000281</v>
      </c>
      <c r="T7">
        <f>IF(S7&lt;50,S7-10,IF(S7&lt;100,S7-20,IF(S7&lt;200,S7-25,S7-30)))</f>
        <v>33.9987113000281</v>
      </c>
      <c r="U7" s="21">
        <f t="shared" si="0"/>
        <v>373567.100467997</v>
      </c>
      <c r="V7" s="21">
        <f>U7-O7</f>
        <v>84904.1004679967</v>
      </c>
      <c r="W7" s="22">
        <f>U7/L7</f>
        <v>12.0637828737324</v>
      </c>
      <c r="X7" s="22">
        <f>IF(W7&lt;2,W7+5,IF(W7&lt;5,W7+3,IF(W7&lt;10,W7+2,W7)))</f>
        <v>12.0637828737324</v>
      </c>
      <c r="Y7" s="21">
        <f>L7*X7</f>
        <v>373567.100467997</v>
      </c>
      <c r="Z7" s="21">
        <f>Y7-O7</f>
        <v>84904.1004679967</v>
      </c>
    </row>
    <row r="8" ht="15.15" spans="1:27">
      <c r="A8" s="23" t="s">
        <v>32</v>
      </c>
      <c r="B8" s="24" t="s">
        <v>33</v>
      </c>
      <c r="C8" s="23">
        <v>1119.44</v>
      </c>
      <c r="E8" s="9">
        <v>130600</v>
      </c>
      <c r="F8" s="9" t="s">
        <v>33</v>
      </c>
      <c r="G8" s="9">
        <v>8917</v>
      </c>
      <c r="I8" s="9" t="s">
        <v>33</v>
      </c>
      <c r="J8" s="9">
        <v>130600</v>
      </c>
      <c r="K8" s="9" t="s">
        <v>22</v>
      </c>
      <c r="L8" s="9">
        <v>38224</v>
      </c>
      <c r="M8" s="9">
        <f>VLOOKUP(I8,B:C,2,0)</f>
        <v>1119.44</v>
      </c>
      <c r="N8" s="9">
        <f>M8*10000</f>
        <v>11194400</v>
      </c>
      <c r="O8" s="9">
        <f>VLOOKUP(I8,F:G,2,0)</f>
        <v>8917</v>
      </c>
      <c r="P8" s="9">
        <f>O8/L8</f>
        <v>0.233282754290498</v>
      </c>
      <c r="Q8" s="9">
        <f>N8/L8</f>
        <v>292.863122645458</v>
      </c>
      <c r="R8" s="9">
        <v>3</v>
      </c>
      <c r="S8" s="17">
        <f>N8/O8</f>
        <v>1255.39979813839</v>
      </c>
      <c r="T8">
        <f>IF(S8&lt;50,S8-10,IF(S8&lt;100,S8-20,IF(S8&lt;200,S8-25,S8-30)))</f>
        <v>1225.39979813839</v>
      </c>
      <c r="U8" s="21">
        <f t="shared" si="0"/>
        <v>27405.9127894579</v>
      </c>
      <c r="V8" s="21">
        <f>U8-O8</f>
        <v>18488.9127894579</v>
      </c>
      <c r="W8" s="22">
        <f>U8/L8</f>
        <v>0.716981812198041</v>
      </c>
      <c r="X8" s="22">
        <f>IF(W8&lt;2,W8+5,IF(W8&lt;5,W8+3,IF(W8&lt;10,W8+2,W8)))</f>
        <v>5.71698181219804</v>
      </c>
      <c r="Y8" s="21">
        <f>L8*X8</f>
        <v>218525.912789458</v>
      </c>
      <c r="Z8" s="21">
        <f>Y8-O8</f>
        <v>209608.912789458</v>
      </c>
      <c r="AA8" s="9" t="s">
        <v>34</v>
      </c>
    </row>
    <row r="9" ht="15.15" spans="1:26">
      <c r="A9" s="23" t="s">
        <v>35</v>
      </c>
      <c r="B9" s="24" t="s">
        <v>36</v>
      </c>
      <c r="C9" s="23">
        <v>1063.6</v>
      </c>
      <c r="E9" s="9">
        <v>110000</v>
      </c>
      <c r="F9" s="9" t="s">
        <v>24</v>
      </c>
      <c r="G9" s="9">
        <v>328565</v>
      </c>
      <c r="I9" s="9" t="s">
        <v>37</v>
      </c>
      <c r="J9" s="9">
        <v>320500</v>
      </c>
      <c r="K9" s="9" t="s">
        <v>22</v>
      </c>
      <c r="L9" s="9">
        <v>34450</v>
      </c>
      <c r="M9" s="9">
        <f>VLOOKUP(I9,B:C,2,0)</f>
        <v>1046.6</v>
      </c>
      <c r="N9" s="9">
        <f>M9*10000</f>
        <v>10466000</v>
      </c>
      <c r="O9" s="9">
        <f>VLOOKUP(I9,F:G,2,0)</f>
        <v>56801</v>
      </c>
      <c r="P9" s="9">
        <f>O9/L9</f>
        <v>1.64879535558781</v>
      </c>
      <c r="Q9" s="9">
        <f>N9/L9</f>
        <v>303.802612481858</v>
      </c>
      <c r="R9" s="9">
        <v>3</v>
      </c>
      <c r="S9" s="9">
        <f>N9/O9</f>
        <v>184.257319413391</v>
      </c>
      <c r="T9">
        <f>IF(S9&lt;50,S9-10,IF(S9&lt;100,S9-20,IF(S9&lt;200,S9-25,S9-30)))</f>
        <v>159.257319413391</v>
      </c>
      <c r="U9" s="21">
        <f t="shared" si="0"/>
        <v>197152.633961513</v>
      </c>
      <c r="V9" s="21">
        <f>U9-O9</f>
        <v>140351.633961513</v>
      </c>
      <c r="W9" s="22">
        <f>U9/L9</f>
        <v>5.72286310483348</v>
      </c>
      <c r="X9" s="22">
        <f>IF(W9&lt;2,W9+5,IF(W9&lt;5,W9+3,IF(W9&lt;10,W9+2,W9)))</f>
        <v>7.72286310483348</v>
      </c>
      <c r="Y9" s="21">
        <f>L9*X9</f>
        <v>266052.633961513</v>
      </c>
      <c r="Z9" s="21">
        <f>Y9-O9</f>
        <v>209251.633961513</v>
      </c>
    </row>
    <row r="10" ht="15.15" spans="1:26">
      <c r="A10" s="23" t="s">
        <v>38</v>
      </c>
      <c r="B10" s="24" t="s">
        <v>37</v>
      </c>
      <c r="C10" s="23">
        <v>1046.6</v>
      </c>
      <c r="E10" s="9">
        <v>110000</v>
      </c>
      <c r="F10" s="9" t="s">
        <v>24</v>
      </c>
      <c r="G10" s="9">
        <v>328629</v>
      </c>
      <c r="I10" s="9" t="s">
        <v>39</v>
      </c>
      <c r="J10" s="9">
        <v>440300</v>
      </c>
      <c r="K10" s="9" t="s">
        <v>22</v>
      </c>
      <c r="L10" s="9">
        <v>14096</v>
      </c>
      <c r="M10" s="9">
        <f>VLOOKUP(I10,B:C,2,0)</f>
        <v>1035.79</v>
      </c>
      <c r="N10" s="9">
        <f>M10*10000</f>
        <v>10357900</v>
      </c>
      <c r="O10" s="9">
        <f>VLOOKUP(I10,F:G,2,0)</f>
        <v>83345</v>
      </c>
      <c r="P10" s="9">
        <f>O10/L10</f>
        <v>5.91267026106697</v>
      </c>
      <c r="Q10" s="9">
        <f>N10/L10</f>
        <v>734.811293984109</v>
      </c>
      <c r="R10" s="9">
        <v>3</v>
      </c>
      <c r="S10" s="9">
        <f>N10/O10</f>
        <v>124.277401163837</v>
      </c>
      <c r="T10">
        <f>IF(S10&lt;50,S10-10,IF(S10&lt;100,S10-20,IF(S10&lt;200,S10-25,S10-30)))</f>
        <v>99.2774011638371</v>
      </c>
      <c r="U10" s="21">
        <f t="shared" si="0"/>
        <v>104332.908381701</v>
      </c>
      <c r="V10" s="21">
        <f>U10-O10</f>
        <v>20987.9083817011</v>
      </c>
      <c r="W10" s="22">
        <f>U10/L10</f>
        <v>7.40159679211841</v>
      </c>
      <c r="X10" s="22">
        <f>IF(W10&lt;2,W10+5,IF(W10&lt;5,W10+3,IF(W10&lt;10,W10+2,W10)))</f>
        <v>9.40159679211841</v>
      </c>
      <c r="Y10" s="21">
        <f>L10*X10</f>
        <v>132524.908381701</v>
      </c>
      <c r="Z10" s="21">
        <f>Y10-O10</f>
        <v>49179.9083817011</v>
      </c>
    </row>
    <row r="11" ht="15.15" spans="1:26">
      <c r="A11" s="23" t="s">
        <v>40</v>
      </c>
      <c r="B11" s="24" t="s">
        <v>39</v>
      </c>
      <c r="C11" s="23">
        <v>1035.79</v>
      </c>
      <c r="E11" s="9">
        <v>320100</v>
      </c>
      <c r="F11" s="9" t="s">
        <v>41</v>
      </c>
      <c r="G11" s="9">
        <v>80283</v>
      </c>
      <c r="I11" s="9" t="s">
        <v>42</v>
      </c>
      <c r="J11" s="9">
        <v>130100</v>
      </c>
      <c r="K11" s="9" t="s">
        <v>22</v>
      </c>
      <c r="L11" s="9">
        <v>21195</v>
      </c>
      <c r="M11" s="9">
        <f>VLOOKUP(I11,B:C,2,0)</f>
        <v>1016.38</v>
      </c>
      <c r="N11" s="9">
        <f>M11*10000</f>
        <v>10163800</v>
      </c>
      <c r="O11" s="9">
        <f>VLOOKUP(I11,F:G,2,0)</f>
        <v>100155</v>
      </c>
      <c r="P11" s="9">
        <f>O11/L11</f>
        <v>4.72540693559802</v>
      </c>
      <c r="Q11" s="9">
        <f>N11/L11</f>
        <v>479.537626798773</v>
      </c>
      <c r="R11" s="9">
        <v>3</v>
      </c>
      <c r="S11" s="9">
        <f>N11/O11</f>
        <v>101.480704907394</v>
      </c>
      <c r="T11">
        <f>IF(S11&lt;50,S11-10,IF(S11&lt;100,S11-20,IF(S11&lt;200,S11-25,S11-30)))</f>
        <v>76.4807049073935</v>
      </c>
      <c r="U11" s="21">
        <f t="shared" si="0"/>
        <v>132893.649611452</v>
      </c>
      <c r="V11" s="21">
        <f>U11-O11</f>
        <v>32738.6496114518</v>
      </c>
      <c r="W11" s="22">
        <f>U11/L11</f>
        <v>6.27004716260683</v>
      </c>
      <c r="X11" s="22">
        <f>IF(W11&lt;2,W11+5,IF(W11&lt;5,W11+3,IF(W11&lt;10,W11+2,W11)))</f>
        <v>8.27004716260683</v>
      </c>
      <c r="Y11" s="21">
        <f>L11*X11</f>
        <v>175283.649611452</v>
      </c>
      <c r="Z11" s="21">
        <f>Y11-O11</f>
        <v>75128.6496114518</v>
      </c>
    </row>
    <row r="12" ht="15.15" spans="1:26">
      <c r="A12" s="23" t="s">
        <v>43</v>
      </c>
      <c r="B12" s="24" t="s">
        <v>44</v>
      </c>
      <c r="C12" s="23">
        <v>1026.3</v>
      </c>
      <c r="E12" s="9">
        <v>320100</v>
      </c>
      <c r="F12" s="9" t="s">
        <v>41</v>
      </c>
      <c r="G12" s="9">
        <v>80315</v>
      </c>
      <c r="I12" s="9" t="s">
        <v>45</v>
      </c>
      <c r="J12" s="9">
        <v>410100</v>
      </c>
      <c r="K12" s="9" t="s">
        <v>22</v>
      </c>
      <c r="L12" s="9">
        <v>66821</v>
      </c>
      <c r="M12" s="9">
        <f>VLOOKUP(I12,B:C,2,0)</f>
        <v>1013.6</v>
      </c>
      <c r="N12" s="9">
        <f>M12*10000</f>
        <v>10136000</v>
      </c>
      <c r="O12" s="9">
        <f>VLOOKUP(I12,F:G,2,0)</f>
        <v>105089</v>
      </c>
      <c r="P12" s="9">
        <f>O12/L12</f>
        <v>1.57269421289714</v>
      </c>
      <c r="Q12" s="9">
        <f>N12/L12</f>
        <v>151.688840334625</v>
      </c>
      <c r="R12" s="9">
        <v>3</v>
      </c>
      <c r="S12" s="9">
        <f>N12/O12</f>
        <v>96.4515791376833</v>
      </c>
      <c r="T12">
        <f>IF(S12&lt;50,S12-10,IF(S12&lt;100,S12-20,IF(S12&lt;200,S12-25,S12-30)))</f>
        <v>76.4515791376833</v>
      </c>
      <c r="U12" s="21">
        <f t="shared" si="0"/>
        <v>397741.947818208</v>
      </c>
      <c r="V12" s="21">
        <f>U12-O12</f>
        <v>292652.947818208</v>
      </c>
      <c r="W12" s="22">
        <f>U12/L12</f>
        <v>5.95234952811553</v>
      </c>
      <c r="X12" s="22">
        <f>IF(W12&lt;2,W12+5,IF(W12&lt;5,W12+3,IF(W12&lt;10,W12+2,W12)))</f>
        <v>7.95234952811553</v>
      </c>
      <c r="Y12" s="21">
        <f>L12*X12</f>
        <v>531383.947818208</v>
      </c>
      <c r="Z12" s="21">
        <f>Y12-O12</f>
        <v>426294.947818208</v>
      </c>
    </row>
    <row r="13" ht="15.15" spans="1:26">
      <c r="A13" s="23" t="s">
        <v>46</v>
      </c>
      <c r="B13" s="24" t="s">
        <v>42</v>
      </c>
      <c r="C13" s="23">
        <v>1016.38</v>
      </c>
      <c r="E13" s="9">
        <v>450100</v>
      </c>
      <c r="F13" s="9" t="s">
        <v>47</v>
      </c>
      <c r="G13" s="9">
        <v>52345</v>
      </c>
      <c r="I13" s="9" t="s">
        <v>48</v>
      </c>
      <c r="J13" s="9">
        <v>610100</v>
      </c>
      <c r="K13" s="9" t="s">
        <v>22</v>
      </c>
      <c r="L13" s="9">
        <v>24991</v>
      </c>
      <c r="M13" s="9">
        <f>VLOOKUP(I13,B:C,2,0)</f>
        <v>1000.3</v>
      </c>
      <c r="N13" s="9">
        <f>M13*10000</f>
        <v>10003000</v>
      </c>
      <c r="O13" s="9">
        <f>VLOOKUP(I13,F:G,2,0)</f>
        <v>333395</v>
      </c>
      <c r="P13" s="9">
        <f>O13/L13</f>
        <v>13.3406026169421</v>
      </c>
      <c r="Q13" s="9">
        <f>N13/L13</f>
        <v>400.264095074227</v>
      </c>
      <c r="R13" s="9">
        <v>3</v>
      </c>
      <c r="S13" s="9">
        <f>N13/O13</f>
        <v>30.0034493618681</v>
      </c>
      <c r="T13">
        <f>IF(S13&lt;50,S13-10,IF(S13&lt;100,S13-20,IF(S13&lt;200,S13-25,S13-30)))</f>
        <v>20.0034493618681</v>
      </c>
      <c r="U13" s="21">
        <f t="shared" si="0"/>
        <v>500063.754957603</v>
      </c>
      <c r="V13" s="21">
        <f>U13-O13</f>
        <v>166668.754957603</v>
      </c>
      <c r="W13" s="22">
        <f>U13/L13</f>
        <v>20.0097537096396</v>
      </c>
      <c r="X13" s="22">
        <f>IF(W13&lt;2,W13+5,IF(W13&lt;5,W13+3,IF(W13&lt;10,W13+2,W13)))</f>
        <v>20.0097537096396</v>
      </c>
      <c r="Y13" s="21">
        <f>L13*X13</f>
        <v>500063.754957603</v>
      </c>
      <c r="Z13" s="21">
        <f>Y13-O13</f>
        <v>166668.754957603</v>
      </c>
    </row>
    <row r="14" ht="15.15" spans="1:26">
      <c r="A14" s="23">
        <v>15</v>
      </c>
      <c r="B14" s="24" t="s">
        <v>45</v>
      </c>
      <c r="C14" s="23">
        <v>1013.6</v>
      </c>
      <c r="E14" s="9">
        <v>360100</v>
      </c>
      <c r="F14" s="9" t="s">
        <v>49</v>
      </c>
      <c r="G14" s="9">
        <v>43004</v>
      </c>
      <c r="I14" s="9" t="s">
        <v>50</v>
      </c>
      <c r="J14" s="9">
        <v>330300</v>
      </c>
      <c r="K14" s="9" t="s">
        <v>22</v>
      </c>
      <c r="L14" s="9">
        <v>20990</v>
      </c>
      <c r="M14" s="9">
        <f>VLOOKUP(I14,B:C,2,0)</f>
        <v>912.21</v>
      </c>
      <c r="N14" s="9">
        <f>M14*10000</f>
        <v>9122100</v>
      </c>
      <c r="O14" s="9">
        <f>VLOOKUP(I14,F:G,2,0)</f>
        <v>4172</v>
      </c>
      <c r="P14" s="9">
        <f>O14/L14</f>
        <v>0.198761314911863</v>
      </c>
      <c r="Q14" s="9">
        <f>N14/L14</f>
        <v>434.592663172939</v>
      </c>
      <c r="R14" s="9">
        <v>4</v>
      </c>
      <c r="S14" s="17">
        <f>N14/O14</f>
        <v>2186.50527325024</v>
      </c>
      <c r="T14">
        <f>IF(S14&lt;50,S14-10,IF(S14&lt;100,S14-20,IF(S14&lt;200,S14-25,S14-30)))</f>
        <v>2156.50527325024</v>
      </c>
      <c r="U14" s="21">
        <f t="shared" si="0"/>
        <v>12690.1150391133</v>
      </c>
      <c r="V14" s="21">
        <f>U14-O14</f>
        <v>8518.1150391133</v>
      </c>
      <c r="W14" s="22">
        <f>U14/L14</f>
        <v>0.604579087142129</v>
      </c>
      <c r="X14" s="22">
        <f>IF(W14&lt;2,W14+5,IF(W14&lt;5,W14+3,IF(W14&lt;10,W14+2,W14)))</f>
        <v>5.60457908714213</v>
      </c>
      <c r="Y14" s="21">
        <f>L14*X14</f>
        <v>117640.115039113</v>
      </c>
      <c r="Z14" s="21">
        <f>Y14-O14</f>
        <v>113468.115039113</v>
      </c>
    </row>
    <row r="15" ht="15.15" spans="1:26">
      <c r="A15" s="23" t="s">
        <v>51</v>
      </c>
      <c r="B15" s="24" t="s">
        <v>52</v>
      </c>
      <c r="C15" s="23">
        <v>1003.94</v>
      </c>
      <c r="E15" s="9">
        <v>320600</v>
      </c>
      <c r="F15" s="9" t="s">
        <v>53</v>
      </c>
      <c r="G15" s="9">
        <v>4162</v>
      </c>
      <c r="I15" s="9" t="s">
        <v>54</v>
      </c>
      <c r="J15" s="9">
        <v>420100</v>
      </c>
      <c r="K15" s="9" t="s">
        <v>22</v>
      </c>
      <c r="L15" s="9">
        <v>121003</v>
      </c>
      <c r="M15" s="9">
        <f>VLOOKUP(I15,B:C,2,0)</f>
        <v>910</v>
      </c>
      <c r="N15" s="9">
        <f>M15*10000</f>
        <v>9100000</v>
      </c>
      <c r="O15" s="9">
        <f>VLOOKUP(I15,F:G,2,0)</f>
        <v>428940</v>
      </c>
      <c r="P15" s="9">
        <f>O15/L15</f>
        <v>3.54487078832756</v>
      </c>
      <c r="Q15" s="9">
        <f>N15/L15</f>
        <v>75.2047469897441</v>
      </c>
      <c r="R15" s="9">
        <v>4</v>
      </c>
      <c r="S15" s="9">
        <f>N15/O15</f>
        <v>21.215088357346</v>
      </c>
      <c r="T15">
        <f>IF(S15&lt;50,S15-10,IF(S15&lt;100,S15-20,IF(S15&lt;200,S15-25,S15-30)))</f>
        <v>11.215088357346</v>
      </c>
      <c r="U15" s="21">
        <f t="shared" si="0"/>
        <v>811406.893111046</v>
      </c>
      <c r="V15" s="21">
        <f>U15-O15</f>
        <v>382466.893111046</v>
      </c>
      <c r="W15" s="22">
        <f>U15/L15</f>
        <v>6.70567583540116</v>
      </c>
      <c r="X15" s="22">
        <f>IF(W15&lt;2,W15+5,IF(W15&lt;5,W15+3,IF(W15&lt;10,W15+2,W15)))</f>
        <v>8.70567583540116</v>
      </c>
      <c r="Y15" s="21">
        <f>L15*X15</f>
        <v>1053412.89311105</v>
      </c>
      <c r="Z15" s="21">
        <f>Y15-O15</f>
        <v>624472.893111046</v>
      </c>
    </row>
    <row r="16" ht="15.15" spans="1:26">
      <c r="A16" s="23">
        <v>16</v>
      </c>
      <c r="B16" s="23" t="s">
        <v>48</v>
      </c>
      <c r="C16" s="23">
        <v>1000.3</v>
      </c>
      <c r="E16" s="9">
        <v>350200</v>
      </c>
      <c r="F16" s="9" t="s">
        <v>55</v>
      </c>
      <c r="G16" s="9">
        <v>41559</v>
      </c>
      <c r="I16" s="9" t="s">
        <v>56</v>
      </c>
      <c r="J16" s="9">
        <v>370200</v>
      </c>
      <c r="K16" s="9" t="s">
        <v>22</v>
      </c>
      <c r="L16" s="9">
        <v>44568</v>
      </c>
      <c r="M16" s="9">
        <f>VLOOKUP(I16,B:C,2,0)</f>
        <v>871.51</v>
      </c>
      <c r="N16" s="9">
        <f>M16*10000</f>
        <v>8715100</v>
      </c>
      <c r="O16" s="9">
        <f>VLOOKUP(I16,F:G,2,0)</f>
        <v>211591</v>
      </c>
      <c r="P16" s="9">
        <f>O16/L16</f>
        <v>4.74759917429546</v>
      </c>
      <c r="Q16" s="9">
        <f>N16/L16</f>
        <v>195.546131753725</v>
      </c>
      <c r="R16" s="9">
        <v>4</v>
      </c>
      <c r="S16" s="9">
        <f>N16/O16</f>
        <v>41.1884248384856</v>
      </c>
      <c r="T16">
        <f>IF(S16&lt;50,S16-10,IF(S16&lt;100,S16-20,IF(S16&lt;200,S16-25,S16-30)))</f>
        <v>31.1884248384856</v>
      </c>
      <c r="U16" s="21">
        <f t="shared" si="0"/>
        <v>279433.797799427</v>
      </c>
      <c r="V16" s="21">
        <f>U16-O16</f>
        <v>67842.7977994269</v>
      </c>
      <c r="W16" s="22">
        <f>U16/L16</f>
        <v>6.26983032219141</v>
      </c>
      <c r="X16" s="22">
        <f>IF(W16&lt;2,W16+5,IF(W16&lt;5,W16+3,IF(W16&lt;10,W16+2,W16)))</f>
        <v>8.26983032219141</v>
      </c>
      <c r="Y16" s="21">
        <f>L16*X16</f>
        <v>368569.797799427</v>
      </c>
      <c r="Z16" s="21">
        <f>Y16-O16</f>
        <v>156978.797799427</v>
      </c>
    </row>
    <row r="17" ht="15.15" spans="1:26">
      <c r="A17" s="23">
        <v>18</v>
      </c>
      <c r="B17" s="24" t="s">
        <v>57</v>
      </c>
      <c r="C17" s="23">
        <v>917.47</v>
      </c>
      <c r="E17" s="9">
        <v>340100</v>
      </c>
      <c r="F17" s="9" t="s">
        <v>58</v>
      </c>
      <c r="G17" s="9">
        <v>178447</v>
      </c>
      <c r="I17" s="9" t="s">
        <v>59</v>
      </c>
      <c r="J17" s="9">
        <v>330100</v>
      </c>
      <c r="K17" s="9" t="s">
        <v>22</v>
      </c>
      <c r="L17" s="9">
        <v>66982</v>
      </c>
      <c r="M17" s="9">
        <f>VLOOKUP(I17,B:C,2,0)</f>
        <v>870.04</v>
      </c>
      <c r="N17" s="9">
        <f>M17*10000</f>
        <v>8700400</v>
      </c>
      <c r="O17" s="9">
        <f>VLOOKUP(I17,F:G,2,0)</f>
        <v>184157</v>
      </c>
      <c r="P17" s="9">
        <f>O17/L17</f>
        <v>2.74935057179541</v>
      </c>
      <c r="Q17" s="9">
        <f>N17/L17</f>
        <v>129.891612672061</v>
      </c>
      <c r="R17" s="9">
        <v>4</v>
      </c>
      <c r="S17" s="9">
        <f>N17/O17</f>
        <v>47.2444707505009</v>
      </c>
      <c r="T17">
        <f>IF(S17&lt;50,S17-10,IF(S17&lt;100,S17-20,IF(S17&lt;200,S17-25,S17-30)))</f>
        <v>37.2444707505009</v>
      </c>
      <c r="U17" s="21">
        <f t="shared" si="0"/>
        <v>233602.460302996</v>
      </c>
      <c r="V17" s="21">
        <f>U17-O17</f>
        <v>49445.4603029963</v>
      </c>
      <c r="W17" s="22">
        <f>U17/L17</f>
        <v>3.48754083638882</v>
      </c>
      <c r="X17" s="22">
        <f>IF(W17&lt;2,W17+5,IF(W17&lt;5,W17+3,IF(W17&lt;10,W17+2,W17)))</f>
        <v>6.48754083638882</v>
      </c>
      <c r="Y17" s="21">
        <f>L17*X17</f>
        <v>434548.460302996</v>
      </c>
      <c r="Z17" s="21">
        <f>Y17-O17</f>
        <v>250391.460302996</v>
      </c>
    </row>
    <row r="18" ht="15.15" spans="1:26">
      <c r="A18" s="23">
        <v>19</v>
      </c>
      <c r="B18" s="24" t="s">
        <v>50</v>
      </c>
      <c r="C18" s="23">
        <v>912.21</v>
      </c>
      <c r="E18" s="9">
        <v>610400</v>
      </c>
      <c r="F18" s="9" t="s">
        <v>60</v>
      </c>
      <c r="G18" s="9">
        <v>40624</v>
      </c>
      <c r="I18" s="9" t="s">
        <v>61</v>
      </c>
      <c r="J18" s="9">
        <v>320300</v>
      </c>
      <c r="K18" s="9" t="s">
        <v>22</v>
      </c>
      <c r="L18" s="9">
        <v>26729</v>
      </c>
      <c r="M18" s="9">
        <f>VLOOKUP(I18,B:C,2,0)</f>
        <v>858.05</v>
      </c>
      <c r="N18" s="9">
        <f>M18*10000</f>
        <v>8580500</v>
      </c>
      <c r="O18" s="9">
        <f>VLOOKUP(I18,F:G,2,0)</f>
        <v>9167</v>
      </c>
      <c r="P18" s="9">
        <f>O18/L18</f>
        <v>0.342960829062067</v>
      </c>
      <c r="Q18" s="9">
        <f>N18/L18</f>
        <v>321.018369561151</v>
      </c>
      <c r="R18" s="9">
        <v>4</v>
      </c>
      <c r="S18" s="9">
        <f>N18/O18</f>
        <v>936.020508345151</v>
      </c>
      <c r="T18">
        <f>IF(S18&lt;50,S18-10,IF(S18&lt;100,S18-20,IF(S18&lt;200,S18-25,S18-30)))</f>
        <v>906.020508345151</v>
      </c>
      <c r="U18" s="21">
        <f t="shared" si="0"/>
        <v>28411.6085264084</v>
      </c>
      <c r="V18" s="21">
        <f>U18-O18</f>
        <v>19244.6085264084</v>
      </c>
      <c r="W18" s="22">
        <f>U18/L18</f>
        <v>1.06295067254325</v>
      </c>
      <c r="X18" s="22">
        <f>IF(W18&lt;2,W18+5,IF(W18&lt;5,W18+3,IF(W18&lt;10,W18+2,W18)))</f>
        <v>6.06295067254325</v>
      </c>
      <c r="Y18" s="21">
        <f>L18*X18</f>
        <v>162056.608526408</v>
      </c>
      <c r="Z18" s="21">
        <f>Y18-O18</f>
        <v>152889.608526408</v>
      </c>
    </row>
    <row r="19" ht="15.15" spans="1:26">
      <c r="A19" s="23" t="s">
        <v>62</v>
      </c>
      <c r="B19" s="24" t="s">
        <v>54</v>
      </c>
      <c r="C19" s="23">
        <v>910</v>
      </c>
      <c r="E19" s="9">
        <v>130200</v>
      </c>
      <c r="F19" s="9" t="s">
        <v>63</v>
      </c>
      <c r="G19" s="9">
        <v>19089</v>
      </c>
      <c r="I19" s="9" t="s">
        <v>64</v>
      </c>
      <c r="J19" s="9">
        <v>360700</v>
      </c>
      <c r="K19" s="9" t="s">
        <v>22</v>
      </c>
      <c r="L19" s="9">
        <v>4995</v>
      </c>
      <c r="M19" s="9">
        <f>VLOOKUP(I19,B:C,2,0)</f>
        <v>836.84</v>
      </c>
      <c r="N19" s="9">
        <f>M19*10000</f>
        <v>8368400</v>
      </c>
      <c r="O19" s="9">
        <f>VLOOKUP(I19,F:G,2,0)</f>
        <v>6536</v>
      </c>
      <c r="P19" s="9">
        <f>O19/L19</f>
        <v>1.30850850850851</v>
      </c>
      <c r="Q19" s="9">
        <f>N19/L19</f>
        <v>1675.35535535536</v>
      </c>
      <c r="R19" s="9">
        <v>4</v>
      </c>
      <c r="S19" s="9">
        <f>N19/O19</f>
        <v>1280.35495716034</v>
      </c>
      <c r="T19">
        <f>IF(S19&lt;50,S19-10,IF(S19&lt;100,S19-20,IF(S19&lt;200,S19-25,S19-30)))</f>
        <v>1250.35495716034</v>
      </c>
      <c r="U19" s="21">
        <f t="shared" si="0"/>
        <v>20078.4584059361</v>
      </c>
      <c r="V19" s="21">
        <f>U19-O19</f>
        <v>13542.4584059361</v>
      </c>
      <c r="W19" s="22">
        <f>U19/L19</f>
        <v>4.01971139257981</v>
      </c>
      <c r="X19" s="22">
        <f>IF(W19&lt;2,W19+5,IF(W19&lt;5,W19+3,IF(W19&lt;10,W19+2,W19)))</f>
        <v>7.01971139257981</v>
      </c>
      <c r="Y19" s="21">
        <f>L19*X19</f>
        <v>35063.4584059361</v>
      </c>
      <c r="Z19" s="21">
        <f>Y19-O19</f>
        <v>28527.4584059361</v>
      </c>
    </row>
    <row r="20" ht="15.15" spans="1:26">
      <c r="A20" s="23">
        <v>20</v>
      </c>
      <c r="B20" s="24" t="s">
        <v>65</v>
      </c>
      <c r="C20" s="23">
        <v>908.62</v>
      </c>
      <c r="E20" s="9">
        <v>330400</v>
      </c>
      <c r="F20" s="9" t="s">
        <v>66</v>
      </c>
      <c r="G20" s="9">
        <v>23238</v>
      </c>
      <c r="I20" s="9" t="s">
        <v>25</v>
      </c>
      <c r="J20" s="9">
        <v>441900</v>
      </c>
      <c r="K20" s="9" t="s">
        <v>22</v>
      </c>
      <c r="L20" s="9">
        <v>15079</v>
      </c>
      <c r="M20" s="9">
        <f>VLOOKUP(I20,B:C,2,0)</f>
        <v>822.02</v>
      </c>
      <c r="N20" s="9">
        <f>M20*10000</f>
        <v>8220200</v>
      </c>
      <c r="O20" s="9">
        <f>VLOOKUP(I20,F:G,2,0)</f>
        <v>30848</v>
      </c>
      <c r="P20" s="9">
        <f>O20/L20</f>
        <v>2.04575900258638</v>
      </c>
      <c r="Q20" s="9">
        <f>N20/L20</f>
        <v>545.142250812388</v>
      </c>
      <c r="R20" s="9">
        <v>4</v>
      </c>
      <c r="S20" s="9">
        <f>N20/O20</f>
        <v>266.474325726141</v>
      </c>
      <c r="T20">
        <f>IF(S20&lt;50,S20-10,IF(S20&lt;100,S20-20,IF(S20&lt;200,S20-25,S20-30)))</f>
        <v>236.474325726141</v>
      </c>
      <c r="U20" s="21">
        <f t="shared" si="0"/>
        <v>104284.471154637</v>
      </c>
      <c r="V20" s="21">
        <f>U20-O20</f>
        <v>73436.471154637</v>
      </c>
      <c r="W20" s="22">
        <f>U20/L20</f>
        <v>6.91587447142629</v>
      </c>
      <c r="X20" s="22">
        <f>IF(W20&lt;2,W20+5,IF(W20&lt;5,W20+3,IF(W20&lt;10,W20+2,W20)))</f>
        <v>8.91587447142629</v>
      </c>
      <c r="Y20" s="21">
        <f>L20*X20</f>
        <v>134442.471154637</v>
      </c>
      <c r="Z20" s="21">
        <f>Y20-O20</f>
        <v>103594.471154637</v>
      </c>
    </row>
    <row r="21" ht="15.15" spans="1:26">
      <c r="A21" s="23">
        <v>21</v>
      </c>
      <c r="B21" s="24" t="s">
        <v>67</v>
      </c>
      <c r="C21" s="23">
        <v>895.32</v>
      </c>
      <c r="E21" s="9">
        <v>120000</v>
      </c>
      <c r="F21" s="9" t="s">
        <v>28</v>
      </c>
      <c r="G21" s="9">
        <v>386211</v>
      </c>
      <c r="I21" s="9" t="s">
        <v>68</v>
      </c>
      <c r="J21" s="9">
        <v>210100</v>
      </c>
      <c r="K21" s="9" t="s">
        <v>22</v>
      </c>
      <c r="L21" s="9">
        <v>63894</v>
      </c>
      <c r="M21" s="9">
        <f>VLOOKUP(I21,B:C,2,0)</f>
        <v>810.62</v>
      </c>
      <c r="N21" s="9">
        <f>M21*10000</f>
        <v>8106200</v>
      </c>
      <c r="O21" s="9">
        <f>VLOOKUP(I21,F:G,2,0)</f>
        <v>229327</v>
      </c>
      <c r="P21" s="9">
        <f>O21/L21</f>
        <v>3.58917895264031</v>
      </c>
      <c r="Q21" s="9">
        <f>N21/L21</f>
        <v>126.869502613704</v>
      </c>
      <c r="R21" s="9">
        <v>4</v>
      </c>
      <c r="S21" s="9">
        <f>N21/O21</f>
        <v>35.3477784996969</v>
      </c>
      <c r="T21">
        <f>IF(S21&lt;50,S21-10,IF(S21&lt;100,S21-20,IF(S21&lt;200,S21-25,S21-30)))</f>
        <v>25.3477784996969</v>
      </c>
      <c r="U21" s="21">
        <f t="shared" si="0"/>
        <v>319799.228168927</v>
      </c>
      <c r="V21" s="21">
        <f>U21-O21</f>
        <v>90472.2281689269</v>
      </c>
      <c r="W21" s="22">
        <f>U21/L21</f>
        <v>5.00515272433917</v>
      </c>
      <c r="X21" s="22">
        <f>IF(W21&lt;2,W21+5,IF(W21&lt;5,W21+3,IF(W21&lt;10,W21+2,W21)))</f>
        <v>7.00515272433917</v>
      </c>
      <c r="Y21" s="21">
        <f>L21*X21</f>
        <v>447587.228168927</v>
      </c>
      <c r="Z21" s="21">
        <f>Y21-O21</f>
        <v>218260.228168927</v>
      </c>
    </row>
    <row r="22" ht="15.15" spans="1:26">
      <c r="A22" s="23">
        <v>22</v>
      </c>
      <c r="B22" s="24" t="s">
        <v>56</v>
      </c>
      <c r="C22" s="23">
        <v>871.51</v>
      </c>
      <c r="E22" s="9">
        <v>120000</v>
      </c>
      <c r="F22" s="9" t="s">
        <v>28</v>
      </c>
      <c r="G22" s="9">
        <v>386242</v>
      </c>
      <c r="I22" s="9" t="s">
        <v>69</v>
      </c>
      <c r="J22" s="9">
        <v>370800</v>
      </c>
      <c r="K22" s="9" t="s">
        <v>22</v>
      </c>
      <c r="L22" s="9">
        <v>37901</v>
      </c>
      <c r="M22" s="9">
        <f>VLOOKUP(I22,B:C,2,0)</f>
        <v>808.19</v>
      </c>
      <c r="N22" s="9">
        <f>M22*10000</f>
        <v>8081900</v>
      </c>
      <c r="O22" s="9">
        <f>VLOOKUP(I22,F:G,2,0)</f>
        <v>13540</v>
      </c>
      <c r="P22" s="9">
        <f>O22/L22</f>
        <v>0.357246510646157</v>
      </c>
      <c r="Q22" s="9">
        <f>N22/L22</f>
        <v>213.237117754149</v>
      </c>
      <c r="R22" s="9">
        <v>4</v>
      </c>
      <c r="S22" s="9">
        <f>N22/O22</f>
        <v>596.890694239291</v>
      </c>
      <c r="T22">
        <f>IF(S22&lt;50,S22-10,IF(S22&lt;100,S22-20,IF(S22&lt;200,S22-25,S22-30)))</f>
        <v>566.890694239291</v>
      </c>
      <c r="U22" s="21">
        <f t="shared" si="0"/>
        <v>42769.6207512018</v>
      </c>
      <c r="V22" s="21">
        <f>U22-O22</f>
        <v>29229.6207512018</v>
      </c>
      <c r="W22" s="22">
        <f>U22/L22</f>
        <v>1.12845626108023</v>
      </c>
      <c r="X22" s="22">
        <f>IF(W22&lt;2,W22+5,IF(W22&lt;5,W22+3,IF(W22&lt;10,W22+2,W22)))</f>
        <v>6.12845626108023</v>
      </c>
      <c r="Y22" s="21">
        <f>L22*X22</f>
        <v>232274.620751202</v>
      </c>
      <c r="Z22" s="21">
        <f>Y22-O22</f>
        <v>218734.620751202</v>
      </c>
    </row>
    <row r="23" ht="15.15" spans="1:26">
      <c r="A23" s="23">
        <v>23</v>
      </c>
      <c r="B23" s="24" t="s">
        <v>59</v>
      </c>
      <c r="C23" s="23">
        <v>870.04</v>
      </c>
      <c r="E23" s="9">
        <v>330200</v>
      </c>
      <c r="F23" s="9" t="s">
        <v>70</v>
      </c>
      <c r="G23" s="9">
        <v>56417</v>
      </c>
      <c r="I23" s="9" t="s">
        <v>41</v>
      </c>
      <c r="J23" s="9">
        <v>320100</v>
      </c>
      <c r="K23" s="9" t="s">
        <v>22</v>
      </c>
      <c r="L23" s="9">
        <v>68504</v>
      </c>
      <c r="M23" s="9">
        <f>VLOOKUP(I23,B:C,2,0)</f>
        <v>800.47</v>
      </c>
      <c r="N23" s="9">
        <f>M23*10000</f>
        <v>8004700</v>
      </c>
      <c r="O23" s="9">
        <f>VLOOKUP(I23,F:G,2,0)</f>
        <v>80283</v>
      </c>
      <c r="P23" s="9">
        <f>O23/L23</f>
        <v>1.17194616372767</v>
      </c>
      <c r="Q23" s="9">
        <f>N23/L23</f>
        <v>116.850110942427</v>
      </c>
      <c r="R23" s="9">
        <v>4</v>
      </c>
      <c r="S23" s="9">
        <f>N23/O23</f>
        <v>99.7060398839107</v>
      </c>
      <c r="T23">
        <f>IF(S23&lt;50,S23-10,IF(S23&lt;100,S23-20,IF(S23&lt;200,S23-25,S23-30)))</f>
        <v>79.7060398839107</v>
      </c>
      <c r="U23" s="21">
        <f t="shared" si="0"/>
        <v>301283.315981772</v>
      </c>
      <c r="V23" s="21">
        <f>U23-O23</f>
        <v>221000.315981772</v>
      </c>
      <c r="W23" s="22">
        <f>U23/L23</f>
        <v>4.39803976383528</v>
      </c>
      <c r="X23" s="22">
        <f>IF(W23&lt;2,W23+5,IF(W23&lt;5,W23+3,IF(W23&lt;10,W23+2,W23)))</f>
        <v>7.39803976383528</v>
      </c>
      <c r="Y23" s="21">
        <f>L23*X23</f>
        <v>506795.315981772</v>
      </c>
      <c r="Z23" s="21">
        <f>Y23-O23</f>
        <v>426512.315981772</v>
      </c>
    </row>
    <row r="24" ht="15.15" spans="1:26">
      <c r="A24" s="23">
        <v>24</v>
      </c>
      <c r="B24" s="24" t="s">
        <v>61</v>
      </c>
      <c r="C24" s="23">
        <v>858.05</v>
      </c>
      <c r="E24" s="9">
        <v>610300</v>
      </c>
      <c r="F24" s="9" t="s">
        <v>71</v>
      </c>
      <c r="G24" s="9">
        <v>5956</v>
      </c>
      <c r="I24" s="9" t="s">
        <v>72</v>
      </c>
      <c r="J24" s="9">
        <v>220100</v>
      </c>
      <c r="K24" s="9" t="s">
        <v>22</v>
      </c>
      <c r="L24" s="9">
        <v>35338</v>
      </c>
      <c r="M24" s="9">
        <f>VLOOKUP(I24,B:C,2,0)</f>
        <v>767.71</v>
      </c>
      <c r="N24" s="9">
        <f>M24*10000</f>
        <v>7677100</v>
      </c>
      <c r="O24" s="9">
        <f>VLOOKUP(I24,F:G,2,0)</f>
        <v>84592</v>
      </c>
      <c r="P24" s="9">
        <f>O24/L24</f>
        <v>2.39379704567321</v>
      </c>
      <c r="Q24" s="9">
        <f>N24/L24</f>
        <v>217.247721998981</v>
      </c>
      <c r="R24" s="9">
        <v>5</v>
      </c>
      <c r="S24" s="9">
        <f>N24/O24</f>
        <v>90.7544448647626</v>
      </c>
      <c r="T24">
        <f>IF(S24&lt;50,S24-10,IF(S24&lt;100,S24-20,IF(S24&lt;200,S24-25,S24-30)))</f>
        <v>70.7544448647626</v>
      </c>
      <c r="U24" s="21">
        <f t="shared" si="0"/>
        <v>108503.430627909</v>
      </c>
      <c r="V24" s="21">
        <f>U24-O24</f>
        <v>23911.4306279092</v>
      </c>
      <c r="W24" s="22">
        <f>U24/L24</f>
        <v>3.07044627958315</v>
      </c>
      <c r="X24" s="22">
        <f>IF(W24&lt;2,W24+5,IF(W24&lt;5,W24+3,IF(W24&lt;10,W24+2,W24)))</f>
        <v>6.07044627958315</v>
      </c>
      <c r="Y24" s="21">
        <f>L24*X24</f>
        <v>214517.430627909</v>
      </c>
      <c r="Z24" s="21">
        <f>Y24-O24</f>
        <v>129925.430627909</v>
      </c>
    </row>
    <row r="25" ht="15.15" spans="1:26">
      <c r="A25" s="23">
        <v>17</v>
      </c>
      <c r="B25" s="23" t="s">
        <v>64</v>
      </c>
      <c r="C25" s="23">
        <v>836.84</v>
      </c>
      <c r="E25" s="9">
        <v>320400</v>
      </c>
      <c r="F25" s="9" t="s">
        <v>73</v>
      </c>
      <c r="G25" s="9">
        <v>2857</v>
      </c>
      <c r="I25" s="9" t="s">
        <v>70</v>
      </c>
      <c r="J25" s="9">
        <v>330200</v>
      </c>
      <c r="K25" s="9" t="s">
        <v>22</v>
      </c>
      <c r="L25" s="9">
        <v>61893</v>
      </c>
      <c r="M25" s="9">
        <f>VLOOKUP(I25,B:C,2,0)</f>
        <v>760.57</v>
      </c>
      <c r="N25" s="9">
        <f>M25*10000</f>
        <v>7605700</v>
      </c>
      <c r="O25" s="9">
        <f>VLOOKUP(I25,F:G,2,0)</f>
        <v>56417</v>
      </c>
      <c r="P25" s="9">
        <f>O25/L25</f>
        <v>0.911524728159889</v>
      </c>
      <c r="Q25" s="9">
        <f>N25/L25</f>
        <v>122.884655776905</v>
      </c>
      <c r="R25" s="9">
        <v>5</v>
      </c>
      <c r="S25" s="9">
        <f>N25/O25</f>
        <v>134.812201995852</v>
      </c>
      <c r="T25">
        <f>IF(S25&lt;50,S25-10,IF(S25&lt;100,S25-20,IF(S25&lt;200,S25-25,S25-30)))</f>
        <v>109.812201995852</v>
      </c>
      <c r="U25" s="21">
        <f t="shared" si="0"/>
        <v>207782.920160929</v>
      </c>
      <c r="V25" s="21">
        <f>U25-O25</f>
        <v>151365.920160929</v>
      </c>
      <c r="W25" s="22">
        <f>U25/L25</f>
        <v>3.35713118060086</v>
      </c>
      <c r="X25" s="22">
        <f>IF(W25&lt;2,W25+5,IF(W25&lt;5,W25+3,IF(W25&lt;10,W25+2,W25)))</f>
        <v>6.35713118060086</v>
      </c>
      <c r="Y25" s="21">
        <f>L25*X25</f>
        <v>393461.920160929</v>
      </c>
      <c r="Z25" s="21">
        <f>Y25-O25</f>
        <v>337044.920160929</v>
      </c>
    </row>
    <row r="26" ht="15.15" spans="1:26">
      <c r="A26" s="23">
        <v>25</v>
      </c>
      <c r="B26" s="24" t="s">
        <v>74</v>
      </c>
      <c r="C26" s="23">
        <v>828.78</v>
      </c>
      <c r="E26" s="9">
        <v>440100</v>
      </c>
      <c r="F26" s="9" t="s">
        <v>30</v>
      </c>
      <c r="G26" s="9">
        <v>288663</v>
      </c>
      <c r="I26" s="9" t="s">
        <v>63</v>
      </c>
      <c r="J26" s="9">
        <v>130200</v>
      </c>
      <c r="K26" s="9" t="s">
        <v>22</v>
      </c>
      <c r="L26" s="9">
        <v>11558</v>
      </c>
      <c r="M26" s="9">
        <f>VLOOKUP(I26,B:C,2,0)</f>
        <v>757.73</v>
      </c>
      <c r="N26" s="9">
        <f>M26*10000</f>
        <v>7577300</v>
      </c>
      <c r="O26" s="9">
        <f>VLOOKUP(I26,F:G,2,0)</f>
        <v>19089</v>
      </c>
      <c r="P26" s="9">
        <f>O26/L26</f>
        <v>1.65158331891331</v>
      </c>
      <c r="Q26" s="9">
        <f>N26/L26</f>
        <v>655.589202284132</v>
      </c>
      <c r="R26" s="9">
        <v>5</v>
      </c>
      <c r="S26" s="9">
        <f>N26/O26</f>
        <v>396.945885064697</v>
      </c>
      <c r="T26">
        <f>IF(S26&lt;50,S26-10,IF(S26&lt;100,S26-20,IF(S26&lt;200,S26-25,S26-30)))</f>
        <v>366.945885064697</v>
      </c>
      <c r="U26" s="21">
        <f t="shared" si="0"/>
        <v>61948.9165166468</v>
      </c>
      <c r="V26" s="21">
        <f>U26-O26</f>
        <v>42859.9165166468</v>
      </c>
      <c r="W26" s="22">
        <f>U26/L26</f>
        <v>5.3598301191077</v>
      </c>
      <c r="X26" s="22">
        <f>IF(W26&lt;2,W26+5,IF(W26&lt;5,W26+3,IF(W26&lt;10,W26+2,W26)))</f>
        <v>7.3598301191077</v>
      </c>
      <c r="Y26" s="21">
        <f>L26*X26</f>
        <v>85064.9165166468</v>
      </c>
      <c r="Z26" s="21">
        <f>Y26-O26</f>
        <v>65975.9165166468</v>
      </c>
    </row>
    <row r="27" ht="15.15" spans="1:26">
      <c r="A27" s="23">
        <v>26</v>
      </c>
      <c r="B27" s="24" t="s">
        <v>25</v>
      </c>
      <c r="C27" s="23">
        <v>822.02</v>
      </c>
      <c r="E27" s="9">
        <v>440100</v>
      </c>
      <c r="F27" s="9" t="s">
        <v>30</v>
      </c>
      <c r="G27" s="9">
        <v>288686</v>
      </c>
      <c r="I27" s="9" t="s">
        <v>53</v>
      </c>
      <c r="J27" s="9">
        <v>320600</v>
      </c>
      <c r="K27" s="9" t="s">
        <v>22</v>
      </c>
      <c r="L27" s="9">
        <v>4845</v>
      </c>
      <c r="M27" s="9">
        <f>VLOOKUP(I27,B:C,2,0)</f>
        <v>728.28</v>
      </c>
      <c r="N27" s="9">
        <f>M27*10000</f>
        <v>7282800</v>
      </c>
      <c r="O27" s="9">
        <f>VLOOKUP(I27,F:G,2,0)</f>
        <v>4162</v>
      </c>
      <c r="P27" s="9">
        <f>O27/L27</f>
        <v>0.859029927760578</v>
      </c>
      <c r="Q27" s="9">
        <f>N27/L27</f>
        <v>1503.15789473684</v>
      </c>
      <c r="R27" s="9">
        <v>5</v>
      </c>
      <c r="S27" s="9">
        <f>N27/O27</f>
        <v>1749.83181162902</v>
      </c>
      <c r="T27">
        <f>IF(S27&lt;50,S27-10,IF(S27&lt;100,S27-20,IF(S27&lt;200,S27-25,S27-30)))</f>
        <v>1719.83181162902</v>
      </c>
      <c r="U27" s="21">
        <f t="shared" si="0"/>
        <v>12703.8003671447</v>
      </c>
      <c r="V27" s="21">
        <f>U27-O27</f>
        <v>8541.80036714474</v>
      </c>
      <c r="W27" s="22">
        <f>U27/L27</f>
        <v>2.62204341943132</v>
      </c>
      <c r="X27" s="22">
        <f>IF(W27&lt;2,W27+5,IF(W27&lt;5,W27+3,IF(W27&lt;10,W27+2,W27)))</f>
        <v>5.62204341943132</v>
      </c>
      <c r="Y27" s="21">
        <f>L27*X27</f>
        <v>27238.8003671447</v>
      </c>
      <c r="Z27" s="21">
        <f>Y27-O27</f>
        <v>23076.8003671447</v>
      </c>
    </row>
    <row r="28" ht="15.15" spans="1:26">
      <c r="A28" s="23">
        <v>27</v>
      </c>
      <c r="B28" s="24" t="s">
        <v>75</v>
      </c>
      <c r="C28" s="23">
        <v>812.85</v>
      </c>
      <c r="E28" s="9">
        <v>320300</v>
      </c>
      <c r="F28" s="9" t="s">
        <v>61</v>
      </c>
      <c r="G28" s="9">
        <v>9167</v>
      </c>
      <c r="I28" s="9" t="s">
        <v>31</v>
      </c>
      <c r="J28" s="9">
        <v>440600</v>
      </c>
      <c r="K28" s="9" t="s">
        <v>22</v>
      </c>
      <c r="L28" s="9">
        <v>51330</v>
      </c>
      <c r="M28" s="9">
        <f>VLOOKUP(I28,B:C,2,0)</f>
        <v>719.43</v>
      </c>
      <c r="N28" s="9">
        <f>M28*10000</f>
        <v>7194300</v>
      </c>
      <c r="O28" s="9">
        <f>VLOOKUP(I28,F:G,2,0)</f>
        <v>136954</v>
      </c>
      <c r="P28" s="9">
        <f>O28/L28</f>
        <v>2.66810831872199</v>
      </c>
      <c r="Q28" s="9">
        <f>N28/L28</f>
        <v>140.157802454705</v>
      </c>
      <c r="R28" s="9">
        <v>5</v>
      </c>
      <c r="S28" s="9">
        <f>N28/O28</f>
        <v>52.5307767571593</v>
      </c>
      <c r="T28">
        <f>IF(S28&lt;50,S28-10,IF(S28&lt;100,S28-20,IF(S28&lt;200,S28-25,S28-30)))</f>
        <v>32.5307767571593</v>
      </c>
      <c r="U28" s="21">
        <f t="shared" si="0"/>
        <v>221153.649471856</v>
      </c>
      <c r="V28" s="21">
        <f>U28-O28</f>
        <v>84199.6494718555</v>
      </c>
      <c r="W28" s="22">
        <f>U28/L28</f>
        <v>4.3084677473574</v>
      </c>
      <c r="X28" s="22">
        <f>IF(W28&lt;2,W28+5,IF(W28&lt;5,W28+3,IF(W28&lt;10,W28+2,W28)))</f>
        <v>7.3084677473574</v>
      </c>
      <c r="Y28" s="21">
        <f>L28*X28</f>
        <v>375143.649471856</v>
      </c>
      <c r="Z28" s="21">
        <f>Y28-O28</f>
        <v>238189.649471856</v>
      </c>
    </row>
    <row r="29" ht="15.15" spans="1:26">
      <c r="A29" s="23">
        <v>28</v>
      </c>
      <c r="B29" s="24" t="s">
        <v>68</v>
      </c>
      <c r="C29" s="23">
        <v>810.62</v>
      </c>
      <c r="E29" s="9">
        <v>441300</v>
      </c>
      <c r="F29" s="9" t="s">
        <v>76</v>
      </c>
      <c r="G29" s="9">
        <v>19452</v>
      </c>
      <c r="I29" s="9" t="s">
        <v>77</v>
      </c>
      <c r="J29" s="9">
        <v>350100</v>
      </c>
      <c r="K29" s="9" t="s">
        <v>22</v>
      </c>
      <c r="L29" s="9">
        <v>38301</v>
      </c>
      <c r="M29" s="9">
        <f>VLOOKUP(I29,B:C,2,0)</f>
        <v>711.54</v>
      </c>
      <c r="N29" s="9">
        <f>M29*10000</f>
        <v>7115400</v>
      </c>
      <c r="O29" s="9">
        <f>VLOOKUP(I29,F:G,2,0)</f>
        <v>41730</v>
      </c>
      <c r="P29" s="9">
        <f>O29/L29</f>
        <v>1.0895276885721</v>
      </c>
      <c r="Q29" s="9">
        <f>N29/L29</f>
        <v>185.775828307355</v>
      </c>
      <c r="R29" s="9">
        <v>5</v>
      </c>
      <c r="S29" s="9">
        <f>N29/O29</f>
        <v>170.510424155284</v>
      </c>
      <c r="T29">
        <f>IF(S29&lt;50,S29-10,IF(S29&lt;100,S29-20,IF(S29&lt;200,S29-25,S29-30)))</f>
        <v>145.510424155284</v>
      </c>
      <c r="U29" s="21">
        <f t="shared" si="0"/>
        <v>146698.76831106</v>
      </c>
      <c r="V29" s="21">
        <f>U29-O29</f>
        <v>104968.76831106</v>
      </c>
      <c r="W29" s="22">
        <f>U29/L29</f>
        <v>3.83015504323802</v>
      </c>
      <c r="X29" s="22">
        <f>IF(W29&lt;2,W29+5,IF(W29&lt;5,W29+3,IF(W29&lt;10,W29+2,W29)))</f>
        <v>6.83015504323802</v>
      </c>
      <c r="Y29" s="21">
        <f>L29*X29</f>
        <v>261601.76831106</v>
      </c>
      <c r="Z29" s="21">
        <f>Y29-O29</f>
        <v>219871.76831106</v>
      </c>
    </row>
    <row r="30" ht="15.15" spans="1:26">
      <c r="A30" s="23">
        <v>29</v>
      </c>
      <c r="B30" s="24" t="s">
        <v>69</v>
      </c>
      <c r="C30" s="23">
        <v>808.19</v>
      </c>
      <c r="E30" s="9">
        <v>510100</v>
      </c>
      <c r="F30" s="9" t="s">
        <v>26</v>
      </c>
      <c r="G30" s="9">
        <v>211252</v>
      </c>
      <c r="I30" s="9" t="s">
        <v>78</v>
      </c>
      <c r="J30" s="9">
        <v>430100</v>
      </c>
      <c r="K30" s="9" t="s">
        <v>22</v>
      </c>
      <c r="L30" s="9">
        <v>61269</v>
      </c>
      <c r="M30" s="9">
        <f>VLOOKUP(I30,B:C,2,0)</f>
        <v>704.41</v>
      </c>
      <c r="N30" s="9">
        <f>M30*10000</f>
        <v>7044100</v>
      </c>
      <c r="O30" s="9">
        <f>VLOOKUP(I30,F:G,2,0)</f>
        <v>215899</v>
      </c>
      <c r="P30" s="9">
        <f>O30/L30</f>
        <v>3.52378853906543</v>
      </c>
      <c r="Q30" s="9">
        <f>N30/L30</f>
        <v>114.970050106906</v>
      </c>
      <c r="R30" s="9">
        <v>5</v>
      </c>
      <c r="S30" s="9">
        <f>N30/O30</f>
        <v>32.6268301381665</v>
      </c>
      <c r="T30">
        <f>IF(S30&lt;50,S30-10,IF(S30&lt;100,S30-20,IF(S30&lt;200,S30-25,S30-30)))</f>
        <v>22.6268301381665</v>
      </c>
      <c r="U30" s="21">
        <f t="shared" si="0"/>
        <v>311316.254065927</v>
      </c>
      <c r="V30" s="21">
        <f>U30-O30</f>
        <v>95417.2540659269</v>
      </c>
      <c r="W30" s="22">
        <f>U30/L30</f>
        <v>5.08113816229948</v>
      </c>
      <c r="X30" s="22">
        <f>IF(W30&lt;2,W30+5,IF(W30&lt;5,W30+3,IF(W30&lt;10,W30+2,W30)))</f>
        <v>7.08113816229948</v>
      </c>
      <c r="Y30" s="21">
        <f>L30*X30</f>
        <v>433854.254065927</v>
      </c>
      <c r="Z30" s="21">
        <f>Y30-O30</f>
        <v>217955.254065927</v>
      </c>
    </row>
    <row r="31" ht="15.15" spans="1:26">
      <c r="A31" s="23">
        <v>30</v>
      </c>
      <c r="B31" s="24" t="s">
        <v>41</v>
      </c>
      <c r="C31" s="23">
        <v>800.47</v>
      </c>
      <c r="E31" s="9">
        <v>510100</v>
      </c>
      <c r="F31" s="9" t="s">
        <v>26</v>
      </c>
      <c r="G31" s="9">
        <v>211298</v>
      </c>
      <c r="I31" s="9" t="s">
        <v>79</v>
      </c>
      <c r="J31" s="9">
        <v>370600</v>
      </c>
      <c r="K31" s="9" t="s">
        <v>22</v>
      </c>
      <c r="L31" s="9">
        <v>17402</v>
      </c>
      <c r="M31" s="9">
        <f>VLOOKUP(I31,B:C,2,0)</f>
        <v>696.82</v>
      </c>
      <c r="N31" s="9">
        <f>M31*10000</f>
        <v>6968200</v>
      </c>
      <c r="O31" s="9">
        <f>VLOOKUP(I31,F:G,2,0)</f>
        <v>45259</v>
      </c>
      <c r="P31" s="9">
        <f>O31/L31</f>
        <v>2.60079301229744</v>
      </c>
      <c r="Q31" s="9">
        <f>N31/L31</f>
        <v>400.425238478336</v>
      </c>
      <c r="R31" s="9">
        <v>5</v>
      </c>
      <c r="S31" s="9">
        <f>N31/O31</f>
        <v>153.962747740781</v>
      </c>
      <c r="T31">
        <f>IF(S31&lt;50,S31-10,IF(S31&lt;100,S31-20,IF(S31&lt;200,S31-25,S31-30)))</f>
        <v>128.962747740781</v>
      </c>
      <c r="U31" s="21">
        <f t="shared" si="0"/>
        <v>54032.65766333</v>
      </c>
      <c r="V31" s="21">
        <f>U31-O31</f>
        <v>8773.65766333004</v>
      </c>
      <c r="W31" s="22">
        <f>U31/L31</f>
        <v>3.10496826016148</v>
      </c>
      <c r="X31" s="22">
        <f>IF(W31&lt;2,W31+5,IF(W31&lt;5,W31+3,IF(W31&lt;10,W31+2,W31)))</f>
        <v>6.10496826016148</v>
      </c>
      <c r="Y31" s="21">
        <f>L31*X31</f>
        <v>106238.65766333</v>
      </c>
      <c r="Z31" s="21">
        <f>Y31-O31</f>
        <v>60979.65766333</v>
      </c>
    </row>
    <row r="32" ht="15.15" spans="1:26">
      <c r="A32" s="23">
        <v>31</v>
      </c>
      <c r="B32" s="24" t="s">
        <v>72</v>
      </c>
      <c r="C32" s="23">
        <v>767.71</v>
      </c>
      <c r="E32" s="9">
        <v>321000</v>
      </c>
      <c r="F32" s="9" t="s">
        <v>80</v>
      </c>
      <c r="G32" s="9">
        <v>2515</v>
      </c>
      <c r="I32" s="9" t="s">
        <v>81</v>
      </c>
      <c r="J32" s="9">
        <v>370100</v>
      </c>
      <c r="K32" s="9" t="s">
        <v>22</v>
      </c>
      <c r="L32" s="9">
        <v>29456</v>
      </c>
      <c r="M32" s="9">
        <f>VLOOKUP(I32,B:C,2,0)</f>
        <v>681.4</v>
      </c>
      <c r="N32" s="9">
        <f>M32*10000</f>
        <v>6814000</v>
      </c>
      <c r="O32" s="9">
        <f>VLOOKUP(I32,F:G,2,0)</f>
        <v>177734</v>
      </c>
      <c r="P32" s="9">
        <f>O32/L32</f>
        <v>6.03388104291146</v>
      </c>
      <c r="Q32" s="9">
        <f>N32/L32</f>
        <v>231.328082563824</v>
      </c>
      <c r="R32" s="9">
        <v>5</v>
      </c>
      <c r="S32" s="9">
        <f>N32/O32</f>
        <v>38.3381907794794</v>
      </c>
      <c r="T32">
        <f>IF(S32&lt;50,S32-10,IF(S32&lt;100,S32-20,IF(S32&lt;200,S32-25,S32-30)))</f>
        <v>28.3381907794794</v>
      </c>
      <c r="U32" s="21">
        <f t="shared" si="0"/>
        <v>240452.894576962</v>
      </c>
      <c r="V32" s="21">
        <f>U32-O32</f>
        <v>62718.8945769617</v>
      </c>
      <c r="W32" s="22">
        <f>U32/L32</f>
        <v>8.16312108151011</v>
      </c>
      <c r="X32" s="22">
        <f>IF(W32&lt;2,W32+5,IF(W32&lt;5,W32+3,IF(W32&lt;10,W32+2,W32)))</f>
        <v>10.1631210815101</v>
      </c>
      <c r="Y32" s="21">
        <f>L32*X32</f>
        <v>299364.894576962</v>
      </c>
      <c r="Z32" s="21">
        <f>Y32-O32</f>
        <v>121630.894576962</v>
      </c>
    </row>
    <row r="33" ht="15.15" spans="1:26">
      <c r="A33" s="23">
        <v>32</v>
      </c>
      <c r="B33" s="24" t="s">
        <v>70</v>
      </c>
      <c r="C33" s="23">
        <v>760.57</v>
      </c>
      <c r="E33" s="9">
        <v>320200</v>
      </c>
      <c r="F33" s="9" t="s">
        <v>82</v>
      </c>
      <c r="G33" s="9">
        <v>16401</v>
      </c>
      <c r="I33" s="9" t="s">
        <v>47</v>
      </c>
      <c r="J33" s="9">
        <v>450100</v>
      </c>
      <c r="K33" s="9" t="s">
        <v>22</v>
      </c>
      <c r="L33" s="9">
        <v>50160</v>
      </c>
      <c r="M33" s="9">
        <f>VLOOKUP(I33,B:C,2,0)</f>
        <v>666.16</v>
      </c>
      <c r="N33" s="9">
        <f>M33*10000</f>
        <v>6661600</v>
      </c>
      <c r="O33" s="9">
        <f>VLOOKUP(I33,F:G,2,0)</f>
        <v>52345</v>
      </c>
      <c r="P33" s="9">
        <f>O33/L33</f>
        <v>1.04356060606061</v>
      </c>
      <c r="Q33" s="9">
        <f>N33/L33</f>
        <v>132.80701754386</v>
      </c>
      <c r="R33" s="9">
        <v>5</v>
      </c>
      <c r="S33" s="9">
        <f>N33/O33</f>
        <v>127.263348934951</v>
      </c>
      <c r="T33">
        <f>IF(S33&lt;50,S33-10,IF(S33&lt;100,S33-20,IF(S33&lt;200,S33-25,S33-30)))</f>
        <v>102.263348934951</v>
      </c>
      <c r="U33" s="21">
        <f t="shared" si="0"/>
        <v>195424.853656144</v>
      </c>
      <c r="V33" s="21">
        <f>U33-O33</f>
        <v>143079.853656144</v>
      </c>
      <c r="W33" s="22">
        <f>U33/L33</f>
        <v>3.89602977783382</v>
      </c>
      <c r="X33" s="22">
        <f>IF(W33&lt;2,W33+5,IF(W33&lt;5,W33+3,IF(W33&lt;10,W33+2,W33)))</f>
        <v>6.89602977783382</v>
      </c>
      <c r="Y33" s="21">
        <f>L33*X33</f>
        <v>345904.853656144</v>
      </c>
      <c r="Z33" s="21">
        <f>Y33-O33</f>
        <v>293559.853656144</v>
      </c>
    </row>
    <row r="34" ht="15.15" spans="1:26">
      <c r="A34" s="23">
        <v>33</v>
      </c>
      <c r="B34" s="24" t="s">
        <v>83</v>
      </c>
      <c r="C34" s="23">
        <v>760</v>
      </c>
      <c r="E34" s="9">
        <v>530100</v>
      </c>
      <c r="F34" s="9" t="s">
        <v>84</v>
      </c>
      <c r="G34" s="9">
        <v>23547</v>
      </c>
      <c r="I34" s="9" t="s">
        <v>84</v>
      </c>
      <c r="J34" s="9">
        <v>530100</v>
      </c>
      <c r="K34" s="9" t="s">
        <v>22</v>
      </c>
      <c r="L34" s="9">
        <v>45970</v>
      </c>
      <c r="M34" s="9">
        <f>VLOOKUP(I34,B:C,2,0)</f>
        <v>643.2</v>
      </c>
      <c r="N34" s="9">
        <f>M34*10000</f>
        <v>6432000</v>
      </c>
      <c r="O34" s="9">
        <f>VLOOKUP(I34,F:G,2,0)</f>
        <v>23547</v>
      </c>
      <c r="P34" s="9">
        <f>O34/L34</f>
        <v>0.512225364368066</v>
      </c>
      <c r="Q34" s="9">
        <f>N34/L34</f>
        <v>139.917337393953</v>
      </c>
      <c r="R34" s="9">
        <v>5</v>
      </c>
      <c r="S34" s="9">
        <f>N34/O34</f>
        <v>273.155816027519</v>
      </c>
      <c r="T34">
        <f>IF(S34&lt;50,S34-10,IF(S34&lt;100,S34-20,IF(S34&lt;200,S34-25,S34-30)))</f>
        <v>243.155816027519</v>
      </c>
      <c r="U34" s="21">
        <f t="shared" si="0"/>
        <v>79356.5225592472</v>
      </c>
      <c r="V34" s="21">
        <f>U34-O34</f>
        <v>55809.5225592472</v>
      </c>
      <c r="W34" s="22">
        <f>U34/L34</f>
        <v>1.7262676214759</v>
      </c>
      <c r="X34" s="22">
        <f>IF(W34&lt;2,W34+5,IF(W34&lt;5,W34+3,IF(W34&lt;10,W34+2,W34)))</f>
        <v>6.7262676214759</v>
      </c>
      <c r="Y34" s="21">
        <f>L34*X34</f>
        <v>309206.522559247</v>
      </c>
      <c r="Z34" s="21">
        <f>Y34-O34</f>
        <v>285659.522559247</v>
      </c>
    </row>
    <row r="35" ht="15.15" spans="1:26">
      <c r="A35" s="23">
        <v>34</v>
      </c>
      <c r="B35" s="24" t="s">
        <v>63</v>
      </c>
      <c r="C35" s="23">
        <v>757.73</v>
      </c>
      <c r="E35" s="9">
        <v>330100</v>
      </c>
      <c r="F35" s="9" t="s">
        <v>59</v>
      </c>
      <c r="G35" s="9">
        <v>184157</v>
      </c>
      <c r="I35" s="9" t="s">
        <v>82</v>
      </c>
      <c r="J35" s="9">
        <v>320200</v>
      </c>
      <c r="K35" s="9" t="s">
        <v>22</v>
      </c>
      <c r="L35" s="9">
        <v>22903</v>
      </c>
      <c r="M35" s="9">
        <f>VLOOKUP(I35,B:C,2,0)</f>
        <v>637.26</v>
      </c>
      <c r="N35" s="9">
        <f>M35*10000</f>
        <v>6372600</v>
      </c>
      <c r="O35" s="9">
        <f>VLOOKUP(I35,F:G,2,0)</f>
        <v>16401</v>
      </c>
      <c r="P35" s="9">
        <f>O35/L35</f>
        <v>0.716107060210453</v>
      </c>
      <c r="Q35" s="9">
        <f>N35/L35</f>
        <v>278.243024931232</v>
      </c>
      <c r="R35" s="9">
        <v>5</v>
      </c>
      <c r="S35" s="9">
        <f>N35/O35</f>
        <v>388.549478690324</v>
      </c>
      <c r="T35">
        <f>IF(S35&lt;50,S35-10,IF(S35&lt;100,S35-20,IF(S35&lt;200,S35-25,S35-30)))</f>
        <v>358.549478690324</v>
      </c>
      <c r="U35" s="21">
        <f t="shared" ref="U35:U55" si="1">IF(N35/T35&lt;L35*3,N35/T35*3,N35/T35)</f>
        <v>53319.8376687974</v>
      </c>
      <c r="V35" s="21">
        <f>U35-O35</f>
        <v>36918.8376687974</v>
      </c>
      <c r="W35" s="22">
        <f>U35/L35</f>
        <v>2.32807220315231</v>
      </c>
      <c r="X35" s="22">
        <f>IF(W35&lt;2,W35+5,IF(W35&lt;5,W35+3,IF(W35&lt;10,W35+2,W35)))</f>
        <v>5.32807220315231</v>
      </c>
      <c r="Y35" s="21">
        <f>L35*X35</f>
        <v>122028.837668797</v>
      </c>
      <c r="Z35" s="21">
        <f>Y35-O35</f>
        <v>105627.837668797</v>
      </c>
    </row>
    <row r="36" ht="15.15" spans="1:26">
      <c r="A36" s="23">
        <v>35</v>
      </c>
      <c r="B36" s="24" t="s">
        <v>85</v>
      </c>
      <c r="C36" s="23">
        <v>736.25</v>
      </c>
      <c r="E36" s="9">
        <v>420100</v>
      </c>
      <c r="F36" s="9" t="s">
        <v>54</v>
      </c>
      <c r="G36" s="9">
        <v>428940</v>
      </c>
      <c r="I36" s="9" t="s">
        <v>58</v>
      </c>
      <c r="J36" s="9">
        <v>340100</v>
      </c>
      <c r="K36" s="9" t="s">
        <v>22</v>
      </c>
      <c r="L36" s="9">
        <v>26388</v>
      </c>
      <c r="M36" s="9">
        <f>VLOOKUP(I36,B:C,2,0)</f>
        <v>570.2</v>
      </c>
      <c r="N36" s="9">
        <f>M36*10000</f>
        <v>5702000</v>
      </c>
      <c r="O36" s="9">
        <f>VLOOKUP(I36,F:G,2,0)</f>
        <v>178447</v>
      </c>
      <c r="P36" s="9">
        <f>O36/L36</f>
        <v>6.76242989237532</v>
      </c>
      <c r="Q36" s="9">
        <f>N36/L36</f>
        <v>216.08306806124</v>
      </c>
      <c r="R36" s="9">
        <v>6</v>
      </c>
      <c r="S36" s="9">
        <f>N36/O36</f>
        <v>31.9534651745336</v>
      </c>
      <c r="T36">
        <f>IF(S36&lt;50,S36-10,IF(S36&lt;100,S36-20,IF(S36&lt;200,S36-25,S36-30)))</f>
        <v>21.9534651745336</v>
      </c>
      <c r="U36" s="21">
        <f t="shared" si="1"/>
        <v>259731.206653172</v>
      </c>
      <c r="V36" s="21">
        <f>U36-O36</f>
        <v>81284.2066531718</v>
      </c>
      <c r="W36" s="22">
        <f>U36/L36</f>
        <v>9.8427772719862</v>
      </c>
      <c r="X36" s="22">
        <f>IF(W36&lt;2,W36+5,IF(W36&lt;5,W36+3,IF(W36&lt;10,W36+2,W36)))</f>
        <v>11.8427772719862</v>
      </c>
      <c r="Y36" s="21">
        <f>L36*X36</f>
        <v>312507.206653172</v>
      </c>
      <c r="Z36" s="21">
        <f>Y36-O36</f>
        <v>134060.206653172</v>
      </c>
    </row>
    <row r="37" ht="15.15" spans="1:26">
      <c r="A37" s="23">
        <v>36</v>
      </c>
      <c r="B37" s="24" t="s">
        <v>53</v>
      </c>
      <c r="C37" s="23">
        <v>728.28</v>
      </c>
      <c r="E37" s="9">
        <v>420100</v>
      </c>
      <c r="F37" s="9" t="s">
        <v>54</v>
      </c>
      <c r="G37" s="9">
        <v>428992</v>
      </c>
      <c r="I37" s="9" t="s">
        <v>86</v>
      </c>
      <c r="J37" s="9">
        <v>440500</v>
      </c>
      <c r="K37" s="9" t="s">
        <v>22</v>
      </c>
      <c r="L37" s="9">
        <v>11191</v>
      </c>
      <c r="M37" s="9">
        <f>VLOOKUP(I37,B:C,2,0)</f>
        <v>539.1</v>
      </c>
      <c r="N37" s="9">
        <f>M37*10000</f>
        <v>5391000</v>
      </c>
      <c r="O37" s="9">
        <f>VLOOKUP(I37,F:G,2,0)</f>
        <v>1961</v>
      </c>
      <c r="P37" s="9">
        <f>O37/L37</f>
        <v>0.175230095612546</v>
      </c>
      <c r="Q37" s="9">
        <f>N37/L37</f>
        <v>481.726387275489</v>
      </c>
      <c r="R37" s="9">
        <v>6</v>
      </c>
      <c r="S37" s="9">
        <f>N37/O37</f>
        <v>2749.1075981642</v>
      </c>
      <c r="T37">
        <f>IF(S37&lt;50,S37-10,IF(S37&lt;100,S37-20,IF(S37&lt;200,S37-25,S37-30)))</f>
        <v>2719.1075981642</v>
      </c>
      <c r="U37" s="21">
        <f t="shared" si="1"/>
        <v>5947.90732478522</v>
      </c>
      <c r="V37" s="21">
        <f>U37-O37</f>
        <v>3986.90732478522</v>
      </c>
      <c r="W37" s="22">
        <f>U37/L37</f>
        <v>0.531490244373623</v>
      </c>
      <c r="X37" s="22">
        <f>IF(W37&lt;2,W37+5,IF(W37&lt;5,W37+3,IF(W37&lt;10,W37+2,W37)))</f>
        <v>5.53149024437362</v>
      </c>
      <c r="Y37" s="21">
        <f>L37*X37</f>
        <v>61902.9073247852</v>
      </c>
      <c r="Z37" s="21">
        <f>Y37-O37</f>
        <v>59941.9073247852</v>
      </c>
    </row>
    <row r="38" ht="15.15" spans="1:26">
      <c r="A38" s="23">
        <v>37</v>
      </c>
      <c r="B38" s="24" t="s">
        <v>87</v>
      </c>
      <c r="C38" s="23">
        <v>726.02</v>
      </c>
      <c r="E38" s="9">
        <v>440500</v>
      </c>
      <c r="F38" s="9" t="s">
        <v>86</v>
      </c>
      <c r="G38" s="9">
        <v>1961</v>
      </c>
      <c r="I38" s="9" t="s">
        <v>49</v>
      </c>
      <c r="J38" s="9">
        <v>360100</v>
      </c>
      <c r="K38" s="9" t="s">
        <v>22</v>
      </c>
      <c r="L38" s="9">
        <v>13945</v>
      </c>
      <c r="M38" s="9">
        <f>VLOOKUP(I38,B:C,2,0)</f>
        <v>504.26</v>
      </c>
      <c r="N38" s="9">
        <f>M38*10000</f>
        <v>5042600</v>
      </c>
      <c r="O38" s="9">
        <f>VLOOKUP(I38,F:G,2,0)</f>
        <v>43004</v>
      </c>
      <c r="P38" s="9">
        <f>O38/L38</f>
        <v>3.08382932950878</v>
      </c>
      <c r="Q38" s="9">
        <f>N38/L38</f>
        <v>361.606310505558</v>
      </c>
      <c r="R38" s="9">
        <v>6</v>
      </c>
      <c r="S38" s="9">
        <f>N38/O38</f>
        <v>117.258859640964</v>
      </c>
      <c r="T38">
        <f>IF(S38&lt;50,S38-10,IF(S38&lt;100,S38-20,IF(S38&lt;200,S38-25,S38-30)))</f>
        <v>92.2588596409636</v>
      </c>
      <c r="U38" s="21">
        <f t="shared" si="1"/>
        <v>54657.0813862634</v>
      </c>
      <c r="V38" s="21">
        <f>U38-O38</f>
        <v>11653.0813862634</v>
      </c>
      <c r="W38" s="22">
        <f>U38/L38</f>
        <v>3.91947518008343</v>
      </c>
      <c r="X38" s="22">
        <f>IF(W38&lt;2,W38+5,IF(W38&lt;5,W38+3,IF(W38&lt;10,W38+2,W38)))</f>
        <v>6.91947518008343</v>
      </c>
      <c r="Y38" s="21">
        <f>L38*X38</f>
        <v>96492.0813862634</v>
      </c>
      <c r="Z38" s="21">
        <f>Y38-O38</f>
        <v>53488.0813862634</v>
      </c>
    </row>
    <row r="39" ht="15.15" spans="1:26">
      <c r="A39" s="23">
        <v>38</v>
      </c>
      <c r="B39" s="24" t="s">
        <v>88</v>
      </c>
      <c r="C39" s="23">
        <v>723.07</v>
      </c>
      <c r="E39" s="9">
        <v>210100</v>
      </c>
      <c r="F39" s="9" t="s">
        <v>68</v>
      </c>
      <c r="G39" s="9">
        <v>229327</v>
      </c>
      <c r="I39" s="9" t="s">
        <v>89</v>
      </c>
      <c r="J39" s="9">
        <v>330600</v>
      </c>
      <c r="K39" s="9" t="s">
        <v>22</v>
      </c>
      <c r="L39" s="9">
        <v>15436</v>
      </c>
      <c r="M39" s="9">
        <f>VLOOKUP(I39,B:C,2,0)</f>
        <v>491.22</v>
      </c>
      <c r="N39" s="9">
        <f>M39*10000</f>
        <v>4912200</v>
      </c>
      <c r="O39" s="9">
        <f>VLOOKUP(I39,F:G,2,0)</f>
        <v>9339</v>
      </c>
      <c r="P39" s="9">
        <f>O39/L39</f>
        <v>0.605014252396994</v>
      </c>
      <c r="Q39" s="9">
        <f>N39/L39</f>
        <v>318.230111427831</v>
      </c>
      <c r="R39" s="9">
        <v>6</v>
      </c>
      <c r="S39" s="9">
        <f>N39/O39</f>
        <v>525.987793125602</v>
      </c>
      <c r="T39">
        <f>IF(S39&lt;50,S39-10,IF(S39&lt;100,S39-20,IF(S39&lt;200,S39-25,S39-30)))</f>
        <v>495.987793125602</v>
      </c>
      <c r="U39" s="21">
        <f t="shared" si="1"/>
        <v>29711.6183185342</v>
      </c>
      <c r="V39" s="21">
        <f>U39-O39</f>
        <v>20372.6183185342</v>
      </c>
      <c r="W39" s="22">
        <f>U39/L39</f>
        <v>1.92482627095972</v>
      </c>
      <c r="X39" s="22">
        <f>IF(W39&lt;2,W39+5,IF(W39&lt;5,W39+3,IF(W39&lt;10,W39+2,W39)))</f>
        <v>6.92482627095972</v>
      </c>
      <c r="Y39" s="21">
        <f>L39*X39</f>
        <v>106891.618318534</v>
      </c>
      <c r="Z39" s="21">
        <f>Y39-O39</f>
        <v>97552.6183185342</v>
      </c>
    </row>
    <row r="40" ht="15.15" spans="1:26">
      <c r="A40" s="23">
        <v>39</v>
      </c>
      <c r="B40" s="24" t="s">
        <v>31</v>
      </c>
      <c r="C40" s="23">
        <v>719.43</v>
      </c>
      <c r="E40" s="9">
        <v>210100</v>
      </c>
      <c r="F40" s="9" t="s">
        <v>68</v>
      </c>
      <c r="G40" s="9">
        <v>229378</v>
      </c>
      <c r="I40" s="9" t="s">
        <v>60</v>
      </c>
      <c r="J40" s="9">
        <v>610400</v>
      </c>
      <c r="K40" s="9" t="s">
        <v>22</v>
      </c>
      <c r="L40" s="9">
        <v>36985</v>
      </c>
      <c r="M40" s="9">
        <f>VLOOKUP(I40,B:C,2,0)</f>
        <v>489.48</v>
      </c>
      <c r="N40" s="9">
        <f>M40*10000</f>
        <v>4894800</v>
      </c>
      <c r="O40" s="9">
        <f>VLOOKUP(I40,F:G,2,0)</f>
        <v>40624</v>
      </c>
      <c r="P40" s="9">
        <f>O40/L40</f>
        <v>1.09839123969177</v>
      </c>
      <c r="Q40" s="9">
        <f>N40/L40</f>
        <v>132.345545491415</v>
      </c>
      <c r="R40" s="9">
        <v>6</v>
      </c>
      <c r="S40" s="9">
        <f>N40/O40</f>
        <v>120.490350531705</v>
      </c>
      <c r="T40">
        <f>IF(S40&lt;50,S40-10,IF(S40&lt;100,S40-20,IF(S40&lt;200,S40-25,S40-30)))</f>
        <v>95.4903505317054</v>
      </c>
      <c r="U40" s="21">
        <f t="shared" si="1"/>
        <v>153778.88884306</v>
      </c>
      <c r="V40" s="21">
        <f>U40-O40</f>
        <v>113154.88884306</v>
      </c>
      <c r="W40" s="22">
        <f>U40/L40</f>
        <v>4.15787180865379</v>
      </c>
      <c r="X40" s="22">
        <f>IF(W40&lt;2,W40+5,IF(W40&lt;5,W40+3,IF(W40&lt;10,W40+2,W40)))</f>
        <v>7.15787180865379</v>
      </c>
      <c r="Y40" s="21">
        <f>L40*X40</f>
        <v>264733.88884306</v>
      </c>
      <c r="Z40" s="21">
        <f>Y40-O40</f>
        <v>224109.88884306</v>
      </c>
    </row>
    <row r="41" ht="15.15" spans="1:26">
      <c r="A41" s="23">
        <v>40</v>
      </c>
      <c r="B41" s="24" t="s">
        <v>90</v>
      </c>
      <c r="C41" s="23">
        <v>714.15</v>
      </c>
      <c r="E41" s="9">
        <v>370100</v>
      </c>
      <c r="F41" s="9" t="s">
        <v>81</v>
      </c>
      <c r="G41" s="9">
        <v>177734</v>
      </c>
      <c r="I41" s="9" t="s">
        <v>29</v>
      </c>
      <c r="J41" s="9">
        <v>360400</v>
      </c>
      <c r="K41" s="9" t="s">
        <v>22</v>
      </c>
      <c r="L41" s="9">
        <v>5075</v>
      </c>
      <c r="M41" s="9">
        <f>VLOOKUP(I41,B:C,2,0)</f>
        <v>472.88</v>
      </c>
      <c r="N41" s="9">
        <f>M41*10000</f>
        <v>4728800</v>
      </c>
      <c r="O41" s="9">
        <f>VLOOKUP(I41,F:G,2,0)</f>
        <v>4182</v>
      </c>
      <c r="P41" s="9">
        <f>O41/L41</f>
        <v>0.824039408866995</v>
      </c>
      <c r="Q41" s="9">
        <f>N41/L41</f>
        <v>931.783251231527</v>
      </c>
      <c r="R41" s="9">
        <v>6</v>
      </c>
      <c r="S41" s="9">
        <f>N41/O41</f>
        <v>1130.75083692013</v>
      </c>
      <c r="T41">
        <f>IF(S41&lt;50,S41-10,IF(S41&lt;100,S41-20,IF(S41&lt;200,S41-25,S41-30)))</f>
        <v>1100.75083692013</v>
      </c>
      <c r="U41" s="21">
        <f t="shared" si="1"/>
        <v>12887.9302419548</v>
      </c>
      <c r="V41" s="21">
        <f>U41-O41</f>
        <v>8705.93024195476</v>
      </c>
      <c r="W41" s="22">
        <f>U41/L41</f>
        <v>2.53949364373493</v>
      </c>
      <c r="X41" s="22">
        <f>IF(W41&lt;2,W41+5,IF(W41&lt;5,W41+3,IF(W41&lt;10,W41+2,W41)))</f>
        <v>5.53949364373493</v>
      </c>
      <c r="Y41" s="21">
        <f>L41*X41</f>
        <v>28112.9302419548</v>
      </c>
      <c r="Z41" s="21">
        <f>Y41-O41</f>
        <v>23930.9302419548</v>
      </c>
    </row>
    <row r="42" ht="15.15" spans="1:26">
      <c r="A42" s="23">
        <v>41</v>
      </c>
      <c r="B42" s="24" t="s">
        <v>91</v>
      </c>
      <c r="C42" s="23">
        <v>713.41</v>
      </c>
      <c r="E42" s="9">
        <v>370800</v>
      </c>
      <c r="F42" s="9" t="s">
        <v>69</v>
      </c>
      <c r="G42" s="9">
        <v>13540</v>
      </c>
      <c r="I42" s="9" t="s">
        <v>76</v>
      </c>
      <c r="J42" s="9">
        <v>441300</v>
      </c>
      <c r="K42" s="9" t="s">
        <v>22</v>
      </c>
      <c r="L42" s="9">
        <v>36543</v>
      </c>
      <c r="M42" s="9">
        <f>VLOOKUP(I42,B:C,2,0)</f>
        <v>459.7</v>
      </c>
      <c r="N42" s="9">
        <f>M42*10000</f>
        <v>4597000</v>
      </c>
      <c r="O42" s="9">
        <f>VLOOKUP(I42,F:G,2,0)</f>
        <v>19452</v>
      </c>
      <c r="P42" s="9">
        <f>O42/L42</f>
        <v>0.532304408505049</v>
      </c>
      <c r="Q42" s="9">
        <f>N42/L42</f>
        <v>125.79700626659</v>
      </c>
      <c r="R42" s="9">
        <v>6</v>
      </c>
      <c r="S42" s="9">
        <f>N42/O42</f>
        <v>236.325313592433</v>
      </c>
      <c r="T42">
        <f>IF(S42&lt;50,S42-10,IF(S42&lt;100,S42-20,IF(S42&lt;200,S42-25,S42-30)))</f>
        <v>206.325313592433</v>
      </c>
      <c r="U42" s="21">
        <f t="shared" si="1"/>
        <v>66841.0470818051</v>
      </c>
      <c r="V42" s="21">
        <f>U42-O42</f>
        <v>47389.0470818051</v>
      </c>
      <c r="W42" s="22">
        <f>U42/L42</f>
        <v>1.82910672582451</v>
      </c>
      <c r="X42" s="22">
        <f>IF(W42&lt;2,W42+5,IF(W42&lt;5,W42+3,IF(W42&lt;10,W42+2,W42)))</f>
        <v>6.82910672582451</v>
      </c>
      <c r="Y42" s="21">
        <f>L42*X42</f>
        <v>249556.047081805</v>
      </c>
      <c r="Z42" s="21">
        <f>Y42-O42</f>
        <v>230104.047081805</v>
      </c>
    </row>
    <row r="43" ht="15.15" spans="1:27">
      <c r="A43" s="23">
        <v>42</v>
      </c>
      <c r="B43" s="24" t="s">
        <v>77</v>
      </c>
      <c r="C43" s="23">
        <v>711.54</v>
      </c>
      <c r="E43" s="9">
        <v>460100</v>
      </c>
      <c r="F43" s="9" t="s">
        <v>92</v>
      </c>
      <c r="G43" s="9">
        <v>35446</v>
      </c>
      <c r="I43" s="9" t="s">
        <v>73</v>
      </c>
      <c r="J43" s="9">
        <v>320400</v>
      </c>
      <c r="K43" s="9" t="s">
        <v>22</v>
      </c>
      <c r="L43" s="9">
        <v>24004</v>
      </c>
      <c r="M43" s="9">
        <f>VLOOKUP(I43,B:C,2,0)</f>
        <v>459.2</v>
      </c>
      <c r="N43" s="9">
        <f>M43*10000</f>
        <v>4592000</v>
      </c>
      <c r="O43" s="9">
        <f>VLOOKUP(I43,F:G,2,0)</f>
        <v>2857</v>
      </c>
      <c r="P43" s="9">
        <f>O43/L43</f>
        <v>0.119021829695051</v>
      </c>
      <c r="Q43" s="9">
        <f>N43/L43</f>
        <v>191.301449758374</v>
      </c>
      <c r="R43" s="9">
        <v>6</v>
      </c>
      <c r="S43" s="9">
        <f>N43/O43</f>
        <v>1607.2803640182</v>
      </c>
      <c r="T43">
        <f>IF(S43&lt;50,S43-10,IF(S43&lt;100,S43-20,IF(S43&lt;200,S43-25,S43-30)))</f>
        <v>1577.2803640182</v>
      </c>
      <c r="U43" s="21">
        <f t="shared" si="1"/>
        <v>8734.02111271134</v>
      </c>
      <c r="V43" s="21">
        <f>U43-O43</f>
        <v>5877.02111271134</v>
      </c>
      <c r="W43" s="22">
        <f>U43/L43</f>
        <v>0.363856903545715</v>
      </c>
      <c r="X43" s="22">
        <f>IF(W43&lt;2,W43+5,IF(W43&lt;5,W43+3,IF(W43&lt;10,W43+2,W43)))</f>
        <v>5.36385690354571</v>
      </c>
      <c r="Y43" s="21">
        <f>L43*X43</f>
        <v>128754.021112711</v>
      </c>
      <c r="Z43" s="21">
        <f>Y43-O43</f>
        <v>125897.021112711</v>
      </c>
      <c r="AA43" s="9" t="s">
        <v>93</v>
      </c>
    </row>
    <row r="44" ht="15.15" spans="1:26">
      <c r="A44" s="23">
        <v>43</v>
      </c>
      <c r="B44" s="24" t="s">
        <v>94</v>
      </c>
      <c r="C44" s="23">
        <v>710.41</v>
      </c>
      <c r="E44" s="9">
        <v>370300</v>
      </c>
      <c r="F44" s="9" t="s">
        <v>95</v>
      </c>
      <c r="G44" s="9">
        <v>15532</v>
      </c>
      <c r="I44" s="9" t="s">
        <v>95</v>
      </c>
      <c r="J44" s="9">
        <v>370300</v>
      </c>
      <c r="K44" s="9" t="s">
        <v>22</v>
      </c>
      <c r="L44" s="9">
        <v>13563</v>
      </c>
      <c r="M44" s="9">
        <f>VLOOKUP(I44,B:C,2,0)</f>
        <v>453.06</v>
      </c>
      <c r="N44" s="9">
        <f>M44*10000</f>
        <v>4530600</v>
      </c>
      <c r="O44" s="9">
        <f>VLOOKUP(I44,F:G,2,0)</f>
        <v>15532</v>
      </c>
      <c r="P44" s="9">
        <f>O44/L44</f>
        <v>1.14517437145174</v>
      </c>
      <c r="Q44" s="9">
        <f>N44/L44</f>
        <v>334.041141340411</v>
      </c>
      <c r="R44" s="9">
        <v>6</v>
      </c>
      <c r="S44" s="9">
        <f>N44/O44</f>
        <v>291.694566057172</v>
      </c>
      <c r="T44">
        <f>IF(S44&lt;50,S44-10,IF(S44&lt;100,S44-20,IF(S44&lt;200,S44-25,S44-30)))</f>
        <v>261.694566057172</v>
      </c>
      <c r="U44" s="21">
        <f t="shared" si="1"/>
        <v>51937.6470240907</v>
      </c>
      <c r="V44" s="21">
        <f>U44-O44</f>
        <v>36405.6470240907</v>
      </c>
      <c r="W44" s="22">
        <f>U44/L44</f>
        <v>3.82936275337983</v>
      </c>
      <c r="X44" s="22">
        <f>IF(W44&lt;2,W44+5,IF(W44&lt;5,W44+3,IF(W44&lt;10,W44+2,W44)))</f>
        <v>6.82936275337983</v>
      </c>
      <c r="Y44" s="21">
        <f>L44*X44</f>
        <v>92626.6470240907</v>
      </c>
      <c r="Z44" s="21">
        <f>Y44-O44</f>
        <v>77094.6470240907</v>
      </c>
    </row>
    <row r="45" ht="15.15" spans="1:26">
      <c r="A45" s="23">
        <v>44</v>
      </c>
      <c r="B45" s="24" t="s">
        <v>96</v>
      </c>
      <c r="C45" s="23">
        <v>707.18</v>
      </c>
      <c r="E45" s="9">
        <v>440300</v>
      </c>
      <c r="F45" s="9" t="s">
        <v>39</v>
      </c>
      <c r="G45" s="9">
        <v>83345</v>
      </c>
      <c r="I45" s="9" t="s">
        <v>66</v>
      </c>
      <c r="J45" s="9">
        <v>330400</v>
      </c>
      <c r="K45" s="9" t="s">
        <v>22</v>
      </c>
      <c r="L45" s="9">
        <v>4925</v>
      </c>
      <c r="M45" s="9">
        <f>VLOOKUP(I45,B:C,2,0)</f>
        <v>450.17</v>
      </c>
      <c r="N45" s="9">
        <f>M45*10000</f>
        <v>4501700</v>
      </c>
      <c r="O45" s="9">
        <f>VLOOKUP(I45,F:G,2,0)</f>
        <v>23238</v>
      </c>
      <c r="P45" s="9">
        <f>O45/L45</f>
        <v>4.71837563451777</v>
      </c>
      <c r="Q45" s="9">
        <f>N45/L45</f>
        <v>914.05076142132</v>
      </c>
      <c r="R45" s="9">
        <v>6</v>
      </c>
      <c r="S45" s="9">
        <f>N45/O45</f>
        <v>193.721490661847</v>
      </c>
      <c r="T45">
        <f>IF(S45&lt;50,S45-10,IF(S45&lt;100,S45-20,IF(S45&lt;200,S45-25,S45-30)))</f>
        <v>168.721490661847</v>
      </c>
      <c r="U45" s="21">
        <f t="shared" si="1"/>
        <v>26681.2483836001</v>
      </c>
      <c r="V45" s="21">
        <f>U45-O45</f>
        <v>3443.24838360008</v>
      </c>
      <c r="W45" s="22">
        <f>U45/L45</f>
        <v>5.4175123621523</v>
      </c>
      <c r="X45" s="22">
        <f>IF(W45&lt;2,W45+5,IF(W45&lt;5,W45+3,IF(W45&lt;10,W45+2,W45)))</f>
        <v>7.4175123621523</v>
      </c>
      <c r="Y45" s="21">
        <f>L45*X45</f>
        <v>36531.2483836001</v>
      </c>
      <c r="Z45" s="21">
        <f>Y45-O45</f>
        <v>13293.2483836001</v>
      </c>
    </row>
    <row r="46" ht="15.15" spans="1:26">
      <c r="A46" s="23">
        <v>45</v>
      </c>
      <c r="B46" s="24" t="s">
        <v>78</v>
      </c>
      <c r="C46" s="23">
        <v>704.41</v>
      </c>
      <c r="E46" s="9">
        <v>330300</v>
      </c>
      <c r="F46" s="9" t="s">
        <v>50</v>
      </c>
      <c r="G46" s="9">
        <v>4172</v>
      </c>
      <c r="I46" s="9" t="s">
        <v>80</v>
      </c>
      <c r="J46" s="9">
        <v>321000</v>
      </c>
      <c r="K46" s="9" t="s">
        <v>22</v>
      </c>
      <c r="L46" s="9">
        <v>24431</v>
      </c>
      <c r="M46" s="9">
        <f>VLOOKUP(I46,B:C,2,0)</f>
        <v>445.98</v>
      </c>
      <c r="N46" s="9">
        <f>M46*10000</f>
        <v>4459800</v>
      </c>
      <c r="O46" s="9">
        <f>VLOOKUP(I46,F:G,2,0)</f>
        <v>2515</v>
      </c>
      <c r="P46" s="9">
        <f>O46/L46</f>
        <v>0.102942982276616</v>
      </c>
      <c r="Q46" s="9">
        <f>N46/L46</f>
        <v>182.54676435676</v>
      </c>
      <c r="R46" s="9">
        <v>6</v>
      </c>
      <c r="S46" s="9">
        <f>N46/O46</f>
        <v>1773.28031809145</v>
      </c>
      <c r="T46">
        <f>IF(S46&lt;50,S46-10,IF(S46&lt;100,S46-20,IF(S46&lt;200,S46-25,S46-30)))</f>
        <v>1743.28031809145</v>
      </c>
      <c r="U46" s="21">
        <f t="shared" si="1"/>
        <v>7674.84142461254</v>
      </c>
      <c r="V46" s="21">
        <f>U46-O46</f>
        <v>5159.84142461254</v>
      </c>
      <c r="W46" s="22">
        <f>U46/L46</f>
        <v>0.314143564512813</v>
      </c>
      <c r="X46" s="22">
        <f>IF(W46&lt;2,W46+5,IF(W46&lt;5,W46+3,IF(W46&lt;10,W46+2,W46)))</f>
        <v>5.31414356451281</v>
      </c>
      <c r="Y46" s="21">
        <f>L46*X46</f>
        <v>129829.841424613</v>
      </c>
      <c r="Z46" s="21">
        <f>Y46-O46</f>
        <v>127314.841424613</v>
      </c>
    </row>
    <row r="47" ht="15.15" spans="1:26">
      <c r="A47" s="23">
        <v>46</v>
      </c>
      <c r="B47" s="24" t="s">
        <v>97</v>
      </c>
      <c r="C47" s="23">
        <v>699.33</v>
      </c>
      <c r="E47" s="9">
        <v>330500</v>
      </c>
      <c r="F47" s="9" t="s">
        <v>98</v>
      </c>
      <c r="G47" s="9">
        <v>9392</v>
      </c>
      <c r="I47" s="9" t="s">
        <v>99</v>
      </c>
      <c r="J47" s="9">
        <v>520100</v>
      </c>
      <c r="K47" s="9" t="s">
        <v>22</v>
      </c>
      <c r="L47" s="9">
        <v>3985</v>
      </c>
      <c r="M47" s="9">
        <f>VLOOKUP(I47,B:C,2,0)</f>
        <v>432.46</v>
      </c>
      <c r="N47" s="9">
        <f>M47*10000</f>
        <v>4324600</v>
      </c>
      <c r="O47" s="9">
        <f>VLOOKUP(I47,F:G,2,0)</f>
        <v>42466</v>
      </c>
      <c r="P47" s="9">
        <f>O47/L47</f>
        <v>10.6564617314931</v>
      </c>
      <c r="Q47" s="9">
        <f>N47/L47</f>
        <v>1085.21957340025</v>
      </c>
      <c r="R47" s="9">
        <v>6</v>
      </c>
      <c r="S47" s="9">
        <f>N47/O47</f>
        <v>101.83676352847</v>
      </c>
      <c r="T47">
        <f>IF(S47&lt;50,S47-10,IF(S47&lt;100,S47-20,IF(S47&lt;200,S47-25,S47-30)))</f>
        <v>76.8367635284698</v>
      </c>
      <c r="U47" s="21">
        <f t="shared" si="1"/>
        <v>56282.9536462404</v>
      </c>
      <c r="V47" s="21">
        <f>U47-O47</f>
        <v>13816.9536462404</v>
      </c>
      <c r="W47" s="22">
        <f>U47/L47</f>
        <v>14.123702295167</v>
      </c>
      <c r="X47" s="22">
        <f>IF(W47&lt;2,W47+5,IF(W47&lt;5,W47+3,IF(W47&lt;10,W47+2,W47)))</f>
        <v>14.123702295167</v>
      </c>
      <c r="Y47" s="21">
        <f>L47*X47</f>
        <v>56282.9536462404</v>
      </c>
      <c r="Z47" s="21">
        <f>Y47-O47</f>
        <v>13816.9536462404</v>
      </c>
    </row>
    <row r="48" ht="15.15" spans="1:26">
      <c r="A48" s="23">
        <v>47</v>
      </c>
      <c r="B48" s="24" t="s">
        <v>79</v>
      </c>
      <c r="C48" s="23">
        <v>696.82</v>
      </c>
      <c r="E48" s="9">
        <v>370600</v>
      </c>
      <c r="F48" s="9" t="s">
        <v>79</v>
      </c>
      <c r="G48" s="9">
        <v>45259</v>
      </c>
      <c r="I48" s="9" t="s">
        <v>100</v>
      </c>
      <c r="J48" s="9">
        <v>441200</v>
      </c>
      <c r="K48" s="9" t="s">
        <v>22</v>
      </c>
      <c r="L48" s="9">
        <v>12896</v>
      </c>
      <c r="M48" s="9">
        <f>VLOOKUP(I48,B:C,2,0)</f>
        <v>391.81</v>
      </c>
      <c r="N48" s="9">
        <f>M48*10000</f>
        <v>3918100</v>
      </c>
      <c r="O48" s="9">
        <f>VLOOKUP(I48,F:G,2,0)</f>
        <v>5053</v>
      </c>
      <c r="P48" s="9">
        <f>O48/L48</f>
        <v>0.391826923076923</v>
      </c>
      <c r="Q48" s="9">
        <f>N48/L48</f>
        <v>303.822890818859</v>
      </c>
      <c r="R48" s="9">
        <v>7</v>
      </c>
      <c r="S48" s="9">
        <f>N48/O48</f>
        <v>775.400752028498</v>
      </c>
      <c r="T48">
        <f>IF(S48&lt;50,S48-10,IF(S48&lt;100,S48-20,IF(S48&lt;200,S48-25,S48-30)))</f>
        <v>745.400752028498</v>
      </c>
      <c r="U48" s="21">
        <f t="shared" si="1"/>
        <v>15769.1013431532</v>
      </c>
      <c r="V48" s="21">
        <f>U48-O48</f>
        <v>10716.1013431532</v>
      </c>
      <c r="W48" s="22">
        <f>U48/L48</f>
        <v>1.22279011655965</v>
      </c>
      <c r="X48" s="22">
        <f>IF(W48&lt;2,W48+5,IF(W48&lt;5,W48+3,IF(W48&lt;10,W48+2,W48)))</f>
        <v>6.22279011655965</v>
      </c>
      <c r="Y48" s="21">
        <f>L48*X48</f>
        <v>80249.1013431532</v>
      </c>
      <c r="Z48" s="21">
        <f>Y48-O48</f>
        <v>75196.1013431532</v>
      </c>
    </row>
    <row r="49" ht="15.15" spans="1:26">
      <c r="A49" s="23">
        <v>48</v>
      </c>
      <c r="B49" s="24" t="s">
        <v>81</v>
      </c>
      <c r="C49" s="23">
        <v>681.4</v>
      </c>
      <c r="E49" s="9">
        <v>440400</v>
      </c>
      <c r="F49" s="9" t="s">
        <v>101</v>
      </c>
      <c r="G49" s="9">
        <v>26830</v>
      </c>
      <c r="I49" s="9" t="s">
        <v>71</v>
      </c>
      <c r="J49" s="9">
        <v>610300</v>
      </c>
      <c r="K49" s="9" t="s">
        <v>22</v>
      </c>
      <c r="L49" s="9">
        <v>5915</v>
      </c>
      <c r="M49" s="9">
        <f>VLOOKUP(I49,B:C,2,0)</f>
        <v>371.67</v>
      </c>
      <c r="N49" s="9">
        <f>M49*10000</f>
        <v>3716700</v>
      </c>
      <c r="O49" s="9">
        <f>VLOOKUP(I49,F:G,2,0)</f>
        <v>5956</v>
      </c>
      <c r="P49" s="9">
        <f>O49/L49</f>
        <v>1.00693153000845</v>
      </c>
      <c r="Q49" s="9">
        <f>N49/L49</f>
        <v>628.351648351648</v>
      </c>
      <c r="R49" s="9">
        <v>7</v>
      </c>
      <c r="S49" s="9">
        <f>N49/O49</f>
        <v>624.026192075218</v>
      </c>
      <c r="T49">
        <f>IF(S49&lt;50,S49-10,IF(S49&lt;100,S49-20,IF(S49&lt;200,S49-25,S49-30)))</f>
        <v>594.026192075218</v>
      </c>
      <c r="U49" s="21">
        <f t="shared" si="1"/>
        <v>18770.3844523208</v>
      </c>
      <c r="V49" s="21">
        <f>U49-O49</f>
        <v>12814.3844523208</v>
      </c>
      <c r="W49" s="22">
        <f>U49/L49</f>
        <v>3.17335324637714</v>
      </c>
      <c r="X49" s="22">
        <f>IF(W49&lt;2,W49+5,IF(W49&lt;5,W49+3,IF(W49&lt;10,W49+2,W49)))</f>
        <v>6.17335324637714</v>
      </c>
      <c r="Y49" s="21">
        <f>L49*X49</f>
        <v>36515.3844523208</v>
      </c>
      <c r="Z49" s="21">
        <f>Y49-O49</f>
        <v>30559.3844523208</v>
      </c>
    </row>
    <row r="50" ht="15.15" spans="1:26">
      <c r="A50" s="23">
        <v>49</v>
      </c>
      <c r="B50" s="24" t="s">
        <v>102</v>
      </c>
      <c r="C50" s="23">
        <v>669.04</v>
      </c>
      <c r="E50" s="9">
        <v>130100</v>
      </c>
      <c r="F50" s="9" t="s">
        <v>42</v>
      </c>
      <c r="G50" s="9">
        <v>100155</v>
      </c>
      <c r="I50" s="9" t="s">
        <v>55</v>
      </c>
      <c r="J50" s="9">
        <v>350200</v>
      </c>
      <c r="K50" s="9" t="s">
        <v>22</v>
      </c>
      <c r="L50" s="9">
        <v>10347</v>
      </c>
      <c r="M50" s="9">
        <f>VLOOKUP(I50,B:C,2,0)</f>
        <v>353.13</v>
      </c>
      <c r="N50" s="9">
        <f>M50*10000</f>
        <v>3531300</v>
      </c>
      <c r="O50" s="9">
        <f>VLOOKUP(I50,F:G,2,0)</f>
        <v>41559</v>
      </c>
      <c r="P50" s="9">
        <f>O50/L50</f>
        <v>4.01652652942882</v>
      </c>
      <c r="Q50" s="9">
        <f>N50/L50</f>
        <v>341.287329660771</v>
      </c>
      <c r="R50" s="9">
        <v>7</v>
      </c>
      <c r="S50" s="9">
        <f>N50/O50</f>
        <v>84.9707644553526</v>
      </c>
      <c r="T50">
        <f>IF(S50&lt;50,S50-10,IF(S50&lt;100,S50-20,IF(S50&lt;200,S50-25,S50-30)))</f>
        <v>64.9707644553526</v>
      </c>
      <c r="U50" s="21">
        <f t="shared" si="1"/>
        <v>54352.1386827252</v>
      </c>
      <c r="V50" s="21">
        <f>U50-O50</f>
        <v>12793.1386827252</v>
      </c>
      <c r="W50" s="22">
        <f>U50/L50</f>
        <v>5.2529369559027</v>
      </c>
      <c r="X50" s="22">
        <f>IF(W50&lt;2,W50+5,IF(W50&lt;5,W50+3,IF(W50&lt;10,W50+2,W50)))</f>
        <v>7.2529369559027</v>
      </c>
      <c r="Y50" s="21">
        <f>L50*X50</f>
        <v>75046.1386827252</v>
      </c>
      <c r="Z50" s="21">
        <f>Y50-O50</f>
        <v>33487.1386827252</v>
      </c>
    </row>
    <row r="51" ht="15.15" spans="1:26">
      <c r="A51" s="23">
        <v>50</v>
      </c>
      <c r="B51" s="24" t="s">
        <v>47</v>
      </c>
      <c r="C51" s="23">
        <v>666.16</v>
      </c>
      <c r="E51" s="9">
        <v>350100</v>
      </c>
      <c r="F51" s="9" t="s">
        <v>77</v>
      </c>
      <c r="G51" s="9">
        <v>41730</v>
      </c>
      <c r="I51" s="9" t="s">
        <v>27</v>
      </c>
      <c r="J51" s="9">
        <v>442000</v>
      </c>
      <c r="K51" s="9" t="s">
        <v>22</v>
      </c>
      <c r="L51" s="9">
        <v>14840</v>
      </c>
      <c r="M51" s="9">
        <f>VLOOKUP(I51,B:C,2,0)</f>
        <v>312.09</v>
      </c>
      <c r="N51" s="9">
        <f>M51*10000</f>
        <v>3120900</v>
      </c>
      <c r="O51" s="9">
        <f>VLOOKUP(I51,F:G,2,0)</f>
        <v>22548</v>
      </c>
      <c r="P51" s="9">
        <f>O51/L51</f>
        <v>1.51940700808625</v>
      </c>
      <c r="Q51" s="9">
        <f>N51/L51</f>
        <v>210.303234501348</v>
      </c>
      <c r="R51" s="9">
        <v>7</v>
      </c>
      <c r="S51" s="9">
        <f>N51/O51</f>
        <v>138.411389036722</v>
      </c>
      <c r="T51">
        <f>IF(S51&lt;50,S51-10,IF(S51&lt;100,S51-20,IF(S51&lt;200,S51-25,S51-30)))</f>
        <v>113.411389036722</v>
      </c>
      <c r="U51" s="21">
        <f t="shared" si="1"/>
        <v>82555.2008446739</v>
      </c>
      <c r="V51" s="21">
        <f>U51-O51</f>
        <v>60007.2008446739</v>
      </c>
      <c r="W51" s="22">
        <f>U51/L51</f>
        <v>5.56301892484325</v>
      </c>
      <c r="X51" s="22">
        <f>IF(W51&lt;2,W51+5,IF(W51&lt;5,W51+3,IF(W51&lt;10,W51+2,W51)))</f>
        <v>7.56301892484325</v>
      </c>
      <c r="Y51" s="21">
        <f>L51*X51</f>
        <v>112235.200844674</v>
      </c>
      <c r="Z51" s="21">
        <f>Y51-O51</f>
        <v>89687.2008446739</v>
      </c>
    </row>
    <row r="52" ht="15.15" spans="1:26">
      <c r="A52" s="23" t="s">
        <v>103</v>
      </c>
      <c r="B52" s="24" t="s">
        <v>104</v>
      </c>
      <c r="C52" s="23">
        <v>657.97</v>
      </c>
      <c r="E52" s="9">
        <v>330600</v>
      </c>
      <c r="F52" s="9" t="s">
        <v>89</v>
      </c>
      <c r="G52" s="9">
        <v>9339</v>
      </c>
      <c r="I52" s="9" t="s">
        <v>98</v>
      </c>
      <c r="J52" s="9">
        <v>330500</v>
      </c>
      <c r="K52" s="9" t="s">
        <v>22</v>
      </c>
      <c r="L52" s="9">
        <v>18393</v>
      </c>
      <c r="M52" s="9">
        <f>VLOOKUP(I52,B:C,2,0)</f>
        <v>289.35</v>
      </c>
      <c r="N52" s="9">
        <f>M52*10000</f>
        <v>2893500</v>
      </c>
      <c r="O52" s="9">
        <f>VLOOKUP(I52,F:G,2,0)</f>
        <v>9392</v>
      </c>
      <c r="P52" s="9">
        <f>O52/L52</f>
        <v>0.510629043657913</v>
      </c>
      <c r="Q52" s="9">
        <f>N52/L52</f>
        <v>157.315282988093</v>
      </c>
      <c r="R52" s="9">
        <v>8</v>
      </c>
      <c r="S52" s="9">
        <f>N52/O52</f>
        <v>308.081345826235</v>
      </c>
      <c r="T52">
        <f>IF(S52&lt;50,S52-10,IF(S52&lt;100,S52-20,IF(S52&lt;200,S52-25,S52-30)))</f>
        <v>278.081345826235</v>
      </c>
      <c r="U52" s="21">
        <f t="shared" si="1"/>
        <v>31215.6860943279</v>
      </c>
      <c r="V52" s="21">
        <f>U52-O52</f>
        <v>21823.6860943279</v>
      </c>
      <c r="W52" s="22">
        <f>U52/L52</f>
        <v>1.69715033405795</v>
      </c>
      <c r="X52" s="22">
        <f>IF(W52&lt;2,W52+5,IF(W52&lt;5,W52+3,IF(W52&lt;10,W52+2,W52)))</f>
        <v>6.69715033405795</v>
      </c>
      <c r="Y52" s="21">
        <f>L52*X52</f>
        <v>123180.686094328</v>
      </c>
      <c r="Z52" s="21">
        <f>Y52-O52</f>
        <v>113788.686094328</v>
      </c>
    </row>
    <row r="53" ht="15.15" spans="1:26">
      <c r="A53" s="23" t="s">
        <v>105</v>
      </c>
      <c r="B53" s="24" t="s">
        <v>106</v>
      </c>
      <c r="C53" s="23">
        <v>654.95</v>
      </c>
      <c r="E53" s="9">
        <v>441200</v>
      </c>
      <c r="F53" s="9" t="s">
        <v>100</v>
      </c>
      <c r="G53" s="9">
        <v>5053</v>
      </c>
      <c r="I53" s="9" t="s">
        <v>92</v>
      </c>
      <c r="J53" s="9">
        <v>460100</v>
      </c>
      <c r="K53" s="9" t="s">
        <v>22</v>
      </c>
      <c r="L53" s="9">
        <v>10994</v>
      </c>
      <c r="M53" s="9">
        <f>VLOOKUP(I53,B:C,2,0)</f>
        <v>204.62</v>
      </c>
      <c r="N53" s="9">
        <f>M53*10000</f>
        <v>2046200</v>
      </c>
      <c r="O53" s="9">
        <f>VLOOKUP(I53,F:G,2,0)</f>
        <v>35446</v>
      </c>
      <c r="P53" s="9">
        <f>O53/L53</f>
        <v>3.22412224849918</v>
      </c>
      <c r="Q53" s="9">
        <f>N53/L53</f>
        <v>186.119701655448</v>
      </c>
      <c r="R53" s="9">
        <v>8</v>
      </c>
      <c r="S53" s="9">
        <f>N53/O53</f>
        <v>57.7272470800655</v>
      </c>
      <c r="T53">
        <f>IF(S53&lt;50,S53-10,IF(S53&lt;100,S53-20,IF(S53&lt;200,S53-25,S53-30)))</f>
        <v>37.7272470800655</v>
      </c>
      <c r="U53" s="21">
        <f t="shared" si="1"/>
        <v>54236.6633764058</v>
      </c>
      <c r="V53" s="21">
        <f>U53-O53</f>
        <v>18790.6633764058</v>
      </c>
      <c r="W53" s="22">
        <f>U53/L53</f>
        <v>4.93329665057357</v>
      </c>
      <c r="X53" s="22">
        <f>IF(W53&lt;2,W53+5,IF(W53&lt;5,W53+3,IF(W53&lt;10,W53+2,W53)))</f>
        <v>7.93329665057357</v>
      </c>
      <c r="Y53" s="21">
        <f>L53*X53</f>
        <v>87218.6633764058</v>
      </c>
      <c r="Z53" s="21">
        <f>Y53-O53</f>
        <v>51772.6633764058</v>
      </c>
    </row>
    <row r="54" ht="15.15" spans="1:26">
      <c r="A54" s="23" t="s">
        <v>107</v>
      </c>
      <c r="B54" s="24" t="s">
        <v>108</v>
      </c>
      <c r="C54" s="23">
        <v>653.64</v>
      </c>
      <c r="E54" s="9">
        <v>320500</v>
      </c>
      <c r="F54" s="9" t="s">
        <v>37</v>
      </c>
      <c r="G54" s="9">
        <v>56801</v>
      </c>
      <c r="I54" s="9" t="s">
        <v>101</v>
      </c>
      <c r="J54" s="9">
        <v>440400</v>
      </c>
      <c r="K54" s="9" t="s">
        <v>22</v>
      </c>
      <c r="L54" s="9">
        <v>13233</v>
      </c>
      <c r="M54" s="9">
        <f>VLOOKUP(I54,B:C,2,0)</f>
        <v>156.02</v>
      </c>
      <c r="N54" s="9">
        <f>M54*10000</f>
        <v>1560200</v>
      </c>
      <c r="O54" s="9">
        <f>VLOOKUP(I54,F:G,2,0)</f>
        <v>26830</v>
      </c>
      <c r="P54" s="9">
        <f>O54/L54</f>
        <v>2.02750699010051</v>
      </c>
      <c r="Q54" s="9">
        <f>N54/L54</f>
        <v>117.902214161566</v>
      </c>
      <c r="R54" s="9">
        <v>8</v>
      </c>
      <c r="S54" s="9">
        <f>N54/O54</f>
        <v>58.1513231457324</v>
      </c>
      <c r="T54">
        <f>IF(S54&lt;50,S54-10,IF(S54&lt;100,S54-20,IF(S54&lt;200,S54-25,S54-30)))</f>
        <v>38.1513231457324</v>
      </c>
      <c r="U54" s="21">
        <f t="shared" si="1"/>
        <v>40895.0429855412</v>
      </c>
      <c r="V54" s="21">
        <f>U54-O54</f>
        <v>14065.0429855412</v>
      </c>
      <c r="W54" s="22">
        <f>U54/L54</f>
        <v>3.09038335868973</v>
      </c>
      <c r="X54" s="22">
        <f>IF(W54&lt;2,W54+5,IF(W54&lt;5,W54+3,IF(W54&lt;10,W54+2,W54)))</f>
        <v>6.09038335868973</v>
      </c>
      <c r="Y54" s="21">
        <f>L54*X54</f>
        <v>80594.0429855412</v>
      </c>
      <c r="Z54" s="21">
        <f>Y54-O54</f>
        <v>53764.0429855412</v>
      </c>
    </row>
    <row r="55" ht="15.15" spans="1:26">
      <c r="A55" s="23" t="s">
        <v>109</v>
      </c>
      <c r="B55" s="24" t="s">
        <v>84</v>
      </c>
      <c r="C55" s="23">
        <v>643.2</v>
      </c>
      <c r="E55" s="9">
        <v>610100</v>
      </c>
      <c r="F55" s="9" t="s">
        <v>48</v>
      </c>
      <c r="G55" s="9">
        <v>333395</v>
      </c>
      <c r="I55" s="9" t="s">
        <v>21</v>
      </c>
      <c r="J55" s="9">
        <v>460200</v>
      </c>
      <c r="K55" s="9" t="s">
        <v>22</v>
      </c>
      <c r="L55" s="9">
        <v>2055</v>
      </c>
      <c r="M55" s="9">
        <f>VLOOKUP(I55,B:C,2,0)</f>
        <v>68.54</v>
      </c>
      <c r="N55" s="9">
        <f>M55*10000</f>
        <v>685400</v>
      </c>
      <c r="O55" s="9">
        <f>VLOOKUP(I55,F:G,2,0)</f>
        <v>18321</v>
      </c>
      <c r="P55" s="9">
        <f>O55/L55</f>
        <v>8.91532846715329</v>
      </c>
      <c r="Q55" s="9">
        <f>N55/L55</f>
        <v>333.52798053528</v>
      </c>
      <c r="R55" s="9">
        <v>8</v>
      </c>
      <c r="S55" s="9">
        <f>N55/O55</f>
        <v>37.4106216909557</v>
      </c>
      <c r="T55">
        <f>IF(S55&lt;50,S55-10,IF(S55&lt;100,S55-20,IF(S55&lt;200,S55-25,S55-30)))</f>
        <v>27.4106216909557</v>
      </c>
      <c r="U55" s="21">
        <f t="shared" si="1"/>
        <v>25004.9053147215</v>
      </c>
      <c r="V55" s="21">
        <f>U55-O55</f>
        <v>6683.90531472152</v>
      </c>
      <c r="W55" s="22">
        <f>U55/L55</f>
        <v>12.1678371361175</v>
      </c>
      <c r="X55" s="22">
        <f>IF(W55&lt;2,W55+5,IF(W55&lt;5,W55+3,IF(W55&lt;10,W55+2,W55)))</f>
        <v>12.1678371361175</v>
      </c>
      <c r="Y55" s="21">
        <f>L55*X55</f>
        <v>25004.9053147215</v>
      </c>
      <c r="Z55" s="21">
        <f>Y55-O55</f>
        <v>6683.90531472152</v>
      </c>
    </row>
    <row r="56" ht="15.15" spans="1:7">
      <c r="A56" s="23" t="s">
        <v>110</v>
      </c>
      <c r="B56" s="24" t="s">
        <v>82</v>
      </c>
      <c r="C56" s="23">
        <v>637.26</v>
      </c>
      <c r="E56" s="9">
        <v>520100</v>
      </c>
      <c r="F56" s="9" t="s">
        <v>99</v>
      </c>
      <c r="G56" s="9">
        <v>42466</v>
      </c>
    </row>
    <row r="57" ht="15.15" spans="1:7">
      <c r="A57" s="23" t="s">
        <v>111</v>
      </c>
      <c r="B57" s="24" t="s">
        <v>112</v>
      </c>
      <c r="C57" s="23">
        <v>627.86</v>
      </c>
      <c r="E57" s="9">
        <v>520100</v>
      </c>
      <c r="F57" s="9" t="s">
        <v>99</v>
      </c>
      <c r="G57" s="9">
        <v>42576</v>
      </c>
    </row>
    <row r="58" ht="15.15" spans="1:7">
      <c r="A58" s="23" t="s">
        <v>113</v>
      </c>
      <c r="B58" s="24" t="s">
        <v>114</v>
      </c>
      <c r="C58" s="23">
        <v>616.21</v>
      </c>
      <c r="E58" s="9">
        <v>360700</v>
      </c>
      <c r="F58" s="9" t="s">
        <v>64</v>
      </c>
      <c r="G58" s="9">
        <v>6536</v>
      </c>
    </row>
    <row r="59" ht="15.15" spans="1:7">
      <c r="A59" s="23" t="s">
        <v>115</v>
      </c>
      <c r="B59" s="24" t="s">
        <v>116</v>
      </c>
      <c r="C59" s="23">
        <v>612.7</v>
      </c>
      <c r="E59" s="9">
        <v>410100</v>
      </c>
      <c r="F59" s="9" t="s">
        <v>45</v>
      </c>
      <c r="G59" s="9">
        <v>105089</v>
      </c>
    </row>
    <row r="60" ht="15.15" spans="1:7">
      <c r="A60" s="23">
        <v>55</v>
      </c>
      <c r="B60" s="24" t="s">
        <v>117</v>
      </c>
      <c r="C60" s="23">
        <v>610.87</v>
      </c>
      <c r="E60" s="9">
        <v>410100</v>
      </c>
      <c r="F60" s="9" t="s">
        <v>45</v>
      </c>
      <c r="G60" s="9">
        <v>105119</v>
      </c>
    </row>
    <row r="61" ht="15.15" spans="1:7">
      <c r="A61" s="23" t="s">
        <v>118</v>
      </c>
      <c r="B61" s="24" t="s">
        <v>119</v>
      </c>
      <c r="C61" s="23">
        <v>596.88</v>
      </c>
      <c r="E61" s="9">
        <v>500000</v>
      </c>
      <c r="F61" s="9" t="s">
        <v>20</v>
      </c>
      <c r="G61" s="9">
        <v>560639</v>
      </c>
    </row>
    <row r="62" ht="15.15" spans="1:7">
      <c r="A62" s="23" t="s">
        <v>120</v>
      </c>
      <c r="B62" s="24" t="s">
        <v>121</v>
      </c>
      <c r="C62" s="23">
        <v>587.7</v>
      </c>
      <c r="E62" s="9">
        <v>220100</v>
      </c>
      <c r="F62" s="9" t="s">
        <v>72</v>
      </c>
      <c r="G62" s="9">
        <v>84592</v>
      </c>
    </row>
    <row r="63" ht="15.15" spans="1:7">
      <c r="A63" s="23" t="s">
        <v>122</v>
      </c>
      <c r="B63" s="24" t="s">
        <v>123</v>
      </c>
      <c r="C63" s="23">
        <v>585.5</v>
      </c>
      <c r="E63" s="9">
        <v>430100</v>
      </c>
      <c r="F63" s="9" t="s">
        <v>78</v>
      </c>
      <c r="G63" s="9">
        <v>215899</v>
      </c>
    </row>
    <row r="64" ht="15.15" spans="1:7">
      <c r="A64" s="23" t="s">
        <v>124</v>
      </c>
      <c r="B64" s="24" t="s">
        <v>125</v>
      </c>
      <c r="C64" s="23">
        <v>581.78</v>
      </c>
      <c r="E64" s="9">
        <v>430100</v>
      </c>
      <c r="F64" s="9" t="s">
        <v>78</v>
      </c>
      <c r="G64" s="9">
        <v>215965</v>
      </c>
    </row>
    <row r="65" ht="15.15" spans="1:7">
      <c r="A65" s="23" t="s">
        <v>126</v>
      </c>
      <c r="B65" s="24" t="s">
        <v>127</v>
      </c>
      <c r="C65" s="23">
        <v>578.99</v>
      </c>
      <c r="E65" s="9">
        <v>370200</v>
      </c>
      <c r="F65" s="9" t="s">
        <v>56</v>
      </c>
      <c r="G65" s="9">
        <v>211591</v>
      </c>
    </row>
    <row r="66" ht="15.15" spans="1:3">
      <c r="A66" s="23">
        <v>65</v>
      </c>
      <c r="B66" s="24" t="s">
        <v>128</v>
      </c>
      <c r="C66" s="23">
        <v>571.72</v>
      </c>
    </row>
    <row r="67" ht="15.15" spans="1:3">
      <c r="A67" s="23">
        <v>66</v>
      </c>
      <c r="B67" s="24" t="s">
        <v>129</v>
      </c>
      <c r="C67" s="23">
        <v>570.78</v>
      </c>
    </row>
    <row r="68" ht="15.15" spans="1:3">
      <c r="A68" s="23">
        <v>67</v>
      </c>
      <c r="B68" s="24" t="s">
        <v>58</v>
      </c>
      <c r="C68" s="23">
        <v>570.2</v>
      </c>
    </row>
    <row r="69" ht="15.15" spans="1:3">
      <c r="A69" s="23">
        <v>68</v>
      </c>
      <c r="B69" s="24" t="s">
        <v>130</v>
      </c>
      <c r="C69" s="23">
        <v>569.17</v>
      </c>
    </row>
    <row r="70" ht="15.15" spans="1:3">
      <c r="A70" s="23">
        <v>69</v>
      </c>
      <c r="B70" s="24" t="s">
        <v>131</v>
      </c>
      <c r="C70" s="23">
        <v>561.2</v>
      </c>
    </row>
    <row r="71" ht="15.15" spans="1:3">
      <c r="A71" s="23">
        <v>70</v>
      </c>
      <c r="B71" s="24" t="s">
        <v>132</v>
      </c>
      <c r="C71" s="23">
        <v>556.82</v>
      </c>
    </row>
    <row r="72" ht="15.15" spans="1:3">
      <c r="A72" s="23">
        <v>71</v>
      </c>
      <c r="B72" s="24" t="s">
        <v>133</v>
      </c>
      <c r="C72" s="23">
        <v>550.03</v>
      </c>
    </row>
    <row r="73" ht="15.15" spans="1:3">
      <c r="A73" s="23">
        <v>72</v>
      </c>
      <c r="B73" s="24" t="s">
        <v>134</v>
      </c>
      <c r="C73" s="23">
        <v>549.42</v>
      </c>
    </row>
    <row r="74" ht="15.15" spans="1:3">
      <c r="A74" s="23">
        <v>73</v>
      </c>
      <c r="B74" s="24" t="s">
        <v>135</v>
      </c>
      <c r="C74" s="23">
        <v>548.74</v>
      </c>
    </row>
    <row r="75" ht="15.15" spans="1:3">
      <c r="A75" s="23">
        <v>74</v>
      </c>
      <c r="B75" s="24" t="s">
        <v>136</v>
      </c>
      <c r="C75" s="23">
        <v>547.79</v>
      </c>
    </row>
    <row r="76" ht="15.15" spans="1:3">
      <c r="A76" s="23">
        <v>75</v>
      </c>
      <c r="B76" s="24" t="s">
        <v>137</v>
      </c>
      <c r="C76" s="23">
        <v>546.81</v>
      </c>
    </row>
    <row r="77" ht="15.15" spans="1:3">
      <c r="A77" s="23">
        <v>76</v>
      </c>
      <c r="B77" s="24" t="s">
        <v>138</v>
      </c>
      <c r="C77" s="23">
        <v>541.96</v>
      </c>
    </row>
    <row r="78" ht="15.15" spans="1:3">
      <c r="A78" s="23">
        <v>77</v>
      </c>
      <c r="B78" s="24" t="s">
        <v>139</v>
      </c>
      <c r="C78" s="23">
        <v>541.64</v>
      </c>
    </row>
    <row r="79" ht="15.15" spans="1:3">
      <c r="A79" s="23">
        <v>78</v>
      </c>
      <c r="B79" s="24" t="s">
        <v>86</v>
      </c>
      <c r="C79" s="23">
        <v>539.1</v>
      </c>
    </row>
    <row r="80" ht="15.15" spans="1:3">
      <c r="A80" s="23">
        <v>79</v>
      </c>
      <c r="B80" s="24" t="s">
        <v>140</v>
      </c>
      <c r="C80" s="23">
        <v>536.7</v>
      </c>
    </row>
    <row r="81" ht="15.15" spans="1:3">
      <c r="A81" s="23">
        <v>80</v>
      </c>
      <c r="B81" s="24" t="s">
        <v>141</v>
      </c>
      <c r="C81" s="23">
        <v>536.16</v>
      </c>
    </row>
    <row r="82" ht="15.15" spans="1:3">
      <c r="A82" s="23">
        <v>81</v>
      </c>
      <c r="B82" s="24" t="s">
        <v>142</v>
      </c>
      <c r="C82" s="23">
        <v>535.3</v>
      </c>
    </row>
    <row r="83" ht="15.15" spans="1:3">
      <c r="A83" s="23">
        <v>82</v>
      </c>
      <c r="B83" s="24" t="s">
        <v>143</v>
      </c>
      <c r="C83" s="23">
        <v>531.1</v>
      </c>
    </row>
    <row r="84" ht="15.15" spans="1:3">
      <c r="A84" s="23">
        <v>83</v>
      </c>
      <c r="B84" s="24" t="s">
        <v>144</v>
      </c>
      <c r="C84" s="23">
        <v>528.61</v>
      </c>
    </row>
    <row r="85" ht="15.15" spans="1:3">
      <c r="A85" s="23">
        <v>84</v>
      </c>
      <c r="B85" s="24" t="s">
        <v>145</v>
      </c>
      <c r="C85" s="23">
        <v>521.3</v>
      </c>
    </row>
    <row r="86" ht="15.15" spans="1:3">
      <c r="A86" s="23">
        <v>85</v>
      </c>
      <c r="B86" s="24" t="s">
        <v>146</v>
      </c>
      <c r="C86" s="23">
        <v>518.02</v>
      </c>
    </row>
    <row r="87" ht="15.15" spans="1:3">
      <c r="A87" s="23">
        <v>86</v>
      </c>
      <c r="B87" s="24" t="s">
        <v>147</v>
      </c>
      <c r="C87" s="23">
        <v>517.28</v>
      </c>
    </row>
    <row r="88" ht="15.15" spans="1:3">
      <c r="A88" s="23">
        <v>87</v>
      </c>
      <c r="B88" s="24" t="s">
        <v>148</v>
      </c>
      <c r="C88" s="23">
        <v>513.48</v>
      </c>
    </row>
    <row r="89" ht="15.15" spans="1:3">
      <c r="A89" s="23">
        <v>88</v>
      </c>
      <c r="B89" s="24" t="s">
        <v>49</v>
      </c>
      <c r="C89" s="23">
        <v>504.26</v>
      </c>
    </row>
    <row r="90" ht="15.15" spans="1:3">
      <c r="A90" s="23">
        <v>89</v>
      </c>
      <c r="B90" s="24" t="s">
        <v>89</v>
      </c>
      <c r="C90" s="23">
        <v>491.22</v>
      </c>
    </row>
    <row r="91" ht="15.15" spans="1:3">
      <c r="A91" s="23">
        <v>90</v>
      </c>
      <c r="B91" s="24" t="s">
        <v>149</v>
      </c>
      <c r="C91" s="23">
        <v>490.44</v>
      </c>
    </row>
    <row r="92" ht="15.15" spans="1:3">
      <c r="A92" s="23">
        <v>91</v>
      </c>
      <c r="B92" s="24" t="s">
        <v>60</v>
      </c>
      <c r="C92" s="23">
        <v>489.48</v>
      </c>
    </row>
    <row r="93" ht="15.15" spans="1:3">
      <c r="A93" s="23">
        <v>92</v>
      </c>
      <c r="B93" s="24" t="s">
        <v>150</v>
      </c>
      <c r="C93" s="23">
        <v>485.1</v>
      </c>
    </row>
    <row r="94" ht="15.15" spans="1:3">
      <c r="A94" s="23">
        <v>93</v>
      </c>
      <c r="B94" s="24" t="s">
        <v>151</v>
      </c>
      <c r="C94" s="23">
        <v>481.45</v>
      </c>
    </row>
    <row r="95" ht="15.15" spans="1:3">
      <c r="A95" s="23">
        <v>94</v>
      </c>
      <c r="B95" s="24" t="s">
        <v>152</v>
      </c>
      <c r="C95" s="23">
        <v>481.03</v>
      </c>
    </row>
    <row r="96" ht="15.15" spans="1:3">
      <c r="A96" s="23">
        <v>95</v>
      </c>
      <c r="B96" s="24" t="s">
        <v>153</v>
      </c>
      <c r="C96" s="23">
        <v>481</v>
      </c>
    </row>
    <row r="97" ht="15.15" spans="1:3">
      <c r="A97" s="23">
        <v>96</v>
      </c>
      <c r="B97" s="24" t="s">
        <v>154</v>
      </c>
      <c r="C97" s="23">
        <v>479.99</v>
      </c>
    </row>
    <row r="98" ht="15.15" spans="1:3">
      <c r="A98" s="23">
        <v>97</v>
      </c>
      <c r="B98" s="24" t="s">
        <v>155</v>
      </c>
      <c r="C98" s="23">
        <v>474.8</v>
      </c>
    </row>
    <row r="99" ht="15.15" spans="1:3">
      <c r="A99" s="23">
        <v>98</v>
      </c>
      <c r="B99" s="24" t="s">
        <v>156</v>
      </c>
      <c r="C99" s="23">
        <v>474.19</v>
      </c>
    </row>
    <row r="100" ht="15.15" spans="1:3">
      <c r="A100" s="23">
        <v>99</v>
      </c>
      <c r="B100" s="24" t="s">
        <v>29</v>
      </c>
      <c r="C100" s="23">
        <v>472.88</v>
      </c>
    </row>
    <row r="101" ht="15.15" spans="1:3">
      <c r="A101" s="23">
        <v>100</v>
      </c>
      <c r="B101" s="24" t="s">
        <v>157</v>
      </c>
      <c r="C101" s="23">
        <v>471.56</v>
      </c>
    </row>
    <row r="102" ht="15.15" spans="1:3">
      <c r="A102" s="23">
        <v>101</v>
      </c>
      <c r="B102" s="23" t="s">
        <v>158</v>
      </c>
      <c r="C102" s="23">
        <v>467.62</v>
      </c>
    </row>
    <row r="103" ht="15.15" spans="1:3">
      <c r="A103" s="23">
        <v>102</v>
      </c>
      <c r="B103" s="23" t="s">
        <v>159</v>
      </c>
      <c r="C103" s="23">
        <v>461.86</v>
      </c>
    </row>
    <row r="104" ht="15.15" spans="1:3">
      <c r="A104" s="23">
        <v>103</v>
      </c>
      <c r="B104" s="24" t="s">
        <v>160</v>
      </c>
      <c r="C104" s="23">
        <v>461.39</v>
      </c>
    </row>
    <row r="105" ht="15.15" spans="1:3">
      <c r="A105" s="23">
        <v>104</v>
      </c>
      <c r="B105" s="23" t="s">
        <v>76</v>
      </c>
      <c r="C105" s="23">
        <v>459.7</v>
      </c>
    </row>
    <row r="106" ht="15.15" spans="1:3">
      <c r="A106" s="23">
        <v>105</v>
      </c>
      <c r="B106" s="23" t="s">
        <v>73</v>
      </c>
      <c r="C106" s="23">
        <v>459.2</v>
      </c>
    </row>
    <row r="107" ht="15.15" spans="1:3">
      <c r="A107" s="23">
        <v>106</v>
      </c>
      <c r="B107" s="23" t="s">
        <v>161</v>
      </c>
      <c r="C107" s="23">
        <v>458.18</v>
      </c>
    </row>
    <row r="108" ht="15.15" spans="1:3">
      <c r="A108" s="23">
        <v>107</v>
      </c>
      <c r="B108" s="23" t="s">
        <v>162</v>
      </c>
      <c r="C108" s="23">
        <v>453.28</v>
      </c>
    </row>
    <row r="109" ht="15.15" spans="1:3">
      <c r="A109" s="23">
        <v>108</v>
      </c>
      <c r="B109" s="23" t="s">
        <v>95</v>
      </c>
      <c r="C109" s="23">
        <v>453.06</v>
      </c>
    </row>
    <row r="110" ht="15.15" spans="1:3">
      <c r="A110" s="23">
        <v>109</v>
      </c>
      <c r="B110" s="23" t="s">
        <v>66</v>
      </c>
      <c r="C110" s="23">
        <v>450.17</v>
      </c>
    </row>
    <row r="111" ht="15.15" spans="1:3">
      <c r="A111" s="23">
        <v>110</v>
      </c>
      <c r="B111" s="23" t="s">
        <v>163</v>
      </c>
      <c r="C111" s="23">
        <v>450.1</v>
      </c>
    </row>
    <row r="112" ht="15.15" spans="1:3">
      <c r="A112" s="23">
        <v>111</v>
      </c>
      <c r="B112" s="23" t="s">
        <v>164</v>
      </c>
      <c r="C112" s="23">
        <v>447.2</v>
      </c>
    </row>
    <row r="113" ht="15.15" spans="1:3">
      <c r="A113" s="23">
        <v>112</v>
      </c>
      <c r="B113" s="23" t="s">
        <v>80</v>
      </c>
      <c r="C113" s="23">
        <v>445.98</v>
      </c>
    </row>
    <row r="114" ht="15.15" spans="1:3">
      <c r="A114" s="23">
        <v>113</v>
      </c>
      <c r="B114" s="23" t="s">
        <v>165</v>
      </c>
      <c r="C114" s="23">
        <v>444.89</v>
      </c>
    </row>
    <row r="115" ht="15.15" spans="1:3">
      <c r="A115" s="23">
        <v>114</v>
      </c>
      <c r="B115" s="23" t="s">
        <v>166</v>
      </c>
      <c r="C115" s="23">
        <v>441.47</v>
      </c>
    </row>
    <row r="116" ht="15.15" spans="1:3">
      <c r="A116" s="23">
        <v>115</v>
      </c>
      <c r="B116" s="23" t="s">
        <v>167</v>
      </c>
      <c r="C116" s="23">
        <v>439.39</v>
      </c>
    </row>
    <row r="117" ht="15.15" spans="1:3">
      <c r="A117" s="23">
        <v>116</v>
      </c>
      <c r="B117" s="23" t="s">
        <v>168</v>
      </c>
      <c r="C117" s="23">
        <v>435.88</v>
      </c>
    </row>
    <row r="118" ht="15.15" spans="1:3">
      <c r="A118" s="23">
        <v>117</v>
      </c>
      <c r="B118" s="23" t="s">
        <v>169</v>
      </c>
      <c r="C118" s="23">
        <v>434.55</v>
      </c>
    </row>
    <row r="119" ht="15.15" spans="1:3">
      <c r="A119" s="23">
        <v>118</v>
      </c>
      <c r="B119" s="23" t="s">
        <v>170</v>
      </c>
      <c r="C119" s="23">
        <v>434.12</v>
      </c>
    </row>
    <row r="120" ht="15.15" spans="1:3">
      <c r="A120" s="23">
        <v>119</v>
      </c>
      <c r="B120" s="23" t="s">
        <v>171</v>
      </c>
      <c r="C120" s="23">
        <v>434.08</v>
      </c>
    </row>
    <row r="121" ht="15.15" spans="1:3">
      <c r="A121" s="23">
        <v>120</v>
      </c>
      <c r="B121" s="23" t="s">
        <v>99</v>
      </c>
      <c r="C121" s="23">
        <v>432.46</v>
      </c>
    </row>
    <row r="122" ht="15.15" spans="1:3">
      <c r="A122" s="23">
        <v>121</v>
      </c>
      <c r="B122" s="23" t="s">
        <v>172</v>
      </c>
      <c r="C122" s="23">
        <v>431.66</v>
      </c>
    </row>
    <row r="123" ht="15.15" spans="1:3">
      <c r="A123" s="23">
        <v>122</v>
      </c>
      <c r="B123" s="23" t="s">
        <v>173</v>
      </c>
      <c r="C123" s="23">
        <v>431.31</v>
      </c>
    </row>
    <row r="124" ht="15.15" spans="1:3">
      <c r="A124" s="23">
        <v>123</v>
      </c>
      <c r="B124" s="23" t="s">
        <v>174</v>
      </c>
      <c r="C124" s="23">
        <v>430.72</v>
      </c>
    </row>
    <row r="125" ht="15.15" spans="1:3">
      <c r="A125" s="23">
        <v>124</v>
      </c>
      <c r="B125" s="23" t="s">
        <v>175</v>
      </c>
      <c r="C125" s="23">
        <v>424.01</v>
      </c>
    </row>
    <row r="126" ht="15.15" spans="1:3">
      <c r="A126" s="23">
        <v>125</v>
      </c>
      <c r="B126" s="23" t="s">
        <v>176</v>
      </c>
      <c r="C126" s="23">
        <v>421.84</v>
      </c>
    </row>
    <row r="127" ht="15.15" spans="1:3">
      <c r="A127" s="23">
        <v>126</v>
      </c>
      <c r="B127" s="23" t="s">
        <v>177</v>
      </c>
      <c r="C127" s="23">
        <v>420.16</v>
      </c>
    </row>
    <row r="128" ht="15.15" spans="1:3">
      <c r="A128" s="23">
        <v>127</v>
      </c>
      <c r="B128" s="23" t="s">
        <v>178</v>
      </c>
      <c r="C128" s="23">
        <v>411.88</v>
      </c>
    </row>
    <row r="129" ht="15.15" spans="1:3">
      <c r="A129" s="23">
        <v>128</v>
      </c>
      <c r="B129" s="23" t="s">
        <v>179</v>
      </c>
      <c r="C129" s="23">
        <v>405.97</v>
      </c>
    </row>
    <row r="130" ht="15.15" spans="1:3">
      <c r="A130" s="23">
        <v>129</v>
      </c>
      <c r="B130" s="23" t="s">
        <v>180</v>
      </c>
      <c r="C130" s="23">
        <v>397.94</v>
      </c>
    </row>
    <row r="131" ht="15.15" spans="1:3">
      <c r="A131" s="23">
        <v>130</v>
      </c>
      <c r="B131" s="23" t="s">
        <v>181</v>
      </c>
      <c r="C131" s="23">
        <v>393.8</v>
      </c>
    </row>
    <row r="132" ht="15.15" spans="1:3">
      <c r="A132" s="23">
        <v>131</v>
      </c>
      <c r="B132" s="23" t="s">
        <v>100</v>
      </c>
      <c r="C132" s="23">
        <v>391.81</v>
      </c>
    </row>
    <row r="133" ht="15.15" spans="1:3">
      <c r="A133" s="23">
        <v>132</v>
      </c>
      <c r="B133" s="23" t="s">
        <v>182</v>
      </c>
      <c r="C133" s="23">
        <v>391.23</v>
      </c>
    </row>
    <row r="134" ht="15.15" spans="1:3">
      <c r="A134" s="23">
        <v>133</v>
      </c>
      <c r="B134" s="23" t="s">
        <v>183</v>
      </c>
      <c r="C134" s="23">
        <v>387.3</v>
      </c>
    </row>
    <row r="135" ht="15.15" spans="1:3">
      <c r="A135" s="23">
        <v>134</v>
      </c>
      <c r="B135" s="23" t="s">
        <v>184</v>
      </c>
      <c r="C135" s="23">
        <v>385.56</v>
      </c>
    </row>
    <row r="136" ht="15.15" spans="1:3">
      <c r="A136" s="23">
        <v>135</v>
      </c>
      <c r="B136" s="23" t="s">
        <v>185</v>
      </c>
      <c r="C136" s="23">
        <v>378.56</v>
      </c>
    </row>
    <row r="137" ht="15.15" spans="1:3">
      <c r="A137" s="23">
        <v>136</v>
      </c>
      <c r="B137" s="23" t="s">
        <v>186</v>
      </c>
      <c r="C137" s="23">
        <v>375.87</v>
      </c>
    </row>
    <row r="138" ht="15.15" spans="1:3">
      <c r="A138" s="23">
        <v>137</v>
      </c>
      <c r="B138" s="23" t="s">
        <v>187</v>
      </c>
      <c r="C138" s="23">
        <v>374.86</v>
      </c>
    </row>
    <row r="139" ht="15.15" spans="1:3">
      <c r="A139" s="23">
        <v>138</v>
      </c>
      <c r="B139" s="23" t="s">
        <v>188</v>
      </c>
      <c r="C139" s="23">
        <v>374.85</v>
      </c>
    </row>
    <row r="140" ht="15.15" spans="1:3">
      <c r="A140" s="23">
        <v>139</v>
      </c>
      <c r="B140" s="23" t="s">
        <v>189</v>
      </c>
      <c r="C140" s="23">
        <v>372.93</v>
      </c>
    </row>
    <row r="141" ht="15.15" spans="1:3">
      <c r="A141" s="23">
        <v>140</v>
      </c>
      <c r="B141" s="23" t="s">
        <v>190</v>
      </c>
      <c r="C141" s="23">
        <v>372.71</v>
      </c>
    </row>
    <row r="142" ht="15.15" spans="1:3">
      <c r="A142" s="23">
        <v>141</v>
      </c>
      <c r="B142" s="23" t="s">
        <v>71</v>
      </c>
      <c r="C142" s="23">
        <v>371.67</v>
      </c>
    </row>
    <row r="143" ht="15.15" spans="1:3">
      <c r="A143" s="23">
        <v>142</v>
      </c>
      <c r="B143" s="23" t="s">
        <v>191</v>
      </c>
      <c r="C143" s="23">
        <v>370.28</v>
      </c>
    </row>
    <row r="144" ht="15.15" spans="1:3">
      <c r="A144" s="23">
        <v>143</v>
      </c>
      <c r="B144" s="23" t="s">
        <v>192</v>
      </c>
      <c r="C144" s="23">
        <v>369.84</v>
      </c>
    </row>
    <row r="145" ht="15.15" spans="1:3">
      <c r="A145" s="23">
        <v>144</v>
      </c>
      <c r="B145" s="23" t="s">
        <v>193</v>
      </c>
      <c r="C145" s="23">
        <v>366.51</v>
      </c>
    </row>
    <row r="146" ht="15.15" spans="1:3">
      <c r="A146" s="23">
        <v>145</v>
      </c>
      <c r="B146" s="23" t="s">
        <v>194</v>
      </c>
      <c r="C146" s="23">
        <v>364.59</v>
      </c>
    </row>
    <row r="147" ht="15.15" spans="1:3">
      <c r="A147" s="23">
        <v>146</v>
      </c>
      <c r="B147" s="23" t="s">
        <v>195</v>
      </c>
      <c r="C147" s="23">
        <v>361.62</v>
      </c>
    </row>
    <row r="148" ht="15.15" spans="1:3">
      <c r="A148" s="23">
        <v>147</v>
      </c>
      <c r="B148" s="23" t="s">
        <v>196</v>
      </c>
      <c r="C148" s="23">
        <v>361.58</v>
      </c>
    </row>
    <row r="149" ht="15.15" spans="1:3">
      <c r="A149" s="23">
        <v>148</v>
      </c>
      <c r="B149" s="23" t="s">
        <v>197</v>
      </c>
      <c r="C149" s="23">
        <v>359.85</v>
      </c>
    </row>
    <row r="150" ht="15.15" spans="1:3">
      <c r="A150" s="23">
        <v>149</v>
      </c>
      <c r="B150" s="23" t="s">
        <v>198</v>
      </c>
      <c r="C150" s="23">
        <v>353.99</v>
      </c>
    </row>
    <row r="151" ht="15.15" spans="1:3">
      <c r="A151" s="23">
        <v>150</v>
      </c>
      <c r="B151" s="23" t="s">
        <v>55</v>
      </c>
      <c r="C151" s="23">
        <v>353.13</v>
      </c>
    </row>
    <row r="152" ht="15.15" spans="1:3">
      <c r="A152" s="23">
        <v>151</v>
      </c>
      <c r="B152" s="24" t="s">
        <v>199</v>
      </c>
      <c r="C152" s="23">
        <v>351.8</v>
      </c>
    </row>
    <row r="153" ht="15.15" spans="1:3">
      <c r="A153" s="23">
        <v>152</v>
      </c>
      <c r="B153" s="23" t="s">
        <v>200</v>
      </c>
      <c r="C153" s="23">
        <v>348.06</v>
      </c>
    </row>
    <row r="154" ht="15.15" spans="1:3">
      <c r="A154" s="23">
        <v>153</v>
      </c>
      <c r="B154" s="24" t="s">
        <v>201</v>
      </c>
      <c r="C154" s="23">
        <v>347.32</v>
      </c>
    </row>
    <row r="155" ht="15.15" spans="1:3">
      <c r="A155" s="23">
        <v>154</v>
      </c>
      <c r="B155" s="24" t="s">
        <v>202</v>
      </c>
      <c r="C155" s="23">
        <v>346.68</v>
      </c>
    </row>
    <row r="156" ht="15.15" spans="1:3">
      <c r="A156" s="23">
        <v>155</v>
      </c>
      <c r="B156" s="23" t="s">
        <v>203</v>
      </c>
      <c r="C156" s="23">
        <v>345.6</v>
      </c>
    </row>
    <row r="157" ht="15.15" spans="1:3">
      <c r="A157" s="23">
        <v>156</v>
      </c>
      <c r="B157" s="24" t="s">
        <v>204</v>
      </c>
      <c r="C157" s="23">
        <v>341.62</v>
      </c>
    </row>
    <row r="158" ht="15.15" spans="1:3">
      <c r="A158" s="23">
        <v>157</v>
      </c>
      <c r="B158" s="24" t="s">
        <v>205</v>
      </c>
      <c r="C158" s="23">
        <v>338.63</v>
      </c>
    </row>
    <row r="159" ht="15.15" spans="1:3">
      <c r="A159" s="23">
        <v>158</v>
      </c>
      <c r="B159" s="24" t="s">
        <v>206</v>
      </c>
      <c r="C159" s="23">
        <v>336.92</v>
      </c>
    </row>
    <row r="160" ht="15.15" spans="1:3">
      <c r="A160" s="23">
        <v>159</v>
      </c>
      <c r="B160" s="23" t="s">
        <v>207</v>
      </c>
      <c r="C160" s="23">
        <v>335.14</v>
      </c>
    </row>
    <row r="161" ht="15.15" spans="1:3">
      <c r="A161" s="23">
        <v>160</v>
      </c>
      <c r="B161" s="23" t="s">
        <v>208</v>
      </c>
      <c r="C161" s="23">
        <v>334.08</v>
      </c>
    </row>
    <row r="162" ht="15.15" spans="1:3">
      <c r="A162" s="23">
        <v>161</v>
      </c>
      <c r="B162" s="23" t="s">
        <v>209</v>
      </c>
      <c r="C162" s="23">
        <v>333.46</v>
      </c>
    </row>
    <row r="163" ht="15.15" spans="1:3">
      <c r="A163" s="23">
        <v>162</v>
      </c>
      <c r="B163" s="23" t="s">
        <v>210</v>
      </c>
      <c r="C163" s="23">
        <v>331.81</v>
      </c>
    </row>
    <row r="164" ht="15.15" spans="1:3">
      <c r="A164" s="23">
        <v>163</v>
      </c>
      <c r="B164" s="23" t="s">
        <v>211</v>
      </c>
      <c r="C164" s="23">
        <v>329.03</v>
      </c>
    </row>
    <row r="165" ht="15.15" spans="1:3">
      <c r="A165" s="23">
        <v>164</v>
      </c>
      <c r="B165" s="23" t="s">
        <v>212</v>
      </c>
      <c r="C165" s="23">
        <v>328.38</v>
      </c>
    </row>
    <row r="166" ht="15.15" spans="1:3">
      <c r="A166" s="23">
        <v>165</v>
      </c>
      <c r="B166" s="23" t="s">
        <v>213</v>
      </c>
      <c r="C166" s="23">
        <v>326.25</v>
      </c>
    </row>
    <row r="167" ht="15.15" spans="1:3">
      <c r="A167" s="23">
        <v>166</v>
      </c>
      <c r="B167" s="23" t="s">
        <v>214</v>
      </c>
      <c r="C167" s="23">
        <v>325.26</v>
      </c>
    </row>
    <row r="168" ht="15.15" spans="1:3">
      <c r="A168" s="23">
        <v>167</v>
      </c>
      <c r="B168" s="23" t="s">
        <v>215</v>
      </c>
      <c r="C168" s="23">
        <v>324.94</v>
      </c>
    </row>
    <row r="169" ht="15.15" spans="1:3">
      <c r="A169" s="23">
        <v>168</v>
      </c>
      <c r="B169" s="23" t="s">
        <v>216</v>
      </c>
      <c r="C169" s="23">
        <v>323.58</v>
      </c>
    </row>
    <row r="170" ht="15.15" spans="1:3">
      <c r="A170" s="23">
        <v>169</v>
      </c>
      <c r="B170" s="23" t="s">
        <v>217</v>
      </c>
      <c r="C170" s="23">
        <v>323.12</v>
      </c>
    </row>
    <row r="171" ht="15.15" spans="1:3">
      <c r="A171" s="23">
        <v>170</v>
      </c>
      <c r="B171" s="23" t="s">
        <v>218</v>
      </c>
      <c r="C171" s="23">
        <v>320.55</v>
      </c>
    </row>
    <row r="172" ht="15.15" spans="1:3">
      <c r="A172" s="23">
        <v>171</v>
      </c>
      <c r="B172" s="23" t="s">
        <v>219</v>
      </c>
      <c r="C172" s="23">
        <v>316.4</v>
      </c>
    </row>
    <row r="173" ht="15.15" spans="1:3">
      <c r="A173" s="23">
        <v>172</v>
      </c>
      <c r="B173" s="23" t="s">
        <v>220</v>
      </c>
      <c r="C173" s="23">
        <v>313.92</v>
      </c>
    </row>
    <row r="174" ht="15.15" spans="1:3">
      <c r="A174" s="23">
        <v>173</v>
      </c>
      <c r="B174" s="23" t="s">
        <v>221</v>
      </c>
      <c r="C174" s="23">
        <v>312.65</v>
      </c>
    </row>
    <row r="175" ht="15.15" spans="1:3">
      <c r="A175" s="23">
        <v>174</v>
      </c>
      <c r="B175" s="23" t="s">
        <v>27</v>
      </c>
      <c r="C175" s="23">
        <v>312.09</v>
      </c>
    </row>
    <row r="176" ht="15.15" spans="1:3">
      <c r="A176" s="23">
        <v>175</v>
      </c>
      <c r="B176" s="23" t="s">
        <v>222</v>
      </c>
      <c r="C176" s="23">
        <v>311.34</v>
      </c>
    </row>
    <row r="177" ht="15.15" spans="1:3">
      <c r="A177" s="23">
        <v>176</v>
      </c>
      <c r="B177" s="23" t="s">
        <v>223</v>
      </c>
      <c r="C177" s="23">
        <v>311.03</v>
      </c>
    </row>
    <row r="178" ht="15.15" spans="1:3">
      <c r="A178" s="23">
        <v>177</v>
      </c>
      <c r="B178" s="23" t="s">
        <v>224</v>
      </c>
      <c r="C178" s="23">
        <v>309.24</v>
      </c>
    </row>
    <row r="179" ht="15.15" spans="1:3">
      <c r="A179" s="23">
        <v>178</v>
      </c>
      <c r="B179" s="23" t="s">
        <v>225</v>
      </c>
      <c r="C179" s="23">
        <v>307.97</v>
      </c>
    </row>
    <row r="180" ht="15.15" spans="1:3">
      <c r="A180" s="23">
        <v>179</v>
      </c>
      <c r="B180" s="23" t="s">
        <v>226</v>
      </c>
      <c r="C180" s="23">
        <v>306.75</v>
      </c>
    </row>
    <row r="181" ht="15.15" spans="1:3">
      <c r="A181" s="23">
        <v>180</v>
      </c>
      <c r="B181" s="23" t="s">
        <v>227</v>
      </c>
      <c r="C181" s="23">
        <v>304.46</v>
      </c>
    </row>
    <row r="182" ht="15.15" spans="1:3">
      <c r="A182" s="23">
        <v>181</v>
      </c>
      <c r="B182" s="23" t="s">
        <v>228</v>
      </c>
      <c r="C182" s="23">
        <v>298.76</v>
      </c>
    </row>
    <row r="183" ht="15.15" spans="1:3">
      <c r="A183" s="23">
        <v>182</v>
      </c>
      <c r="B183" s="23" t="s">
        <v>229</v>
      </c>
      <c r="C183" s="23">
        <v>295.3</v>
      </c>
    </row>
    <row r="184" ht="15.15" spans="1:3">
      <c r="A184" s="23">
        <v>183</v>
      </c>
      <c r="B184" s="23" t="s">
        <v>230</v>
      </c>
      <c r="C184" s="23">
        <v>295.05</v>
      </c>
    </row>
    <row r="185" ht="15.15" spans="1:3">
      <c r="A185" s="23">
        <v>184</v>
      </c>
      <c r="B185" s="23" t="s">
        <v>231</v>
      </c>
      <c r="C185" s="23">
        <v>293.57</v>
      </c>
    </row>
    <row r="186" ht="15.15" spans="1:3">
      <c r="A186" s="23">
        <v>185</v>
      </c>
      <c r="B186" s="23" t="s">
        <v>232</v>
      </c>
      <c r="C186" s="23">
        <v>290.45</v>
      </c>
    </row>
    <row r="187" ht="15.15" spans="1:3">
      <c r="A187" s="23">
        <v>186</v>
      </c>
      <c r="B187" s="23" t="s">
        <v>98</v>
      </c>
      <c r="C187" s="23">
        <v>289.35</v>
      </c>
    </row>
    <row r="188" ht="15.15" spans="1:3">
      <c r="A188" s="23">
        <v>187</v>
      </c>
      <c r="B188" s="23" t="s">
        <v>233</v>
      </c>
      <c r="C188" s="23">
        <v>288.22</v>
      </c>
    </row>
    <row r="189" ht="15.15" spans="1:3">
      <c r="A189" s="23">
        <v>188</v>
      </c>
      <c r="B189" s="23" t="s">
        <v>234</v>
      </c>
      <c r="C189" s="23">
        <v>288.11</v>
      </c>
    </row>
    <row r="190" ht="15.15" spans="1:3">
      <c r="A190" s="23">
        <v>189</v>
      </c>
      <c r="B190" s="23" t="s">
        <v>235</v>
      </c>
      <c r="C190" s="23">
        <v>287.37</v>
      </c>
    </row>
    <row r="191" ht="15.15" spans="1:3">
      <c r="A191" s="23">
        <v>190</v>
      </c>
      <c r="B191" s="23" t="s">
        <v>236</v>
      </c>
      <c r="C191" s="23">
        <v>286.66</v>
      </c>
    </row>
    <row r="192" ht="15.15" spans="1:3">
      <c r="A192" s="23">
        <v>191</v>
      </c>
      <c r="B192" s="23" t="s">
        <v>237</v>
      </c>
      <c r="C192" s="23">
        <v>285.12</v>
      </c>
    </row>
    <row r="193" ht="15.15" spans="1:3">
      <c r="A193" s="23">
        <v>192</v>
      </c>
      <c r="B193" s="23" t="s">
        <v>238</v>
      </c>
      <c r="C193" s="23">
        <v>282.66</v>
      </c>
    </row>
    <row r="194" ht="15.15" spans="1:3">
      <c r="A194" s="23">
        <v>193</v>
      </c>
      <c r="B194" s="23" t="s">
        <v>239</v>
      </c>
      <c r="C194" s="23">
        <v>282.2</v>
      </c>
    </row>
    <row r="195" ht="15.15" spans="1:3">
      <c r="A195" s="23">
        <v>194</v>
      </c>
      <c r="B195" s="23" t="s">
        <v>240</v>
      </c>
      <c r="C195" s="23">
        <v>280.59</v>
      </c>
    </row>
    <row r="196" ht="15.15" spans="1:3">
      <c r="A196" s="23">
        <v>195</v>
      </c>
      <c r="B196" s="23" t="s">
        <v>241</v>
      </c>
      <c r="C196" s="23">
        <v>280.48</v>
      </c>
    </row>
    <row r="197" ht="15.15" spans="1:3">
      <c r="A197" s="23">
        <v>196</v>
      </c>
      <c r="B197" s="23" t="s">
        <v>242</v>
      </c>
      <c r="C197" s="23">
        <v>280.11</v>
      </c>
    </row>
    <row r="198" ht="15.15" spans="1:3">
      <c r="A198" s="23">
        <v>197</v>
      </c>
      <c r="B198" s="23" t="s">
        <v>243</v>
      </c>
      <c r="C198" s="23">
        <v>279.87</v>
      </c>
    </row>
    <row r="199" ht="15.15" spans="1:3">
      <c r="A199" s="23">
        <v>198</v>
      </c>
      <c r="B199" s="23" t="s">
        <v>244</v>
      </c>
      <c r="C199" s="23">
        <v>277.85</v>
      </c>
    </row>
    <row r="200" ht="15.15" spans="1:3">
      <c r="A200" s="23">
        <v>199</v>
      </c>
      <c r="B200" s="23" t="s">
        <v>245</v>
      </c>
      <c r="C200" s="23">
        <v>271.77</v>
      </c>
    </row>
    <row r="201" ht="15.15" spans="1:3">
      <c r="A201" s="23">
        <v>200</v>
      </c>
      <c r="B201" s="23" t="s">
        <v>246</v>
      </c>
      <c r="C201" s="23">
        <v>269.86</v>
      </c>
    </row>
    <row r="202" ht="15.15" spans="1:3">
      <c r="A202" s="23">
        <v>201</v>
      </c>
      <c r="B202" s="23" t="s">
        <v>247</v>
      </c>
      <c r="C202" s="23">
        <v>268.4</v>
      </c>
    </row>
    <row r="203" ht="15.15" spans="1:3">
      <c r="A203" s="23">
        <v>202</v>
      </c>
      <c r="B203" s="23" t="s">
        <v>248</v>
      </c>
      <c r="C203" s="23">
        <v>267.89</v>
      </c>
    </row>
    <row r="204" ht="15.15" spans="1:3">
      <c r="A204" s="23">
        <v>203</v>
      </c>
      <c r="B204" s="23" t="s">
        <v>249</v>
      </c>
      <c r="C204" s="23">
        <v>266.98</v>
      </c>
    </row>
    <row r="205" ht="15.15" spans="1:3">
      <c r="A205" s="23">
        <v>204</v>
      </c>
      <c r="B205" s="23" t="s">
        <v>250</v>
      </c>
      <c r="C205" s="23">
        <v>265.04</v>
      </c>
    </row>
    <row r="206" ht="15.15" spans="1:3">
      <c r="A206" s="23">
        <v>205</v>
      </c>
      <c r="B206" s="23" t="s">
        <v>251</v>
      </c>
      <c r="C206" s="23">
        <v>264.55</v>
      </c>
    </row>
    <row r="207" ht="15.15" spans="1:3">
      <c r="A207" s="23">
        <v>206</v>
      </c>
      <c r="B207" s="23" t="s">
        <v>252</v>
      </c>
      <c r="C207" s="23">
        <v>262.99</v>
      </c>
    </row>
    <row r="208" ht="15.15" spans="1:3">
      <c r="A208" s="23">
        <v>207</v>
      </c>
      <c r="B208" s="23" t="s">
        <v>253</v>
      </c>
      <c r="C208" s="23">
        <v>262.35</v>
      </c>
    </row>
    <row r="209" ht="15.15" spans="1:3">
      <c r="A209" s="23">
        <v>208</v>
      </c>
      <c r="B209" s="23" t="s">
        <v>254</v>
      </c>
      <c r="C209" s="23">
        <v>256.77</v>
      </c>
    </row>
    <row r="210" ht="15.15" spans="1:3">
      <c r="A210" s="23">
        <v>209</v>
      </c>
      <c r="B210" s="23" t="s">
        <v>255</v>
      </c>
      <c r="C210" s="23">
        <v>255.95</v>
      </c>
    </row>
    <row r="211" ht="15.15" spans="1:3">
      <c r="A211" s="23">
        <v>210</v>
      </c>
      <c r="B211" s="23" t="s">
        <v>256</v>
      </c>
      <c r="C211" s="23">
        <v>255.21</v>
      </c>
    </row>
    <row r="212" ht="15.15" spans="1:3">
      <c r="A212" s="23">
        <v>211</v>
      </c>
      <c r="B212" s="23" t="s">
        <v>257</v>
      </c>
      <c r="C212" s="23">
        <v>254.93</v>
      </c>
    </row>
    <row r="213" ht="15.15" spans="1:3">
      <c r="A213" s="23">
        <v>212</v>
      </c>
      <c r="B213" s="23" t="s">
        <v>258</v>
      </c>
      <c r="C213" s="23">
        <v>254.78</v>
      </c>
    </row>
    <row r="214" ht="15.15" spans="1:3">
      <c r="A214" s="23">
        <v>213</v>
      </c>
      <c r="B214" s="23" t="s">
        <v>259</v>
      </c>
      <c r="C214" s="23">
        <v>254.41</v>
      </c>
    </row>
    <row r="215" ht="15.15" spans="1:3">
      <c r="A215" s="23">
        <v>214</v>
      </c>
      <c r="B215" s="24" t="s">
        <v>260</v>
      </c>
      <c r="C215" s="23">
        <v>254.3</v>
      </c>
    </row>
    <row r="216" ht="15.15" spans="1:3">
      <c r="A216" s="23">
        <v>215</v>
      </c>
      <c r="B216" s="23" t="s">
        <v>261</v>
      </c>
      <c r="C216" s="23">
        <v>253.3</v>
      </c>
    </row>
    <row r="217" ht="15.15" spans="1:3">
      <c r="A217" s="23">
        <v>216</v>
      </c>
      <c r="B217" s="23" t="s">
        <v>262</v>
      </c>
      <c r="C217" s="23">
        <v>250.6</v>
      </c>
    </row>
    <row r="218" ht="15.15" spans="1:3">
      <c r="A218" s="23">
        <v>217</v>
      </c>
      <c r="B218" s="23" t="s">
        <v>263</v>
      </c>
      <c r="C218" s="23">
        <v>250.34</v>
      </c>
    </row>
    <row r="219" ht="15.15" spans="1:3">
      <c r="A219" s="23">
        <v>218</v>
      </c>
      <c r="B219" s="23" t="s">
        <v>264</v>
      </c>
      <c r="C219" s="23">
        <v>248.41</v>
      </c>
    </row>
    <row r="220" ht="15.15" spans="1:3">
      <c r="A220" s="23">
        <v>219</v>
      </c>
      <c r="B220" s="23" t="s">
        <v>265</v>
      </c>
      <c r="C220" s="23">
        <v>248.26</v>
      </c>
    </row>
    <row r="221" ht="15.15" spans="1:3">
      <c r="A221" s="23">
        <v>220</v>
      </c>
      <c r="B221" s="23" t="s">
        <v>266</v>
      </c>
      <c r="C221" s="23">
        <v>246.26</v>
      </c>
    </row>
    <row r="222" ht="15.15" spans="1:3">
      <c r="A222" s="23">
        <v>221</v>
      </c>
      <c r="B222" s="23" t="s">
        <v>267</v>
      </c>
      <c r="C222" s="23">
        <v>244.47</v>
      </c>
    </row>
    <row r="223" ht="15.15" spans="1:3">
      <c r="A223" s="23">
        <v>222</v>
      </c>
      <c r="B223" s="23" t="s">
        <v>268</v>
      </c>
      <c r="C223" s="23">
        <v>243</v>
      </c>
    </row>
    <row r="224" ht="15.15" spans="1:3">
      <c r="A224" s="23">
        <v>223</v>
      </c>
      <c r="B224" s="23" t="s">
        <v>269</v>
      </c>
      <c r="C224" s="23">
        <v>242.93</v>
      </c>
    </row>
    <row r="225" ht="15.15" spans="1:3">
      <c r="A225" s="23">
        <v>224</v>
      </c>
      <c r="B225" s="23" t="s">
        <v>270</v>
      </c>
      <c r="C225" s="23">
        <v>242.85</v>
      </c>
    </row>
    <row r="226" ht="15.15" spans="1:3">
      <c r="A226" s="23">
        <v>225</v>
      </c>
      <c r="B226" s="23" t="s">
        <v>271</v>
      </c>
      <c r="C226" s="23">
        <v>242.18</v>
      </c>
    </row>
    <row r="227" ht="15.15" spans="1:3">
      <c r="A227" s="23">
        <v>226</v>
      </c>
      <c r="B227" s="23" t="s">
        <v>272</v>
      </c>
      <c r="C227" s="23">
        <v>237.09</v>
      </c>
    </row>
    <row r="228" ht="15.15" spans="1:3">
      <c r="A228" s="23">
        <v>227</v>
      </c>
      <c r="B228" s="23" t="s">
        <v>273</v>
      </c>
      <c r="C228" s="23">
        <v>236.01</v>
      </c>
    </row>
    <row r="229" ht="15.15" spans="1:3">
      <c r="A229" s="23">
        <v>228</v>
      </c>
      <c r="B229" s="23" t="s">
        <v>274</v>
      </c>
      <c r="C229" s="23">
        <v>234.17</v>
      </c>
    </row>
    <row r="230" ht="15.15" spans="1:3">
      <c r="A230" s="23">
        <v>229</v>
      </c>
      <c r="B230" s="23" t="s">
        <v>275</v>
      </c>
      <c r="C230" s="23">
        <v>233.4</v>
      </c>
    </row>
    <row r="231" ht="15.15" spans="1:3">
      <c r="A231" s="23">
        <v>230</v>
      </c>
      <c r="B231" s="23" t="s">
        <v>276</v>
      </c>
      <c r="C231" s="23">
        <v>232.52</v>
      </c>
    </row>
    <row r="232" ht="15.15" spans="1:3">
      <c r="A232" s="23">
        <v>231</v>
      </c>
      <c r="B232" s="23" t="s">
        <v>277</v>
      </c>
      <c r="C232" s="23">
        <v>230.4</v>
      </c>
    </row>
    <row r="233" ht="15.15" spans="1:3">
      <c r="A233" s="23">
        <v>232</v>
      </c>
      <c r="B233" s="23" t="s">
        <v>278</v>
      </c>
      <c r="C233" s="23">
        <v>229.73</v>
      </c>
    </row>
    <row r="234" ht="15.15" spans="1:3">
      <c r="A234" s="23">
        <v>233</v>
      </c>
      <c r="B234" s="23" t="s">
        <v>279</v>
      </c>
      <c r="C234" s="23">
        <v>227.92</v>
      </c>
    </row>
    <row r="235" ht="15.15" spans="1:3">
      <c r="A235" s="23">
        <v>234</v>
      </c>
      <c r="B235" s="23" t="s">
        <v>280</v>
      </c>
      <c r="C235" s="23">
        <v>227.16</v>
      </c>
    </row>
    <row r="236" ht="15.15" spans="1:3">
      <c r="A236" s="23">
        <v>235</v>
      </c>
      <c r="B236" s="23" t="s">
        <v>281</v>
      </c>
      <c r="C236" s="23">
        <v>226.3</v>
      </c>
    </row>
    <row r="237" ht="15.15" spans="1:3">
      <c r="A237" s="23">
        <v>236</v>
      </c>
      <c r="B237" s="23" t="s">
        <v>282</v>
      </c>
      <c r="C237" s="23">
        <v>223.39</v>
      </c>
    </row>
    <row r="238" ht="15.15" spans="1:3">
      <c r="A238" s="23">
        <v>237</v>
      </c>
      <c r="B238" s="23" t="s">
        <v>283</v>
      </c>
      <c r="C238" s="23">
        <v>221.12</v>
      </c>
    </row>
    <row r="239" ht="15.15" spans="1:3">
      <c r="A239" s="23">
        <v>238</v>
      </c>
      <c r="B239" s="23" t="s">
        <v>284</v>
      </c>
      <c r="C239" s="23">
        <v>220.87</v>
      </c>
    </row>
    <row r="240" ht="15.15" spans="1:3">
      <c r="A240" s="23">
        <v>239</v>
      </c>
      <c r="B240" s="23" t="s">
        <v>285</v>
      </c>
      <c r="C240" s="23">
        <v>218.7</v>
      </c>
    </row>
    <row r="241" ht="15.15" spans="1:3">
      <c r="A241" s="23">
        <v>240</v>
      </c>
      <c r="B241" s="23" t="s">
        <v>286</v>
      </c>
      <c r="C241" s="23">
        <v>216.22</v>
      </c>
    </row>
    <row r="242" ht="15.15" spans="1:3">
      <c r="A242" s="23">
        <v>241</v>
      </c>
      <c r="B242" s="23" t="s">
        <v>287</v>
      </c>
      <c r="C242" s="23">
        <v>214.36</v>
      </c>
    </row>
    <row r="243" ht="15.15" spans="1:3">
      <c r="A243" s="23">
        <v>242</v>
      </c>
      <c r="B243" s="23" t="s">
        <v>288</v>
      </c>
      <c r="C243" s="23">
        <v>213.81</v>
      </c>
    </row>
    <row r="244" ht="15.15" spans="1:3">
      <c r="A244" s="23">
        <v>243</v>
      </c>
      <c r="B244" s="23" t="s">
        <v>289</v>
      </c>
      <c r="C244" s="23">
        <v>212.27</v>
      </c>
    </row>
    <row r="245" ht="15.15" spans="1:3">
      <c r="A245" s="23">
        <v>244</v>
      </c>
      <c r="B245" s="23" t="s">
        <v>290</v>
      </c>
      <c r="C245" s="23">
        <v>211.7</v>
      </c>
    </row>
    <row r="246" ht="15.15" spans="1:3">
      <c r="A246" s="23">
        <v>245</v>
      </c>
      <c r="B246" s="24" t="s">
        <v>291</v>
      </c>
      <c r="C246" s="23">
        <v>211.4</v>
      </c>
    </row>
    <row r="247" ht="15.15" spans="1:3">
      <c r="A247" s="23">
        <v>246</v>
      </c>
      <c r="B247" s="23" t="s">
        <v>292</v>
      </c>
      <c r="C247" s="23">
        <v>209.97</v>
      </c>
    </row>
    <row r="248" ht="15.15" spans="1:3">
      <c r="A248" s="23">
        <v>247</v>
      </c>
      <c r="B248" s="23" t="s">
        <v>293</v>
      </c>
      <c r="C248" s="23">
        <v>206.8</v>
      </c>
    </row>
    <row r="249" ht="15.15" spans="1:3">
      <c r="A249" s="23">
        <v>248</v>
      </c>
      <c r="B249" s="23" t="s">
        <v>92</v>
      </c>
      <c r="C249" s="23">
        <v>204.62</v>
      </c>
    </row>
    <row r="250" ht="15.15" spans="1:3">
      <c r="A250" s="23">
        <v>249</v>
      </c>
      <c r="B250" s="23" t="s">
        <v>294</v>
      </c>
      <c r="C250" s="23">
        <v>203.53</v>
      </c>
    </row>
    <row r="251" ht="15.15" spans="1:3">
      <c r="A251" s="23">
        <v>250</v>
      </c>
      <c r="B251" s="23" t="s">
        <v>295</v>
      </c>
      <c r="C251" s="23">
        <v>203.31</v>
      </c>
    </row>
    <row r="252" ht="15.15" spans="1:3">
      <c r="A252" s="23">
        <v>251</v>
      </c>
      <c r="B252" s="23" t="s">
        <v>296</v>
      </c>
      <c r="C252" s="23">
        <v>201.44</v>
      </c>
    </row>
    <row r="253" ht="15.15" spans="1:3">
      <c r="A253" s="23">
        <v>252</v>
      </c>
      <c r="B253" s="23" t="s">
        <v>297</v>
      </c>
      <c r="C253" s="23">
        <v>199.43</v>
      </c>
    </row>
    <row r="254" ht="15.15" spans="1:3">
      <c r="A254" s="23">
        <v>253</v>
      </c>
      <c r="B254" s="23" t="s">
        <v>298</v>
      </c>
      <c r="C254" s="23">
        <v>199.31</v>
      </c>
    </row>
    <row r="255" ht="15.15" spans="1:3">
      <c r="A255" s="23">
        <v>254</v>
      </c>
      <c r="B255" s="23" t="s">
        <v>299</v>
      </c>
      <c r="C255" s="23">
        <v>195.41</v>
      </c>
    </row>
    <row r="256" ht="15.15" spans="1:3">
      <c r="A256" s="23">
        <v>255</v>
      </c>
      <c r="B256" s="23" t="s">
        <v>300</v>
      </c>
      <c r="C256" s="23">
        <v>194.67</v>
      </c>
    </row>
    <row r="257" ht="15.15" spans="1:3">
      <c r="A257" s="23">
        <v>256</v>
      </c>
      <c r="B257" s="23" t="s">
        <v>301</v>
      </c>
      <c r="C257" s="23">
        <v>194.07</v>
      </c>
    </row>
    <row r="258" ht="15.15" spans="1:3">
      <c r="A258" s="23">
        <v>257</v>
      </c>
      <c r="B258" s="23" t="s">
        <v>302</v>
      </c>
      <c r="C258" s="23">
        <v>186.22</v>
      </c>
    </row>
    <row r="259" ht="15.15" spans="1:3">
      <c r="A259" s="23">
        <v>258</v>
      </c>
      <c r="B259" s="23" t="s">
        <v>303</v>
      </c>
      <c r="C259" s="23">
        <v>185.88</v>
      </c>
    </row>
    <row r="260" ht="15.15" spans="1:3">
      <c r="A260" s="23">
        <v>259</v>
      </c>
      <c r="B260" s="23" t="s">
        <v>304</v>
      </c>
      <c r="C260" s="23">
        <v>185.45</v>
      </c>
    </row>
    <row r="261" ht="15.15" spans="1:3">
      <c r="A261" s="23">
        <v>260</v>
      </c>
      <c r="B261" s="23" t="s">
        <v>305</v>
      </c>
      <c r="C261" s="23">
        <v>181.93</v>
      </c>
    </row>
    <row r="262" ht="15.15" spans="1:3">
      <c r="A262" s="23">
        <v>261</v>
      </c>
      <c r="B262" s="23" t="s">
        <v>306</v>
      </c>
      <c r="C262" s="23">
        <v>181.51</v>
      </c>
    </row>
    <row r="263" ht="15.15" spans="1:3">
      <c r="A263" s="23">
        <v>262</v>
      </c>
      <c r="B263" s="23" t="s">
        <v>307</v>
      </c>
      <c r="C263" s="23">
        <v>171.49</v>
      </c>
    </row>
    <row r="264" ht="15.15" spans="1:3">
      <c r="A264" s="23">
        <v>263</v>
      </c>
      <c r="B264" s="23" t="s">
        <v>308</v>
      </c>
      <c r="C264" s="23">
        <v>170.95</v>
      </c>
    </row>
    <row r="265" ht="15.15" spans="1:3">
      <c r="A265" s="23">
        <v>264</v>
      </c>
      <c r="B265" s="23" t="s">
        <v>309</v>
      </c>
      <c r="C265" s="23">
        <v>170.88</v>
      </c>
    </row>
    <row r="266" ht="15.15" spans="1:3">
      <c r="A266" s="23">
        <v>265</v>
      </c>
      <c r="B266" s="23" t="s">
        <v>310</v>
      </c>
      <c r="C266" s="23">
        <v>167.39</v>
      </c>
    </row>
    <row r="267" ht="15.15" spans="1:3">
      <c r="A267" s="23">
        <v>266</v>
      </c>
      <c r="B267" s="23" t="s">
        <v>311</v>
      </c>
      <c r="C267" s="23">
        <v>166.99</v>
      </c>
    </row>
    <row r="268" ht="15.15" spans="1:3">
      <c r="A268" s="23">
        <v>267</v>
      </c>
      <c r="B268" s="23" t="s">
        <v>312</v>
      </c>
      <c r="C268" s="23">
        <v>161.33</v>
      </c>
    </row>
    <row r="269" ht="15.15" spans="1:3">
      <c r="A269" s="23">
        <v>268</v>
      </c>
      <c r="B269" s="23" t="s">
        <v>313</v>
      </c>
      <c r="C269" s="23">
        <v>158.75</v>
      </c>
    </row>
    <row r="270" ht="15.15" spans="1:3">
      <c r="A270" s="23">
        <v>269</v>
      </c>
      <c r="B270" s="23" t="s">
        <v>314</v>
      </c>
      <c r="C270" s="23">
        <v>156.91</v>
      </c>
    </row>
    <row r="271" ht="15.15" spans="1:3">
      <c r="A271" s="23">
        <v>270</v>
      </c>
      <c r="B271" s="23" t="s">
        <v>101</v>
      </c>
      <c r="C271" s="23">
        <v>156.02</v>
      </c>
    </row>
    <row r="272" ht="15.15" spans="1:3">
      <c r="A272" s="23">
        <v>271</v>
      </c>
      <c r="B272" s="23" t="s">
        <v>315</v>
      </c>
      <c r="C272" s="23">
        <v>153.93</v>
      </c>
    </row>
    <row r="273" ht="15.15" spans="1:3">
      <c r="A273" s="23">
        <v>272</v>
      </c>
      <c r="B273" s="23" t="s">
        <v>316</v>
      </c>
      <c r="C273" s="23">
        <v>150.73</v>
      </c>
    </row>
    <row r="274" ht="15.15" spans="1:3">
      <c r="A274" s="23">
        <v>273</v>
      </c>
      <c r="B274" s="23" t="s">
        <v>317</v>
      </c>
      <c r="C274" s="23">
        <v>147.65</v>
      </c>
    </row>
    <row r="275" ht="15.15" spans="1:3">
      <c r="A275" s="23">
        <v>274</v>
      </c>
      <c r="B275" s="23" t="s">
        <v>318</v>
      </c>
      <c r="C275" s="23">
        <v>146.26</v>
      </c>
    </row>
    <row r="276" ht="15.15" spans="1:3">
      <c r="A276" s="23">
        <v>275</v>
      </c>
      <c r="B276" s="23" t="s">
        <v>319</v>
      </c>
      <c r="C276" s="23">
        <v>142.86</v>
      </c>
    </row>
    <row r="277" ht="15.15" spans="1:3">
      <c r="A277" s="23">
        <v>276</v>
      </c>
      <c r="B277" s="23" t="s">
        <v>320</v>
      </c>
      <c r="C277" s="23">
        <v>140.3</v>
      </c>
    </row>
    <row r="278" ht="15.15" spans="1:3">
      <c r="A278" s="23">
        <v>277</v>
      </c>
      <c r="B278" s="23" t="s">
        <v>321</v>
      </c>
      <c r="C278" s="23">
        <v>139.68</v>
      </c>
    </row>
    <row r="279" ht="15.15" spans="1:3">
      <c r="A279" s="23">
        <v>278</v>
      </c>
      <c r="B279" s="23" t="s">
        <v>322</v>
      </c>
      <c r="C279" s="23">
        <v>139.25</v>
      </c>
    </row>
    <row r="280" ht="15.15" spans="1:3">
      <c r="A280" s="23">
        <v>279</v>
      </c>
      <c r="B280" s="23" t="s">
        <v>323</v>
      </c>
      <c r="C280" s="23">
        <v>136.85</v>
      </c>
    </row>
    <row r="281" ht="15.15" spans="1:3">
      <c r="A281" s="23">
        <v>280</v>
      </c>
      <c r="B281" s="23" t="s">
        <v>324</v>
      </c>
      <c r="C281" s="23">
        <v>136.6</v>
      </c>
    </row>
    <row r="282" ht="15.15" spans="1:3">
      <c r="A282" s="23">
        <v>281</v>
      </c>
      <c r="B282" s="23" t="s">
        <v>325</v>
      </c>
      <c r="C282" s="23">
        <v>135.9</v>
      </c>
    </row>
    <row r="283" ht="15.15" spans="1:3">
      <c r="A283" s="23">
        <v>282</v>
      </c>
      <c r="B283" s="23" t="s">
        <v>326</v>
      </c>
      <c r="C283" s="23">
        <v>129.85</v>
      </c>
    </row>
    <row r="284" ht="15.15" spans="1:3">
      <c r="A284" s="23">
        <v>283</v>
      </c>
      <c r="B284" s="23" t="s">
        <v>327</v>
      </c>
      <c r="C284" s="23">
        <v>129.66</v>
      </c>
    </row>
    <row r="285" ht="15.15" spans="1:3">
      <c r="A285" s="23">
        <v>284</v>
      </c>
      <c r="B285" s="23" t="s">
        <v>328</v>
      </c>
      <c r="C285" s="23">
        <v>127.85</v>
      </c>
    </row>
    <row r="286" ht="15.15" spans="1:3">
      <c r="A286" s="23">
        <v>285</v>
      </c>
      <c r="B286" s="23" t="s">
        <v>329</v>
      </c>
      <c r="C286" s="23">
        <v>127.38</v>
      </c>
    </row>
    <row r="287" ht="15.15" spans="1:3">
      <c r="A287" s="23">
        <v>286</v>
      </c>
      <c r="B287" s="23" t="s">
        <v>330</v>
      </c>
      <c r="C287" s="23">
        <v>124.5</v>
      </c>
    </row>
    <row r="288" ht="15.15" spans="1:3">
      <c r="A288" s="23">
        <v>287</v>
      </c>
      <c r="B288" s="23" t="s">
        <v>331</v>
      </c>
      <c r="C288" s="23">
        <v>122.82</v>
      </c>
    </row>
    <row r="289" ht="15.15" spans="1:3">
      <c r="A289" s="23">
        <v>288</v>
      </c>
      <c r="B289" s="23" t="s">
        <v>332</v>
      </c>
      <c r="C289" s="23">
        <v>121.92</v>
      </c>
    </row>
    <row r="290" ht="15.15" spans="1:3">
      <c r="A290" s="23">
        <v>289</v>
      </c>
      <c r="B290" s="23" t="s">
        <v>333</v>
      </c>
      <c r="C290" s="23">
        <v>121.41</v>
      </c>
    </row>
    <row r="291" ht="15.15" spans="1:3">
      <c r="A291" s="23">
        <v>290</v>
      </c>
      <c r="B291" s="23" t="s">
        <v>334</v>
      </c>
      <c r="C291" s="23">
        <v>121.1</v>
      </c>
    </row>
    <row r="292" ht="15.15" spans="1:3">
      <c r="A292" s="23">
        <v>291</v>
      </c>
      <c r="B292" s="23" t="s">
        <v>335</v>
      </c>
      <c r="C292" s="23">
        <v>119.95</v>
      </c>
    </row>
    <row r="293" ht="15.15" spans="1:3">
      <c r="A293" s="23">
        <v>292</v>
      </c>
      <c r="B293" s="23" t="s">
        <v>336</v>
      </c>
      <c r="C293" s="23">
        <v>117.66</v>
      </c>
    </row>
    <row r="294" ht="15.15" spans="1:3">
      <c r="A294" s="23">
        <v>293</v>
      </c>
      <c r="B294" s="23" t="s">
        <v>337</v>
      </c>
      <c r="C294" s="23">
        <v>114.81</v>
      </c>
    </row>
    <row r="295" ht="15.15" spans="1:3">
      <c r="A295" s="23">
        <v>294</v>
      </c>
      <c r="B295" s="23" t="s">
        <v>338</v>
      </c>
      <c r="C295" s="23">
        <v>113.89</v>
      </c>
    </row>
    <row r="296" ht="15.15" spans="1:3">
      <c r="A296" s="23">
        <v>295</v>
      </c>
      <c r="B296" s="23" t="s">
        <v>339</v>
      </c>
      <c r="C296" s="23">
        <v>113.4</v>
      </c>
    </row>
    <row r="297" ht="15.15" spans="1:3">
      <c r="A297" s="23">
        <v>296</v>
      </c>
      <c r="B297" s="23" t="s">
        <v>340</v>
      </c>
      <c r="C297" s="23">
        <v>112.49</v>
      </c>
    </row>
    <row r="298" ht="15.15" spans="1:3">
      <c r="A298" s="23">
        <v>297</v>
      </c>
      <c r="B298" s="23" t="s">
        <v>341</v>
      </c>
      <c r="C298" s="23">
        <v>112.13</v>
      </c>
    </row>
    <row r="299" ht="15.15" spans="1:3">
      <c r="A299" s="23">
        <v>298</v>
      </c>
      <c r="B299" s="23" t="s">
        <v>342</v>
      </c>
      <c r="C299" s="23">
        <v>109.59</v>
      </c>
    </row>
    <row r="300" ht="15.15" spans="1:3">
      <c r="A300" s="23">
        <v>299</v>
      </c>
      <c r="B300" s="24" t="s">
        <v>343</v>
      </c>
      <c r="C300" s="23">
        <v>109.19</v>
      </c>
    </row>
    <row r="301" ht="15.15" spans="1:3">
      <c r="A301" s="23">
        <v>300</v>
      </c>
      <c r="B301" s="24" t="s">
        <v>344</v>
      </c>
      <c r="C301" s="23">
        <v>108.08</v>
      </c>
    </row>
    <row r="302" ht="15.15" spans="1:3">
      <c r="A302" s="23">
        <v>301</v>
      </c>
      <c r="B302" s="24" t="s">
        <v>345</v>
      </c>
      <c r="C302" s="23">
        <v>105.87</v>
      </c>
    </row>
    <row r="303" ht="15.15" spans="1:3">
      <c r="A303" s="23">
        <v>302</v>
      </c>
      <c r="B303" s="23" t="s">
        <v>346</v>
      </c>
      <c r="C303" s="23">
        <v>104.87</v>
      </c>
    </row>
    <row r="304" ht="15.15" spans="1:3">
      <c r="A304" s="23">
        <v>303</v>
      </c>
      <c r="B304" s="23" t="s">
        <v>347</v>
      </c>
      <c r="C304" s="23">
        <v>102.8</v>
      </c>
    </row>
    <row r="305" ht="15.15" spans="1:3">
      <c r="A305" s="23">
        <v>304</v>
      </c>
      <c r="B305" s="23" t="s">
        <v>348</v>
      </c>
      <c r="C305" s="23">
        <v>92.04</v>
      </c>
    </row>
    <row r="306" ht="15.15" spans="1:3">
      <c r="A306" s="23">
        <v>305</v>
      </c>
      <c r="B306" s="23" t="s">
        <v>349</v>
      </c>
      <c r="C306" s="23">
        <v>89.87</v>
      </c>
    </row>
    <row r="307" ht="15.15" spans="1:3">
      <c r="A307" s="23">
        <v>306</v>
      </c>
      <c r="B307" s="23" t="s">
        <v>350</v>
      </c>
      <c r="C307" s="23">
        <v>86.69</v>
      </c>
    </row>
    <row r="308" ht="15.15" spans="1:3">
      <c r="A308" s="23">
        <v>307</v>
      </c>
      <c r="B308" s="23" t="s">
        <v>351</v>
      </c>
      <c r="C308" s="23">
        <v>83.44</v>
      </c>
    </row>
    <row r="309" ht="15.15" spans="1:3">
      <c r="A309" s="23">
        <v>308</v>
      </c>
      <c r="B309" s="23" t="s">
        <v>352</v>
      </c>
      <c r="C309" s="23">
        <v>72.55</v>
      </c>
    </row>
    <row r="310" ht="15.15" spans="1:3">
      <c r="A310" s="23">
        <v>309</v>
      </c>
      <c r="B310" s="23" t="s">
        <v>353</v>
      </c>
      <c r="C310" s="23">
        <v>72.4</v>
      </c>
    </row>
    <row r="311" ht="15.15" spans="1:3">
      <c r="A311" s="23">
        <v>310</v>
      </c>
      <c r="B311" s="23" t="s">
        <v>354</v>
      </c>
      <c r="C311" s="23">
        <v>70.33</v>
      </c>
    </row>
    <row r="312" ht="15.15" spans="1:3">
      <c r="A312" s="23">
        <v>311</v>
      </c>
      <c r="B312" s="23" t="s">
        <v>355</v>
      </c>
      <c r="C312" s="23">
        <v>68.91</v>
      </c>
    </row>
    <row r="313" ht="15.15" spans="1:3">
      <c r="A313" s="23">
        <v>312</v>
      </c>
      <c r="B313" s="23" t="s">
        <v>21</v>
      </c>
      <c r="C313" s="23">
        <v>68.54</v>
      </c>
    </row>
    <row r="314" ht="15.15" spans="1:3">
      <c r="A314" s="23">
        <v>313</v>
      </c>
      <c r="B314" s="23" t="s">
        <v>356</v>
      </c>
      <c r="C314" s="23">
        <v>67.57</v>
      </c>
    </row>
    <row r="315" ht="15.15" spans="1:3">
      <c r="A315" s="23" t="s">
        <v>357</v>
      </c>
      <c r="B315" s="23" t="s">
        <v>358</v>
      </c>
      <c r="C315" s="23">
        <v>66.7</v>
      </c>
    </row>
    <row r="316" ht="15.15" spans="1:3">
      <c r="A316" s="23">
        <v>314</v>
      </c>
      <c r="B316" s="23" t="s">
        <v>359</v>
      </c>
      <c r="C316" s="23">
        <v>65.75</v>
      </c>
    </row>
    <row r="317" ht="15.15" spans="1:3">
      <c r="A317" s="23">
        <v>315</v>
      </c>
      <c r="B317" s="23" t="s">
        <v>360</v>
      </c>
      <c r="C317" s="23">
        <v>62.27</v>
      </c>
    </row>
    <row r="318" ht="15.15" spans="1:3">
      <c r="A318" s="23">
        <v>316</v>
      </c>
      <c r="B318" s="23" t="s">
        <v>361</v>
      </c>
      <c r="C318" s="23">
        <v>60.33</v>
      </c>
    </row>
    <row r="319" ht="15.15" spans="1:3">
      <c r="A319" s="23">
        <v>317</v>
      </c>
      <c r="B319" s="23" t="s">
        <v>362</v>
      </c>
      <c r="C319" s="23">
        <v>57.24</v>
      </c>
    </row>
    <row r="320" ht="15.15" spans="1:3">
      <c r="A320" s="23">
        <v>318</v>
      </c>
      <c r="B320" s="24" t="s">
        <v>363</v>
      </c>
      <c r="C320" s="23">
        <v>55.94</v>
      </c>
    </row>
    <row r="321" ht="15.15" spans="1:3">
      <c r="A321" s="23">
        <v>319</v>
      </c>
      <c r="B321" s="23" t="s">
        <v>364</v>
      </c>
      <c r="C321" s="23">
        <v>53.4</v>
      </c>
    </row>
    <row r="322" ht="15.15" spans="1:3">
      <c r="A322" s="23">
        <v>320</v>
      </c>
      <c r="B322" s="23" t="s">
        <v>365</v>
      </c>
      <c r="C322" s="23">
        <v>53.29</v>
      </c>
    </row>
    <row r="323" ht="15.15" spans="1:3">
      <c r="A323" s="23">
        <v>321</v>
      </c>
      <c r="B323" s="23" t="s">
        <v>366</v>
      </c>
      <c r="C323" s="23">
        <v>52.56</v>
      </c>
    </row>
    <row r="324" ht="15.15" spans="1:3">
      <c r="A324" s="23">
        <v>322</v>
      </c>
      <c r="B324" s="23" t="s">
        <v>367</v>
      </c>
      <c r="C324" s="23">
        <v>51.16</v>
      </c>
    </row>
    <row r="325" ht="15.15" spans="1:3">
      <c r="A325" s="23">
        <v>323</v>
      </c>
      <c r="B325" s="23" t="s">
        <v>368</v>
      </c>
      <c r="C325" s="23">
        <v>48.93</v>
      </c>
    </row>
    <row r="326" ht="15.15" spans="1:3">
      <c r="A326" s="23">
        <v>324</v>
      </c>
      <c r="B326" s="23" t="s">
        <v>369</v>
      </c>
      <c r="C326" s="23">
        <v>46.41</v>
      </c>
    </row>
    <row r="327" ht="15.15" spans="1:3">
      <c r="A327" s="23">
        <v>325</v>
      </c>
      <c r="B327" s="23" t="s">
        <v>370</v>
      </c>
      <c r="C327" s="23">
        <v>46.24</v>
      </c>
    </row>
    <row r="328" ht="15.15" spans="1:3">
      <c r="A328" s="23">
        <v>326</v>
      </c>
      <c r="B328" s="23" t="s">
        <v>371</v>
      </c>
      <c r="C328" s="23">
        <v>44.37</v>
      </c>
    </row>
    <row r="329" ht="15.15" spans="1:3">
      <c r="A329" s="23">
        <v>327</v>
      </c>
      <c r="B329" s="23" t="s">
        <v>372</v>
      </c>
      <c r="C329" s="23">
        <v>44.17</v>
      </c>
    </row>
    <row r="330" ht="15.15" spans="1:3">
      <c r="A330" s="23">
        <v>328</v>
      </c>
      <c r="B330" s="23" t="s">
        <v>373</v>
      </c>
      <c r="C330" s="23">
        <v>40</v>
      </c>
    </row>
    <row r="331" ht="15.15" spans="1:3">
      <c r="A331" s="23">
        <v>329</v>
      </c>
      <c r="B331" s="23" t="s">
        <v>374</v>
      </c>
      <c r="C331" s="23">
        <v>39.1</v>
      </c>
    </row>
    <row r="332" ht="15.15" spans="1:3">
      <c r="A332" s="23">
        <v>330</v>
      </c>
      <c r="B332" s="23" t="s">
        <v>375</v>
      </c>
      <c r="C332" s="23">
        <v>37.84</v>
      </c>
    </row>
    <row r="333" ht="15.15" spans="1:3">
      <c r="A333" s="23">
        <v>331</v>
      </c>
      <c r="B333" s="23" t="s">
        <v>376</v>
      </c>
      <c r="C333" s="23">
        <v>32.9</v>
      </c>
    </row>
    <row r="334" ht="15.15" spans="1:3">
      <c r="A334" s="23">
        <v>332</v>
      </c>
      <c r="B334" s="23" t="s">
        <v>377</v>
      </c>
      <c r="C334" s="23">
        <v>27.33</v>
      </c>
    </row>
    <row r="335" ht="15.15" spans="1:3">
      <c r="A335" s="23">
        <v>333</v>
      </c>
      <c r="B335" s="23" t="s">
        <v>378</v>
      </c>
      <c r="C335" s="23">
        <v>25.67</v>
      </c>
    </row>
    <row r="336" ht="15.15" spans="1:3">
      <c r="A336" s="23">
        <v>334</v>
      </c>
      <c r="B336" s="23" t="s">
        <v>379</v>
      </c>
      <c r="C336" s="23">
        <v>23.19</v>
      </c>
    </row>
    <row r="337" ht="15.15" spans="1:3">
      <c r="A337" s="23">
        <v>335</v>
      </c>
      <c r="B337" s="23" t="s">
        <v>380</v>
      </c>
      <c r="C337" s="23">
        <v>23.13</v>
      </c>
    </row>
    <row r="338" ht="15.15" spans="1:3">
      <c r="A338" s="23">
        <v>336</v>
      </c>
      <c r="B338" s="23" t="s">
        <v>381</v>
      </c>
      <c r="C338" s="23">
        <v>20.12</v>
      </c>
    </row>
    <row r="339" ht="15.15" spans="1:3">
      <c r="A339" s="23">
        <v>337</v>
      </c>
      <c r="B339" s="23" t="s">
        <v>382</v>
      </c>
      <c r="C339" s="23">
        <v>19.51</v>
      </c>
    </row>
    <row r="340" ht="15.15" spans="1:3">
      <c r="A340" s="23">
        <v>338</v>
      </c>
      <c r="B340" s="23" t="s">
        <v>383</v>
      </c>
      <c r="C340" s="23">
        <v>18.17</v>
      </c>
    </row>
    <row r="341" ht="15.15" spans="1:3">
      <c r="A341" s="23">
        <v>339</v>
      </c>
      <c r="B341" s="23" t="s">
        <v>384</v>
      </c>
      <c r="C341" s="23">
        <v>9.55</v>
      </c>
    </row>
  </sheetData>
  <autoFilter ref="I1:AA55">
    <extLst/>
  </autoFilter>
  <sortState ref="I2:AA341">
    <sortCondition ref="N2" descending="1"/>
  </sortState>
  <hyperlinks>
    <hyperlink ref="B2" r:id="rId3" display="重庆市" tooltip="https://baike.baidu.com/item/%E9%87%8D%E5%BA%86%E5%B8%82"/>
    <hyperlink ref="B3" r:id="rId4" display="上海市" tooltip="https://baike.baidu.com/item/%E4%B8%8A%E6%B5%B7%E5%B8%82"/>
    <hyperlink ref="B4" r:id="rId5" display="北京市" tooltip="https://baike.baidu.com/item/%E5%8C%97%E4%BA%AC%E5%B8%82"/>
    <hyperlink ref="B5" r:id="rId6" display="成都市" tooltip="https://baike.baidu.com/item/%E6%88%90%E9%83%BD%E5%B8%82"/>
    <hyperlink ref="B6" r:id="rId7" display="天津市" tooltip="https://baike.baidu.com/item/%E5%A4%A9%E6%B4%A5%E5%B8%82"/>
    <hyperlink ref="B7" r:id="rId8" display="广州市" tooltip="https://baike.baidu.com/item/%E5%B9%BF%E5%B7%9E%E5%B8%82/21808"/>
    <hyperlink ref="B11" r:id="rId9" display="深圳市" tooltip="https://baike.baidu.com/item/%E6%B7%B1%E5%9C%B3%E5%B8%82"/>
    <hyperlink ref="B19" r:id="rId10" display="武汉市" tooltip="https://baike.baidu.com/item/%E6%AD%A6%E6%B1%89%E5%B8%82/195165"/>
    <hyperlink ref="B12" r:id="rId11" display="南阳市" tooltip="https://baike.baidu.com/item/%E5%8D%97%E9%98%B3%E5%B8%82"/>
    <hyperlink ref="B15" r:id="rId12" display="临沂市" tooltip="https://baike.baidu.com/item/%E4%B8%B4%E6%B2%82%E5%B8%82"/>
    <hyperlink ref="B13" r:id="rId13" display="石家庄市" tooltip="https://baike.baidu.com/item/%E7%9F%B3%E5%AE%B6%E5%BA%84%E5%B8%82"/>
    <hyperlink ref="B9" r:id="rId14" display="哈尔滨市" tooltip="https://baike.baidu.com/item/%E5%93%88%E5%B0%94%E6%BB%A8%E5%B8%82"/>
    <hyperlink ref="B10" r:id="rId15" display="苏州市" tooltip="https://baike.baidu.com/item/%E8%8B%8F%E5%B7%9E%E5%B8%82"/>
    <hyperlink ref="B8" r:id="rId16" display="保定市" tooltip="https://baike.baidu.com/item/%E4%BF%9D%E5%AE%9A%E5%B8%82"/>
    <hyperlink ref="B14" r:id="rId17" display="郑州市" tooltip="https://baike.baidu.com/item/%E9%83%91%E5%B7%9E%E5%B8%82/2439317"/>
    <hyperlink ref="B17" r:id="rId18" display="邯郸市" tooltip="https://baike.baidu.com/item/%E9%82%AF%E9%83%B8%E5%B8%82"/>
    <hyperlink ref="B18" r:id="rId19" display="温州市" tooltip="https://baike.baidu.com/item/%E6%B8%A9%E5%B7%9E%E5%B8%82"/>
    <hyperlink ref="B20" r:id="rId20" display="潍坊市" tooltip="https://baike.baidu.com/item/%E6%BD%8D%E5%9D%8A%E5%B8%82"/>
    <hyperlink ref="B21" r:id="rId21" display="周口市" tooltip="https://baike.baidu.com/item/%E5%91%A8%E5%8F%A3%E5%B8%82"/>
    <hyperlink ref="B22" r:id="rId22" display="青岛市" tooltip="https://baike.baidu.com/item/%E9%9D%92%E5%B2%9B%E5%B8%82"/>
    <hyperlink ref="B23" r:id="rId23" display="杭州市" tooltip="https://baike.baidu.com/item/%E6%9D%AD%E5%B7%9E%E5%B8%82"/>
    <hyperlink ref="B24" r:id="rId24" display="徐州市" tooltip="https://baike.baidu.com/item/%E5%BE%90%E5%B7%9E%E5%B8%82"/>
    <hyperlink ref="B26" r:id="rId25" display="菏泽市" tooltip="https://baike.baidu.com/item/%E8%8F%8F%E6%B3%BD%E5%B8%82"/>
    <hyperlink ref="B27" r:id="rId26" display="东莞市" tooltip="https://baike.baidu.com/item/%E4%B8%9C%E8%8E%9E%E5%B8%82"/>
    <hyperlink ref="B28" r:id="rId27" display="泉州市" tooltip="https://baike.baidu.com/item/%E6%B3%89%E5%B7%9E%E5%B8%82"/>
    <hyperlink ref="B29" r:id="rId28" display="沈阳市" tooltip="https://baike.baidu.com/item/%E6%B2%88%E9%98%B3%E5%B8%82"/>
    <hyperlink ref="B30" r:id="rId29" display="济宁市" tooltip="https://baike.baidu.com/item/%E6%B5%8E%E5%AE%81%E5%B8%82"/>
    <hyperlink ref="B31" r:id="rId30" display="南京市" tooltip="https://baike.baidu.com/item/%E5%8D%97%E4%BA%AC%E5%B8%82"/>
    <hyperlink ref="B32" r:id="rId31" display="长春市" tooltip="https://baike.baidu.com/item/%E9%95%BF%E6%98%A5%E5%B8%82"/>
    <hyperlink ref="B33" r:id="rId32" display="宁波市" tooltip="https://baike.baidu.com/item/%E5%AE%81%E6%B3%A2%E5%B8%82"/>
    <hyperlink ref="B34" r:id="rId33" display="阜阳市" tooltip="https://baike.baidu.com/item/%E9%98%9C%E9%98%B3%E5%B8%82"/>
    <hyperlink ref="B35" r:id="rId34" display="唐山市" tooltip="https://baike.baidu.com/item/%E5%94%90%E5%B1%B1%E5%B8%82"/>
    <hyperlink ref="B36" r:id="rId35" display="商丘市" tooltip="https://baike.baidu.com/item/%E5%95%86%E4%B8%98%E5%B8%82"/>
    <hyperlink ref="B37" r:id="rId36" display="南通市" tooltip="https://baike.baidu.com/item/%E5%8D%97%E9%80%9A%E5%B8%82"/>
    <hyperlink ref="B38" r:id="rId37" display="盐城市" tooltip="https://baike.baidu.com/item/%E7%9B%90%E5%9F%8E%E5%B8%82"/>
    <hyperlink ref="B39" r:id="rId38" display="驻马店市" tooltip="https://baike.baidu.com/item/%E9%A9%BB%E9%A9%AC%E5%BA%97%E5%B8%82"/>
    <hyperlink ref="B40" r:id="rId39" display="佛山市" tooltip="https://baike.baidu.com/item/%E4%BD%9B%E5%B1%B1%E5%B8%82"/>
    <hyperlink ref="B41" r:id="rId40" display="衡阳市" tooltip="https://baike.baidu.com/item/%E8%A1%A1%E9%98%B3%E5%B8%82"/>
    <hyperlink ref="B42" r:id="rId41" display="沧州市" tooltip="https://baike.baidu.com/item/%E6%B2%A7%E5%B7%9E%E5%B8%82"/>
    <hyperlink ref="B43" r:id="rId42" display="福州市" tooltip="https://baike.baidu.com/item/%E7%A6%8F%E5%B7%9E%E5%B8%82"/>
    <hyperlink ref="B44" r:id="rId43" display="邢台市" tooltip="https://baike.baidu.com/item/%E9%82%A2%E5%8F%B0%E5%B8%82"/>
    <hyperlink ref="B45" r:id="rId44" display="邵阳市" tooltip="https://baike.baidu.com/item/%E9%82%B5%E9%98%B3%E5%B8%82"/>
    <hyperlink ref="B46" r:id="rId45" display="长沙市" tooltip="https://baike.baidu.com/item/%E9%95%BF%E6%B2%99%E5%B8%82"/>
    <hyperlink ref="B47" r:id="rId46" display="湛江市" tooltip="https://baike.baidu.com/item/%E6%B9%9B%E6%B1%9F%E5%B8%82"/>
    <hyperlink ref="B48" r:id="rId47" display="烟台市" tooltip="https://baike.baidu.com/item/%E7%83%9F%E5%8F%B0%E5%B8%82"/>
    <hyperlink ref="B49" r:id="rId48" display="济南市" tooltip="https://baike.baidu.com/item/%E6%B5%8E%E5%8D%97%E5%B8%82"/>
    <hyperlink ref="B50" r:id="rId49" display="大连市" tooltip="https://baike.baidu.com/item/%E5%A4%A7%E8%BF%9E%E5%B8%82"/>
    <hyperlink ref="B51" r:id="rId50" display="南宁市" tooltip="https://baike.baidu.com/item/%E5%8D%97%E5%AE%81%E5%B8%82"/>
    <hyperlink ref="B58" r:id="rId51" display="黄冈市" tooltip="https://baike.baidu.com/item/%E9%BB%84%E5%86%88%E5%B8%82/1457985"/>
    <hyperlink ref="B57" r:id="rId52" display="南充市" tooltip="https://baike.baidu.com/item/%E5%8D%97%E5%85%85%E5%B8%82/2206003"/>
    <hyperlink ref="B53" r:id="rId53" display="洛阳市" tooltip="https://baike.baidu.com/item/%E6%B4%9B%E9%98%B3%E5%B8%82/6786279"/>
    <hyperlink ref="B52" r:id="rId54" display="上饶市" tooltip="https://baike.baidu.com/item/%E4%B8%8A%E9%A5%B6%E5%B8%82/522174"/>
    <hyperlink ref="B55" r:id="rId55" display="昆明市" tooltip="https://baike.baidu.com/item/%E6%98%86%E6%98%8E%E5%B8%82/406229"/>
    <hyperlink ref="B54" r:id="rId56" display="毕节市" tooltip="https://baike.baidu.com/item/%E6%AF%95%E8%8A%82%E5%B8%82/1945695"/>
    <hyperlink ref="B56" r:id="rId57" display="无锡市" tooltip="https://baike.baidu.com/item/%E6%97%A0%E9%94%A1%E5%B8%82/2395245"/>
    <hyperlink ref="B63" r:id="rId58" display="曲靖市" tooltip="https://baike.baidu.com/item/%E6%9B%B2%E9%9D%96%E5%B8%82/10665156"/>
    <hyperlink ref="B60" r:id="rId59" display="信阳市" tooltip="https://baike.baidu.com/item/%E4%BF%A1%E9%98%B3%E5%B8%82/13859302"/>
    <hyperlink ref="B65" r:id="rId60" display="聊城市" tooltip="https://baike.baidu.com/item/%E8%81%8A%E5%9F%8E%E5%B8%82/2461629"/>
    <hyperlink ref="B59" r:id="rId61" display="遵义市" tooltip="https://baike.baidu.com/item/%E9%81%B5%E4%B9%89%E5%B8%82/1706561"/>
    <hyperlink ref="B64" r:id="rId62" display="茂名市" tooltip="https://baike.baidu.com/item/%E8%8C%82%E5%90%8D%E5%B8%82/420593"/>
    <hyperlink ref="B61" r:id="rId63" display="台州市" tooltip="https://baike.baidu.com/item/%E5%8F%B0%E5%B7%9E%E5%B8%82/11037398"/>
    <hyperlink ref="B62" r:id="rId64" display="揭阳市" tooltip="https://baike.baidu.com/item/%E6%8F%AD%E9%98%B3%E5%B8%82/1532633"/>
    <hyperlink ref="B66" r:id="rId65" display="常德市" tooltip="https://baike.baidu.com/item/%E5%B8%B8%E5%BE%B7%E5%B8%82/2292265"/>
    <hyperlink ref="B67" r:id="rId66" display="新乡市" tooltip="https://baike.baidu.com/item/%E6%96%B0%E4%B9%A1%E5%B8%82/684641"/>
    <hyperlink ref="B68" r:id="rId67" display="合肥市" tooltip="https://baike.baidu.com/item/%E5%90%88%E8%82%A5%E5%B8%82/6501395"/>
    <hyperlink ref="B69" r:id="rId68" display="荆州市" tooltip="https://baike.baidu.com/item/%E8%8D%86%E5%B7%9E/6058"/>
    <hyperlink ref="B70" r:id="rId69" display="六安市" tooltip="https://baike.baidu.com/item/%E5%85%AD%E5%AE%89%E5%B8%82/211125"/>
    <hyperlink ref="B71" r:id="rId70" display="德州市" tooltip="https://baike.baidu.com/item/%E5%BE%B7%E5%B7%9E%E5%B8%82/634162"/>
    <hyperlink ref="B72" r:id="rId71" display="襄阳市" tooltip="https://baike.baidu.com/item/%E8%A5%84%E9%98%B3%E5%B8%82/10063862"/>
    <hyperlink ref="B73" r:id="rId72" display="泰安市" tooltip="https://baike.baidu.com/item/%E6%B3%B0%E5%AE%89%E5%B8%82/2459732"/>
    <hyperlink ref="B74" r:id="rId73" display="玉林市" tooltip="https://baike.baidu.com/item/%E7%8E%89%E6%9E%97%E5%B8%82/1398674"/>
    <hyperlink ref="B75" r:id="rId74" display="岳阳市" tooltip="https://baike.baidu.com/item/%E5%B2%B3%E9%98%B3%E5%B8%82/2745460"/>
    <hyperlink ref="B76" r:id="rId75" display="达州市" tooltip="https://baike.baidu.com/item/%E8%BE%BE%E5%B7%9E%E5%B8%82/951989"/>
    <hyperlink ref="B77" r:id="rId76" display="宜春市" tooltip="https://baike.baidu.com/item/%E5%AE%9C%E6%98%A5%E5%B8%82/3435813"/>
    <hyperlink ref="B78" r:id="rId77" display="绥化市" tooltip="https://baike.baidu.com/item/%E7%BB%A5%E5%8C%96%E5%B8%82/2921505"/>
    <hyperlink ref="B79" r:id="rId78" display="汕头市" tooltip="https://baike.baidu.com/item/%E6%B1%95%E5%A4%B4%E5%B8%82/1416572"/>
    <hyperlink ref="B80" r:id="rId79" display="齐齐哈尔市" tooltip="https://baike.baidu.com/item/%E9%BD%90%E9%BD%90%E5%93%88%E5%B0%94%E5%B8%82/129220"/>
    <hyperlink ref="B81" r:id="rId80" display="金华市" tooltip="https://baike.baidu.com/item/%E9%87%91%E5%8D%8E%E5%B8%82/1545288"/>
    <hyperlink ref="B82" r:id="rId81" display="宿州市" tooltip="https://baike.baidu.com/item/%E5%AE%BF%E5%B7%9E%E5%B8%82/210553"/>
    <hyperlink ref="B83" r:id="rId82" display="安庆市" tooltip="https://baike.baidu.com/item/%E5%AE%89%E5%BA%86%E5%B8%82/211620"/>
    <hyperlink ref="B84" r:id="rId83" display="渭南市" tooltip="https://baike.baidu.com/item/%E6%B8%AD%E5%8D%97%E5%B8%82/10297852"/>
    <hyperlink ref="B85" r:id="rId84" display="昭通市" tooltip="https://baike.baidu.com/item/%E6%98%AD%E9%80%9A%E5%B8%82/2506155"/>
    <hyperlink ref="B86" r:id="rId85" display="永州市" tooltip="https://baike.baidu.com/item/%E6%B0%B8%E5%B7%9E%E5%B8%82/3111713"/>
    <hyperlink ref="B87" r:id="rId86" display="安阳市" tooltip="https://baike.baidu.com/item/%E5%AE%89%E9%98%B3%E5%B8%82/2058700"/>
    <hyperlink ref="B88" r:id="rId87" display="运城市" tooltip="https://baike.baidu.com/item/%E8%BF%90%E5%9F%8E%E5%B8%82/528273"/>
    <hyperlink ref="B89" r:id="rId88" display="南昌市" tooltip="https://baike.baidu.com/item/%E5%8D%97%E6%98%8C%E5%B8%82/2206044"/>
    <hyperlink ref="B90" r:id="rId89" display="绍兴市" tooltip="https://baike.baidu.com/item/%E7%BB%8D%E5%85%B4%E5%B8%82/1433939"/>
    <hyperlink ref="B91" r:id="rId90" display="平顶山市" tooltip="https://baike.baidu.com/item/%E5%B9%B3%E9%A1%B6%E5%B1%B1%E5%B8%82/441923"/>
    <hyperlink ref="B92" r:id="rId91" display="咸阳市" tooltip="https://baike.baidu.com/item/%E5%92%B8%E9%98%B3%E5%B8%82/19782440"/>
    <hyperlink ref="B93" r:id="rId92" display="亳州市" tooltip="https://baike.baidu.com/item/%E4%BA%B3%E5%B7%9E%E5%B8%82/178938"/>
    <hyperlink ref="B94" r:id="rId93" display="孝感市" tooltip="https://baike.baidu.com/item/%E5%AD%9D%E6%84%9F%E5%B8%82/887507"/>
    <hyperlink ref="B95" r:id="rId94" display="吉安市" tooltip="https://baike.baidu.com/item/%E5%90%89%E5%AE%89%E5%B8%82/1021854"/>
    <hyperlink ref="B96" r:id="rId95" display="漳州市" tooltip="https://baike.baidu.com/item/%E6%BC%B3%E5%B7%9E%E5%B8%82/607531"/>
    <hyperlink ref="B97" r:id="rId96" display="淮安市" tooltip="https://baike.baidu.com/item/%E6%B7%AE%E5%AE%89%E5%B8%82/2613880"/>
    <hyperlink ref="B98" r:id="rId97" display="桂林市" tooltip="https://baike.baidu.com/item/%E6%A1%82%E6%9E%97%E5%B8%82/10989247"/>
    <hyperlink ref="B99" r:id="rId98" display="怀化市" tooltip="https://baike.baidu.com/item/%E6%80%80%E5%8C%96%E5%B8%82/1998311"/>
    <hyperlink ref="B100" r:id="rId99" display="九江市" tooltip="https://baike.baidu.com/item/%E4%B9%9D%E6%B1%9F%E5%B8%82/3435878"/>
    <hyperlink ref="B101" r:id="rId100" display="宿迁市" tooltip="https://baike.baidu.com/item/%E5%AE%BF%E8%BF%81%E5%B8%82/8741393"/>
    <hyperlink ref="B104" r:id="rId101" display="绵阳市" tooltip="https://baike.baidu.com/item/%E7%BB%B5%E9%98%B3%E5%B8%82/5022750"/>
    <hyperlink ref="B152" r:id="rId102" display="文山州" tooltip="https://baike.baidu.com/item/%E6%96%87%E5%B1%B1%E5%B7%9E/9208612"/>
    <hyperlink ref="B154" r:id="rId103" display="承德市" tooltip="https://baike.baidu.com/item/%E6%89%BF%E5%BE%B7%E5%B8%82/13022361"/>
    <hyperlink ref="B155" r:id="rId104" display="百色市" tooltip="https://baike.baidu.com/item/%E7%99%BE%E8%89%B2%E5%B8%82/13682968"/>
    <hyperlink ref="B157" r:id="rId105" display="汉中市" tooltip="https://baike.baidu.com/item/%E6%B1%89%E4%B8%AD%E5%B8%82/2453961"/>
    <hyperlink ref="B158" r:id="rId106" display="四平市" tooltip="https://baike.baidu.com/item/%E5%9B%9B%E5%B9%B3%E5%B8%82/2922361"/>
    <hyperlink ref="B159" r:id="rId107" display="河池市" tooltip="https://baike.baidu.com/item/%E6%B2%B3%E6%B1%A0%E5%B8%82/2392966"/>
    <hyperlink ref="B215" r:id="rId108" display="普洱市" tooltip="https://baike.baidu.com/item/%E6%99%AE%E6%B4%B1"/>
    <hyperlink ref="B246" r:id="rId109" display="淮北市" tooltip="https://baike.baidu.com/item/%E6%B7%AE%E5%8C%97%E5%B8%82"/>
    <hyperlink ref="B300" r:id="rId110" display="甘孜州" tooltip="https://baike.baidu.com/item/%E7%94%98%E5%AD%9C%E5%B7%9E/7437922"/>
    <hyperlink ref="B301" r:id="rId111" display="中卫市" tooltip="https://baike.baidu.com/item/%E4%B8%AD%E5%8D%AB%E5%B8%82/10673037"/>
    <hyperlink ref="B302" r:id="rId112" display="鹤岗市" tooltip="https://baike.baidu.com/item/%E9%B9%A4%E5%B2%97%E5%B8%82/2518670"/>
    <hyperlink ref="B320" r:id="rId113" display="拉萨市" tooltip="https://baike.baidu.com/item/%E6%8B%89%E8%90%A8%E5%B8%82/2643949"/>
  </hyperlink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"/>
  <sheetViews>
    <sheetView workbookViewId="0">
      <selection activeCell="I9" sqref="I9"/>
    </sheetView>
  </sheetViews>
  <sheetFormatPr defaultColWidth="8.88888888888889" defaultRowHeight="14.4"/>
  <cols>
    <col min="1" max="1" width="12.4444444444444" style="9" customWidth="1"/>
    <col min="2" max="3" width="11.7777777777778"/>
    <col min="5" max="5" width="46.7777777777778" customWidth="1"/>
    <col min="6" max="6" width="8.11111111111111" customWidth="1"/>
    <col min="8" max="8" width="11.3333333333333" customWidth="1"/>
    <col min="9" max="9" width="19.6666666666667" customWidth="1"/>
    <col min="10" max="10" width="21.7777777777778" hidden="1" customWidth="1"/>
    <col min="11" max="11" width="17.8888888888889" customWidth="1"/>
    <col min="12" max="12" width="14.1111111111111" customWidth="1"/>
    <col min="13" max="13" width="11.8888888888889" customWidth="1"/>
    <col min="14" max="14" width="15.4444444444444" customWidth="1"/>
  </cols>
  <sheetData>
    <row r="1" spans="1:14">
      <c r="A1" s="14" t="s">
        <v>12</v>
      </c>
      <c r="E1" s="15" t="s">
        <v>12</v>
      </c>
      <c r="F1" s="15" t="s">
        <v>385</v>
      </c>
      <c r="G1" s="15" t="s">
        <v>386</v>
      </c>
      <c r="H1" s="15" t="s">
        <v>387</v>
      </c>
      <c r="I1" s="15" t="s">
        <v>388</v>
      </c>
      <c r="J1" s="15" t="s">
        <v>389</v>
      </c>
      <c r="K1" s="15" t="s">
        <v>390</v>
      </c>
      <c r="L1" s="15" t="s">
        <v>391</v>
      </c>
      <c r="M1" s="15" t="s">
        <v>392</v>
      </c>
      <c r="N1" s="15" t="s">
        <v>393</v>
      </c>
    </row>
    <row r="2" spans="1:14">
      <c r="A2" s="9">
        <v>53.8210862961728</v>
      </c>
      <c r="B2">
        <f t="shared" ref="B2:B55" si="0">IF(A2&lt;50,1,0)</f>
        <v>0</v>
      </c>
      <c r="E2" s="15" t="s">
        <v>394</v>
      </c>
      <c r="F2" s="15">
        <v>11</v>
      </c>
      <c r="G2" s="16">
        <f>F2/54</f>
        <v>0.203703703703704</v>
      </c>
      <c r="H2" s="15" t="s">
        <v>395</v>
      </c>
      <c r="I2" s="18" t="s">
        <v>396</v>
      </c>
      <c r="J2" s="18" t="s">
        <v>397</v>
      </c>
      <c r="K2" s="18" t="s">
        <v>398</v>
      </c>
      <c r="L2" s="19" t="s">
        <v>399</v>
      </c>
      <c r="M2" s="15" t="s">
        <v>400</v>
      </c>
      <c r="N2" s="18" t="s">
        <v>401</v>
      </c>
    </row>
    <row r="3" spans="1:14">
      <c r="A3" s="9">
        <v>78.6612036796566</v>
      </c>
      <c r="B3">
        <f t="shared" si="0"/>
        <v>0</v>
      </c>
      <c r="E3" s="15" t="s">
        <v>402</v>
      </c>
      <c r="F3" s="15">
        <v>11</v>
      </c>
      <c r="G3" s="16">
        <f>F3/54</f>
        <v>0.203703703703704</v>
      </c>
      <c r="H3" s="15" t="s">
        <v>403</v>
      </c>
      <c r="I3" s="18"/>
      <c r="J3" s="18"/>
      <c r="K3" s="18"/>
      <c r="L3" s="20" t="s">
        <v>404</v>
      </c>
      <c r="M3" s="15" t="s">
        <v>405</v>
      </c>
      <c r="N3" s="18"/>
    </row>
    <row r="4" spans="1:14">
      <c r="A4" s="9">
        <v>70.0086740827538</v>
      </c>
      <c r="B4">
        <f t="shared" si="0"/>
        <v>0</v>
      </c>
      <c r="E4" s="15" t="s">
        <v>406</v>
      </c>
      <c r="F4" s="15">
        <v>12</v>
      </c>
      <c r="G4" s="16">
        <f>F4/54</f>
        <v>0.222222222222222</v>
      </c>
      <c r="H4" s="15" t="s">
        <v>407</v>
      </c>
      <c r="I4" s="18"/>
      <c r="J4" s="18"/>
      <c r="K4" s="18"/>
      <c r="L4" s="19" t="s">
        <v>408</v>
      </c>
      <c r="M4" s="15" t="s">
        <v>409</v>
      </c>
      <c r="N4" s="18"/>
    </row>
    <row r="5" spans="1:14">
      <c r="A5" s="9">
        <v>66.4968852365895</v>
      </c>
      <c r="B5">
        <f t="shared" si="0"/>
        <v>0</v>
      </c>
      <c r="E5" s="15" t="s">
        <v>410</v>
      </c>
      <c r="F5" s="15">
        <v>20</v>
      </c>
      <c r="G5" s="16">
        <f>F5/54</f>
        <v>0.37037037037037</v>
      </c>
      <c r="H5" s="15" t="s">
        <v>411</v>
      </c>
      <c r="I5" s="18"/>
      <c r="J5" s="18"/>
      <c r="K5" s="18"/>
      <c r="L5" s="19" t="s">
        <v>412</v>
      </c>
      <c r="M5" s="15" t="s">
        <v>413</v>
      </c>
      <c r="N5" s="18"/>
    </row>
    <row r="6" spans="1:2">
      <c r="A6" s="9">
        <v>33.5003404874537</v>
      </c>
      <c r="B6">
        <f t="shared" si="0"/>
        <v>1</v>
      </c>
    </row>
    <row r="7" spans="1:2">
      <c r="A7" s="9">
        <v>43.9987113000281</v>
      </c>
      <c r="B7">
        <f t="shared" si="0"/>
        <v>1</v>
      </c>
    </row>
    <row r="8" spans="1:2">
      <c r="A8" s="17">
        <v>1255.39979813839</v>
      </c>
      <c r="B8">
        <f t="shared" si="0"/>
        <v>0</v>
      </c>
    </row>
    <row r="9" spans="1:7">
      <c r="A9" s="9">
        <v>184.257319413391</v>
      </c>
      <c r="B9">
        <f t="shared" si="0"/>
        <v>0</v>
      </c>
      <c r="E9" t="s">
        <v>414</v>
      </c>
      <c r="F9" t="s">
        <v>415</v>
      </c>
      <c r="G9" t="s">
        <v>416</v>
      </c>
    </row>
    <row r="10" spans="1:5">
      <c r="A10" s="9">
        <v>124.277401163837</v>
      </c>
      <c r="B10">
        <f t="shared" si="0"/>
        <v>0</v>
      </c>
      <c r="E10" t="s">
        <v>417</v>
      </c>
    </row>
    <row r="11" spans="1:2">
      <c r="A11" s="9">
        <v>101.480704907394</v>
      </c>
      <c r="B11">
        <f t="shared" si="0"/>
        <v>0</v>
      </c>
    </row>
    <row r="12" spans="1:2">
      <c r="A12" s="9">
        <v>96.4515791376833</v>
      </c>
      <c r="B12">
        <f t="shared" si="0"/>
        <v>0</v>
      </c>
    </row>
    <row r="13" spans="1:5">
      <c r="A13" s="9">
        <v>30.0034493618681</v>
      </c>
      <c r="B13">
        <f t="shared" si="0"/>
        <v>1</v>
      </c>
      <c r="E13" t="s">
        <v>418</v>
      </c>
    </row>
    <row r="14" spans="1:5">
      <c r="A14" s="17">
        <v>2186.50527325024</v>
      </c>
      <c r="B14">
        <f t="shared" si="0"/>
        <v>0</v>
      </c>
      <c r="E14" t="s">
        <v>419</v>
      </c>
    </row>
    <row r="15" spans="1:5">
      <c r="A15" s="9">
        <v>21.215088357346</v>
      </c>
      <c r="B15">
        <f t="shared" si="0"/>
        <v>1</v>
      </c>
      <c r="E15" t="s">
        <v>420</v>
      </c>
    </row>
    <row r="16" spans="1:2">
      <c r="A16" s="9">
        <v>41.1884248384856</v>
      </c>
      <c r="B16">
        <f t="shared" si="0"/>
        <v>1</v>
      </c>
    </row>
    <row r="17" spans="1:5">
      <c r="A17" s="9">
        <v>47.2444707505009</v>
      </c>
      <c r="B17">
        <f t="shared" si="0"/>
        <v>1</v>
      </c>
      <c r="E17" t="s">
        <v>421</v>
      </c>
    </row>
    <row r="18" spans="1:2">
      <c r="A18" s="9">
        <v>936.020508345151</v>
      </c>
      <c r="B18">
        <f t="shared" si="0"/>
        <v>0</v>
      </c>
    </row>
    <row r="19" spans="1:5">
      <c r="A19" s="9">
        <v>1280.35495716034</v>
      </c>
      <c r="B19">
        <f t="shared" si="0"/>
        <v>0</v>
      </c>
      <c r="E19" t="s">
        <v>422</v>
      </c>
    </row>
    <row r="20" spans="1:2">
      <c r="A20" s="9">
        <v>266.474325726141</v>
      </c>
      <c r="B20">
        <f t="shared" si="0"/>
        <v>0</v>
      </c>
    </row>
    <row r="21" spans="1:5">
      <c r="A21" s="9">
        <v>35.3477784996969</v>
      </c>
      <c r="B21">
        <f t="shared" si="0"/>
        <v>1</v>
      </c>
      <c r="E21" t="s">
        <v>423</v>
      </c>
    </row>
    <row r="22" spans="1:5">
      <c r="A22" s="9">
        <v>596.890694239291</v>
      </c>
      <c r="B22">
        <f t="shared" si="0"/>
        <v>0</v>
      </c>
      <c r="E22" t="s">
        <v>424</v>
      </c>
    </row>
    <row r="23" spans="1:2">
      <c r="A23" s="9">
        <v>99.7060398839107</v>
      </c>
      <c r="B23">
        <f t="shared" si="0"/>
        <v>0</v>
      </c>
    </row>
    <row r="24" spans="1:2">
      <c r="A24" s="9">
        <v>90.7544448647626</v>
      </c>
      <c r="B24">
        <f t="shared" si="0"/>
        <v>0</v>
      </c>
    </row>
    <row r="25" spans="1:2">
      <c r="A25" s="9">
        <v>134.812201995852</v>
      </c>
      <c r="B25">
        <f t="shared" si="0"/>
        <v>0</v>
      </c>
    </row>
    <row r="26" spans="1:2">
      <c r="A26" s="9">
        <v>396.945885064697</v>
      </c>
      <c r="B26">
        <f t="shared" si="0"/>
        <v>0</v>
      </c>
    </row>
    <row r="27" spans="1:2">
      <c r="A27" s="9">
        <v>1749.83181162902</v>
      </c>
      <c r="B27">
        <f t="shared" si="0"/>
        <v>0</v>
      </c>
    </row>
    <row r="28" spans="1:2">
      <c r="A28" s="9">
        <v>52.5307767571593</v>
      </c>
      <c r="B28">
        <f t="shared" si="0"/>
        <v>0</v>
      </c>
    </row>
    <row r="29" spans="1:2">
      <c r="A29" s="9">
        <v>170.510424155284</v>
      </c>
      <c r="B29">
        <f t="shared" si="0"/>
        <v>0</v>
      </c>
    </row>
    <row r="30" spans="1:2">
      <c r="A30" s="9">
        <v>32.6268301381665</v>
      </c>
      <c r="B30">
        <f t="shared" si="0"/>
        <v>1</v>
      </c>
    </row>
    <row r="31" spans="1:2">
      <c r="A31" s="9">
        <v>153.962747740781</v>
      </c>
      <c r="B31">
        <f t="shared" si="0"/>
        <v>0</v>
      </c>
    </row>
    <row r="32" spans="1:2">
      <c r="A32" s="9">
        <v>38.3381907794794</v>
      </c>
      <c r="B32">
        <f t="shared" si="0"/>
        <v>1</v>
      </c>
    </row>
    <row r="33" spans="1:2">
      <c r="A33" s="9">
        <v>127.263348934951</v>
      </c>
      <c r="B33">
        <f t="shared" si="0"/>
        <v>0</v>
      </c>
    </row>
    <row r="34" spans="1:2">
      <c r="A34" s="9">
        <v>273.155816027519</v>
      </c>
      <c r="B34">
        <f t="shared" si="0"/>
        <v>0</v>
      </c>
    </row>
    <row r="35" spans="1:2">
      <c r="A35" s="9">
        <v>388.549478690324</v>
      </c>
      <c r="B35">
        <f t="shared" si="0"/>
        <v>0</v>
      </c>
    </row>
    <row r="36" spans="1:2">
      <c r="A36" s="9">
        <v>31.9534651745336</v>
      </c>
      <c r="B36">
        <f t="shared" si="0"/>
        <v>1</v>
      </c>
    </row>
    <row r="37" spans="1:2">
      <c r="A37" s="9">
        <v>2749.1075981642</v>
      </c>
      <c r="B37">
        <f t="shared" si="0"/>
        <v>0</v>
      </c>
    </row>
    <row r="38" spans="1:2">
      <c r="A38" s="9">
        <v>117.258859640964</v>
      </c>
      <c r="B38">
        <f t="shared" si="0"/>
        <v>0</v>
      </c>
    </row>
    <row r="39" spans="1:2">
      <c r="A39" s="9">
        <v>525.987793125602</v>
      </c>
      <c r="B39">
        <f t="shared" si="0"/>
        <v>0</v>
      </c>
    </row>
    <row r="40" spans="1:2">
      <c r="A40" s="9">
        <v>120.490350531705</v>
      </c>
      <c r="B40">
        <f t="shared" si="0"/>
        <v>0</v>
      </c>
    </row>
    <row r="41" spans="1:2">
      <c r="A41" s="9">
        <v>1130.75083692013</v>
      </c>
      <c r="B41">
        <f t="shared" si="0"/>
        <v>0</v>
      </c>
    </row>
    <row r="42" spans="1:2">
      <c r="A42" s="9">
        <v>236.325313592433</v>
      </c>
      <c r="B42">
        <f t="shared" si="0"/>
        <v>0</v>
      </c>
    </row>
    <row r="43" spans="1:2">
      <c r="A43" s="9">
        <v>1607.2803640182</v>
      </c>
      <c r="B43">
        <f t="shared" si="0"/>
        <v>0</v>
      </c>
    </row>
    <row r="44" spans="1:2">
      <c r="A44" s="9">
        <v>291.694566057172</v>
      </c>
      <c r="B44">
        <f t="shared" si="0"/>
        <v>0</v>
      </c>
    </row>
    <row r="45" spans="1:2">
      <c r="A45" s="9">
        <v>193.721490661847</v>
      </c>
      <c r="B45">
        <f t="shared" si="0"/>
        <v>0</v>
      </c>
    </row>
    <row r="46" spans="1:2">
      <c r="A46" s="9">
        <v>1773.28031809145</v>
      </c>
      <c r="B46">
        <f t="shared" si="0"/>
        <v>0</v>
      </c>
    </row>
    <row r="47" spans="1:2">
      <c r="A47" s="9">
        <v>101.83676352847</v>
      </c>
      <c r="B47">
        <f t="shared" si="0"/>
        <v>0</v>
      </c>
    </row>
    <row r="48" spans="1:2">
      <c r="A48" s="9">
        <v>775.400752028498</v>
      </c>
      <c r="B48">
        <f t="shared" si="0"/>
        <v>0</v>
      </c>
    </row>
    <row r="49" spans="1:2">
      <c r="A49" s="9">
        <v>624.026192075218</v>
      </c>
      <c r="B49">
        <f t="shared" si="0"/>
        <v>0</v>
      </c>
    </row>
    <row r="50" spans="1:2">
      <c r="A50" s="9">
        <v>84.9707644553526</v>
      </c>
      <c r="B50">
        <f t="shared" si="0"/>
        <v>0</v>
      </c>
    </row>
    <row r="51" spans="1:2">
      <c r="A51" s="9">
        <v>138.411389036722</v>
      </c>
      <c r="B51">
        <f t="shared" si="0"/>
        <v>0</v>
      </c>
    </row>
    <row r="52" spans="1:2">
      <c r="A52" s="9">
        <v>308.081345826235</v>
      </c>
      <c r="B52">
        <f t="shared" si="0"/>
        <v>0</v>
      </c>
    </row>
    <row r="53" spans="1:2">
      <c r="A53" s="9">
        <v>57.7272470800655</v>
      </c>
      <c r="B53">
        <f t="shared" si="0"/>
        <v>0</v>
      </c>
    </row>
    <row r="54" spans="1:2">
      <c r="A54" s="9">
        <v>58.1513231457324</v>
      </c>
      <c r="B54">
        <f t="shared" si="0"/>
        <v>0</v>
      </c>
    </row>
    <row r="55" spans="1:2">
      <c r="A55" s="9">
        <v>37.4106216909557</v>
      </c>
      <c r="B55">
        <f t="shared" si="0"/>
        <v>1</v>
      </c>
    </row>
  </sheetData>
  <autoFilter ref="A1:C55">
    <extLst/>
  </autoFilter>
  <mergeCells count="4">
    <mergeCell ref="I2:I5"/>
    <mergeCell ref="J2:J5"/>
    <mergeCell ref="K2:K5"/>
    <mergeCell ref="N2:N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"/>
  <sheetViews>
    <sheetView tabSelected="1" workbookViewId="0">
      <selection activeCell="K10" sqref="K10"/>
    </sheetView>
  </sheetViews>
  <sheetFormatPr defaultColWidth="8.88888888888889" defaultRowHeight="14.4"/>
  <cols>
    <col min="1" max="1" width="10.7777777777778" style="8" customWidth="1"/>
    <col min="2" max="2" width="8.66666666666667" style="8" customWidth="1"/>
    <col min="3" max="3" width="10.4444444444444" style="9" customWidth="1"/>
    <col min="4" max="7" width="10.4444444444444" style="8" customWidth="1"/>
    <col min="8" max="8" width="19.8888888888889" style="8" customWidth="1"/>
    <col min="9" max="9" width="10.4444444444444" style="8" customWidth="1"/>
    <col min="10" max="16384" width="8.88888888888889" style="8"/>
  </cols>
  <sheetData>
    <row r="1" spans="1:9">
      <c r="A1" s="9" t="s">
        <v>4</v>
      </c>
      <c r="B1" s="9" t="s">
        <v>3</v>
      </c>
      <c r="C1" s="10" t="s">
        <v>7</v>
      </c>
      <c r="D1" s="11" t="s">
        <v>425</v>
      </c>
      <c r="E1" s="11" t="s">
        <v>426</v>
      </c>
      <c r="F1" s="12" t="s">
        <v>427</v>
      </c>
      <c r="G1" s="12" t="s">
        <v>428</v>
      </c>
      <c r="H1" s="13" t="s">
        <v>429</v>
      </c>
      <c r="I1" s="13" t="s">
        <v>430</v>
      </c>
    </row>
    <row r="2" spans="1:9">
      <c r="A2" s="9" t="s">
        <v>20</v>
      </c>
      <c r="B2" s="9">
        <v>500000</v>
      </c>
      <c r="C2" s="9">
        <v>101144</v>
      </c>
      <c r="D2" s="8">
        <f>VLOOKUP(B2,Sheet3!B:C,2,0)</f>
        <v>208284</v>
      </c>
      <c r="E2" s="8">
        <f>SUMIFS(Sheet3!L:L,Sheet3!M:M,A2,Sheet3!K:K,2019)</f>
        <v>175871</v>
      </c>
      <c r="F2" s="8">
        <f>VLOOKUP(B2,Sheet3!B:D,3,0)</f>
        <v>174417</v>
      </c>
      <c r="G2" s="8">
        <f>SUMIFS(Sheet3!L:L,Sheet3!M:M,A2,Sheet3!K:K,2020)</f>
        <v>73152</v>
      </c>
      <c r="H2" s="8">
        <f>VLOOKUP(B2,Sheet3!B:G,6,0)</f>
        <v>120618</v>
      </c>
      <c r="I2" s="8">
        <f>SUMIFS(Sheet3!L:L,Sheet3!M:M,A2,Sheet3!K:K,2021)</f>
        <v>183837</v>
      </c>
    </row>
    <row r="3" spans="1:9">
      <c r="A3" s="9" t="s">
        <v>23</v>
      </c>
      <c r="B3" s="9">
        <v>310000</v>
      </c>
      <c r="C3" s="9">
        <v>39470</v>
      </c>
      <c r="D3" s="8">
        <f>VLOOKUP(B3,Sheet3!B:C,2,0)</f>
        <v>134490</v>
      </c>
      <c r="E3" s="8">
        <f>SUMIFS(Sheet3!L:L,Sheet3!M:M,A3,Sheet3!K:K,2019)</f>
        <v>123936</v>
      </c>
      <c r="F3" s="8">
        <f>VLOOKUP(B3,Sheet3!B:D,3,0)</f>
        <v>139176</v>
      </c>
      <c r="G3" s="8">
        <f>SUMIFS(Sheet3!L:L,Sheet3!M:M,A3,Sheet3!K:K,2020)</f>
        <v>128309</v>
      </c>
      <c r="H3" s="8">
        <f>VLOOKUP(B3,Sheet3!B:G,6,0)</f>
        <v>90067</v>
      </c>
      <c r="I3" s="8">
        <f>SUMIFS(Sheet3!L:L,Sheet3!M:M,A3,Sheet3!K:K,2021)</f>
        <v>170118</v>
      </c>
    </row>
    <row r="4" spans="1:9">
      <c r="A4" s="9" t="s">
        <v>24</v>
      </c>
      <c r="B4" s="9">
        <v>110000</v>
      </c>
      <c r="C4" s="9">
        <v>12664</v>
      </c>
      <c r="D4" s="8">
        <f>VLOOKUP(B4,Sheet3!B:C,2,0)</f>
        <v>59743</v>
      </c>
      <c r="E4" s="8">
        <f>SUMIFS(Sheet3!L:L,Sheet3!M:M,A4,Sheet3!K:K,2019)</f>
        <v>184206</v>
      </c>
      <c r="F4" s="8">
        <f>VLOOKUP(B4,Sheet3!B:D,3,0)</f>
        <v>64213</v>
      </c>
      <c r="G4" s="8">
        <f>SUMIFS(Sheet3!L:L,Sheet3!M:M,A4,Sheet3!K:K,2020)</f>
        <v>81912</v>
      </c>
      <c r="H4" s="8">
        <f>VLOOKUP(B4,Sheet3!B:G,6,0)</f>
        <v>44830</v>
      </c>
      <c r="I4" s="8">
        <f>SUMIFS(Sheet3!L:L,Sheet3!M:M,A4,Sheet3!K:K,2021)</f>
        <v>209699</v>
      </c>
    </row>
    <row r="5" spans="1:9">
      <c r="A5" s="9" t="s">
        <v>26</v>
      </c>
      <c r="B5" s="9">
        <v>510100</v>
      </c>
      <c r="C5" s="9">
        <v>38642</v>
      </c>
      <c r="D5" s="8">
        <f>VLOOKUP(B5,Sheet3!B:C,2,0)</f>
        <v>105764</v>
      </c>
      <c r="E5" s="8">
        <f>SUMIFS(Sheet3!L:L,Sheet3!M:M,A5,Sheet3!K:K,2019)</f>
        <v>183799</v>
      </c>
      <c r="F5" s="8">
        <f>VLOOKUP(B5,Sheet3!B:D,3,0)</f>
        <v>106499</v>
      </c>
      <c r="G5" s="8">
        <f>SUMIFS(Sheet3!L:L,Sheet3!M:M,A5,Sheet3!K:K,2020)</f>
        <v>49680</v>
      </c>
      <c r="H5" s="8">
        <f>VLOOKUP(B5,Sheet3!B:G,6,0)</f>
        <v>65196</v>
      </c>
      <c r="I5" s="8">
        <f>SUMIFS(Sheet3!L:L,Sheet3!M:M,A5,Sheet3!K:K,2021)</f>
        <v>130754</v>
      </c>
    </row>
    <row r="6" spans="1:9">
      <c r="A6" s="9" t="s">
        <v>28</v>
      </c>
      <c r="B6" s="9">
        <v>120000</v>
      </c>
      <c r="C6" s="9">
        <v>74495</v>
      </c>
      <c r="D6" s="8">
        <f>VLOOKUP(B6,Sheet3!B:C,2,0)</f>
        <v>163428</v>
      </c>
      <c r="E6" s="8">
        <f>SUMIFS(Sheet3!L:L,Sheet3!M:M,A6,Sheet3!K:K,2019)</f>
        <v>42155</v>
      </c>
      <c r="F6" s="8">
        <f>VLOOKUP(B6,Sheet3!B:D,3,0)</f>
        <v>135443</v>
      </c>
      <c r="G6" s="8">
        <f>SUMIFS(Sheet3!L:L,Sheet3!M:M,A6,Sheet3!K:K,2020)</f>
        <v>98312</v>
      </c>
      <c r="H6" s="8">
        <f>VLOOKUP(B6,Sheet3!B:G,6,0)</f>
        <v>74859</v>
      </c>
      <c r="I6" s="8">
        <f>SUMIFS(Sheet3!L:L,Sheet3!M:M,A6,Sheet3!K:K,2021)</f>
        <v>203775</v>
      </c>
    </row>
    <row r="7" spans="1:9">
      <c r="A7" s="9" t="s">
        <v>30</v>
      </c>
      <c r="B7" s="9">
        <v>440100</v>
      </c>
      <c r="C7" s="9">
        <v>30966</v>
      </c>
      <c r="D7" s="8">
        <f>VLOOKUP(B7,Sheet3!B:C,2,0)</f>
        <v>126297</v>
      </c>
      <c r="E7" s="8">
        <f>SUMIFS(Sheet3!L:L,Sheet3!M:M,A7,Sheet3!K:K,2019)</f>
        <v>96427</v>
      </c>
      <c r="F7" s="8">
        <f>VLOOKUP(B7,Sheet3!B:D,3,0)</f>
        <v>129483</v>
      </c>
      <c r="G7" s="8">
        <f>SUMIFS(Sheet3!L:L,Sheet3!M:M,A7,Sheet3!K:K,2020)</f>
        <v>77824</v>
      </c>
      <c r="H7" s="8">
        <f>VLOOKUP(B7,Sheet3!B:G,6,0)</f>
        <v>71621</v>
      </c>
      <c r="I7" s="8">
        <f>SUMIFS(Sheet3!L:L,Sheet3!M:M,A7,Sheet3!K:K,2021)</f>
        <v>156803</v>
      </c>
    </row>
    <row r="8" spans="1:9">
      <c r="A8" s="9" t="s">
        <v>33</v>
      </c>
      <c r="B8" s="9">
        <v>130600</v>
      </c>
      <c r="C8" s="9">
        <v>38224</v>
      </c>
      <c r="D8" s="8">
        <f>VLOOKUP(B8,Sheet3!B:C,2,0)</f>
        <v>0</v>
      </c>
      <c r="E8" s="8">
        <f>SUMIFS(Sheet3!L:L,Sheet3!M:M,A8,Sheet3!K:K,2019)</f>
        <v>36327</v>
      </c>
      <c r="F8" s="8">
        <f>VLOOKUP(B8,Sheet3!B:D,3,0)</f>
        <v>0</v>
      </c>
      <c r="G8" s="8">
        <f>SUMIFS(Sheet3!L:L,Sheet3!M:M,A8,Sheet3!K:K,2020)</f>
        <v>3677</v>
      </c>
      <c r="H8" s="8">
        <f>VLOOKUP(B8,Sheet3!B:G,6,0)</f>
        <v>0</v>
      </c>
      <c r="I8" s="8">
        <f>SUMIFS(Sheet3!L:L,Sheet3!M:M,A8,Sheet3!K:K,2021)</f>
        <v>10632</v>
      </c>
    </row>
    <row r="9" spans="1:9">
      <c r="A9" s="9" t="s">
        <v>37</v>
      </c>
      <c r="B9" s="9">
        <v>320500</v>
      </c>
      <c r="C9" s="9">
        <v>34450</v>
      </c>
      <c r="D9" s="8">
        <f>VLOOKUP(B9,Sheet3!B:C,2,0)</f>
        <v>78807</v>
      </c>
      <c r="E9" s="8">
        <f>SUMIFS(Sheet3!L:L,Sheet3!M:M,A9,Sheet3!K:K,2019)</f>
        <v>83365</v>
      </c>
      <c r="F9" s="8">
        <f>VLOOKUP(B9,Sheet3!B:D,3,0)</f>
        <v>67298</v>
      </c>
      <c r="G9" s="8">
        <f>SUMIFS(Sheet3!L:L,Sheet3!M:M,A9,Sheet3!K:K,2020)</f>
        <v>33518</v>
      </c>
      <c r="H9" s="8">
        <f>VLOOKUP(B9,Sheet3!B:G,6,0)</f>
        <v>44182</v>
      </c>
      <c r="I9" s="8">
        <f>SUMIFS(Sheet3!L:L,Sheet3!M:M,A9,Sheet3!K:K,2021)</f>
        <v>64008</v>
      </c>
    </row>
    <row r="10" spans="1:9">
      <c r="A10" s="9" t="s">
        <v>39</v>
      </c>
      <c r="B10" s="9">
        <v>440300</v>
      </c>
      <c r="C10" s="9">
        <v>14096</v>
      </c>
      <c r="D10" s="8">
        <f>VLOOKUP(B10,Sheet3!B:C,2,0)</f>
        <v>52105</v>
      </c>
      <c r="E10" s="8">
        <f>SUMIFS(Sheet3!L:L,Sheet3!M:M,A10,Sheet3!K:K,2019)</f>
        <v>110399</v>
      </c>
      <c r="F10" s="8">
        <f>VLOOKUP(B10,Sheet3!B:D,3,0)</f>
        <v>58667</v>
      </c>
      <c r="G10" s="8">
        <f>SUMIFS(Sheet3!L:L,Sheet3!M:M,A10,Sheet3!K:K,2020)</f>
        <v>50829</v>
      </c>
      <c r="H10" s="8">
        <f>VLOOKUP(B10,Sheet3!B:G,6,0)</f>
        <v>33388</v>
      </c>
      <c r="I10" s="8">
        <f>SUMIFS(Sheet3!L:L,Sheet3!M:M,A10,Sheet3!K:K,2021)</f>
        <v>76404</v>
      </c>
    </row>
    <row r="11" spans="1:9">
      <c r="A11" s="9" t="s">
        <v>42</v>
      </c>
      <c r="B11" s="9">
        <v>130100</v>
      </c>
      <c r="C11" s="9">
        <v>21195</v>
      </c>
      <c r="D11" s="8">
        <f>VLOOKUP(B11,Sheet3!B:C,2,0)</f>
        <v>0</v>
      </c>
      <c r="E11" s="8">
        <f>SUMIFS(Sheet3!L:L,Sheet3!M:M,A11,Sheet3!K:K,2019)</f>
        <v>65589</v>
      </c>
      <c r="F11" s="8">
        <f>VLOOKUP(B11,Sheet3!B:D,3,0)</f>
        <v>0</v>
      </c>
      <c r="G11" s="8">
        <f>SUMIFS(Sheet3!L:L,Sheet3!M:M,A11,Sheet3!K:K,2020)</f>
        <v>26825</v>
      </c>
      <c r="H11" s="8">
        <f>VLOOKUP(B11,Sheet3!B:G,6,0)</f>
        <v>0</v>
      </c>
      <c r="I11" s="8">
        <f>SUMIFS(Sheet3!L:L,Sheet3!M:M,A11,Sheet3!K:K,2021)</f>
        <v>52511</v>
      </c>
    </row>
    <row r="12" spans="1:9">
      <c r="A12" s="9" t="s">
        <v>45</v>
      </c>
      <c r="B12" s="9">
        <v>410100</v>
      </c>
      <c r="C12" s="9">
        <v>66821</v>
      </c>
      <c r="D12" s="8">
        <f>VLOOKUP(B12,Sheet3!B:C,2,0)</f>
        <v>150329</v>
      </c>
      <c r="E12" s="8">
        <f>SUMIFS(Sheet3!L:L,Sheet3!M:M,A12,Sheet3!K:K,2019)</f>
        <v>70389</v>
      </c>
      <c r="F12" s="8">
        <f>VLOOKUP(B12,Sheet3!B:D,3,0)</f>
        <v>119969</v>
      </c>
      <c r="G12" s="8">
        <f>SUMIFS(Sheet3!L:L,Sheet3!M:M,A12,Sheet3!K:K,2020)</f>
        <v>43668</v>
      </c>
      <c r="H12" s="8">
        <f>VLOOKUP(B12,Sheet3!B:G,6,0)</f>
        <v>43668</v>
      </c>
      <c r="I12" s="8">
        <f>SUMIFS(Sheet3!L:L,Sheet3!M:M,A12,Sheet3!K:K,2021)</f>
        <v>94261</v>
      </c>
    </row>
    <row r="13" spans="1:9">
      <c r="A13" s="9" t="s">
        <v>48</v>
      </c>
      <c r="B13" s="9">
        <v>610100</v>
      </c>
      <c r="C13" s="9">
        <v>24991</v>
      </c>
      <c r="D13" s="8">
        <f>VLOOKUP(B13,Sheet3!B:C,2,0)</f>
        <v>102095</v>
      </c>
      <c r="E13" s="8">
        <f>SUMIFS(Sheet3!L:L,Sheet3!M:M,A13,Sheet3!K:K,2019)</f>
        <v>106423</v>
      </c>
      <c r="F13" s="8">
        <f>VLOOKUP(B13,Sheet3!B:D,3,0)</f>
        <v>84979</v>
      </c>
      <c r="G13" s="8">
        <f>SUMIFS(Sheet3!L:L,Sheet3!M:M,A13,Sheet3!K:K,2020)</f>
        <v>78286</v>
      </c>
      <c r="H13" s="8">
        <f>VLOOKUP(B13,Sheet3!B:G,6,0)</f>
        <v>32042</v>
      </c>
      <c r="I13" s="8">
        <f>SUMIFS(Sheet3!L:L,Sheet3!M:M,A13,Sheet3!K:K,2021)</f>
        <v>164331</v>
      </c>
    </row>
    <row r="14" spans="1:9">
      <c r="A14" s="9" t="s">
        <v>50</v>
      </c>
      <c r="B14" s="9">
        <v>330300</v>
      </c>
      <c r="C14" s="9">
        <v>20990</v>
      </c>
      <c r="D14" s="8">
        <f>VLOOKUP(B14,Sheet3!B:C,2,0)</f>
        <v>69557</v>
      </c>
      <c r="E14" s="8">
        <f>SUMIFS(Sheet3!L:L,Sheet3!M:M,A14,Sheet3!K:K,2019)</f>
        <v>5790</v>
      </c>
      <c r="F14" s="8">
        <f>VLOOKUP(B14,Sheet3!B:D,3,0)</f>
        <v>93889</v>
      </c>
      <c r="G14" s="8">
        <f>SUMIFS(Sheet3!L:L,Sheet3!M:M,A14,Sheet3!K:K,2020)</f>
        <v>14</v>
      </c>
      <c r="H14" s="8">
        <f>VLOOKUP(B14,Sheet3!B:G,6,0)</f>
        <v>46160</v>
      </c>
      <c r="I14" s="8">
        <f>SUMIFS(Sheet3!L:L,Sheet3!M:M,A14,Sheet3!K:K,2021)</f>
        <v>5536</v>
      </c>
    </row>
    <row r="15" spans="1:9">
      <c r="A15" s="9" t="s">
        <v>54</v>
      </c>
      <c r="B15" s="9">
        <v>420100</v>
      </c>
      <c r="C15" s="9">
        <v>121003</v>
      </c>
      <c r="D15" s="8">
        <f>VLOOKUP(B15,Sheet3!B:C,2,0)</f>
        <v>208550</v>
      </c>
      <c r="E15" s="8">
        <f>SUMIFS(Sheet3!L:L,Sheet3!M:M,A15,Sheet3!K:K,2019)</f>
        <v>151547</v>
      </c>
      <c r="F15" s="8">
        <f>VLOOKUP(B15,Sheet3!B:D,3,0)</f>
        <v>175030</v>
      </c>
      <c r="G15" s="8">
        <f>SUMIFS(Sheet3!L:L,Sheet3!M:M,A15,Sheet3!K:K,2020)</f>
        <v>74546</v>
      </c>
      <c r="H15" s="8">
        <f>VLOOKUP(B15,Sheet3!B:G,6,0)</f>
        <v>105470</v>
      </c>
      <c r="I15" s="8">
        <f>SUMIFS(Sheet3!L:L,Sheet3!M:M,A15,Sheet3!K:K,2021)</f>
        <v>178549</v>
      </c>
    </row>
    <row r="16" spans="1:9">
      <c r="A16" s="9" t="s">
        <v>56</v>
      </c>
      <c r="B16" s="9">
        <v>370200</v>
      </c>
      <c r="C16" s="9">
        <v>44568</v>
      </c>
      <c r="D16" s="8">
        <f>VLOOKUP(B16,Sheet3!B:C,2,0)</f>
        <v>153707</v>
      </c>
      <c r="E16" s="8">
        <f>SUMIFS(Sheet3!L:L,Sheet3!M:M,A16,Sheet3!K:K,2019)</f>
        <v>26068</v>
      </c>
      <c r="F16" s="8">
        <f>VLOOKUP(B16,Sheet3!B:D,3,0)</f>
        <v>155847</v>
      </c>
      <c r="G16" s="8">
        <f>SUMIFS(Sheet3!L:L,Sheet3!M:M,A16,Sheet3!K:K,2020)</f>
        <v>202530</v>
      </c>
      <c r="H16" s="8">
        <f>VLOOKUP(B16,Sheet3!B:G,6,0)</f>
        <v>79054</v>
      </c>
      <c r="I16" s="8">
        <f>SUMIFS(Sheet3!L:L,Sheet3!M:M,A16,Sheet3!K:K,2021)</f>
        <v>132704</v>
      </c>
    </row>
    <row r="17" spans="1:9">
      <c r="A17" s="9" t="s">
        <v>59</v>
      </c>
      <c r="B17" s="9">
        <v>330100</v>
      </c>
      <c r="C17" s="9">
        <v>66982</v>
      </c>
      <c r="D17" s="8">
        <f>VLOOKUP(B17,Sheet3!B:C,2,0)</f>
        <v>125428</v>
      </c>
      <c r="E17" s="8">
        <f>SUMIFS(Sheet3!L:L,Sheet3!M:M,A17,Sheet3!K:K,2019)</f>
        <v>101392</v>
      </c>
      <c r="F17" s="8">
        <f>VLOOKUP(B17,Sheet3!B:D,3,0)</f>
        <v>144475</v>
      </c>
      <c r="G17" s="8">
        <f>SUMIFS(Sheet3!L:L,Sheet3!M:M,A17,Sheet3!K:K,2020)</f>
        <v>38099</v>
      </c>
      <c r="H17" s="8">
        <f>VLOOKUP(B17,Sheet3!B:G,6,0)</f>
        <v>121874</v>
      </c>
      <c r="I17" s="8">
        <f>SUMIFS(Sheet3!L:L,Sheet3!M:M,A17,Sheet3!K:K,2021)</f>
        <v>95776</v>
      </c>
    </row>
    <row r="18" spans="1:9">
      <c r="A18" s="9" t="s">
        <v>61</v>
      </c>
      <c r="B18" s="9">
        <v>320300</v>
      </c>
      <c r="C18" s="9">
        <v>26729</v>
      </c>
      <c r="D18" s="8">
        <f>VLOOKUP(B18,Sheet3!B:C,2,0)</f>
        <v>129226</v>
      </c>
      <c r="E18" s="8">
        <f>SUMIFS(Sheet3!L:L,Sheet3!M:M,A18,Sheet3!K:K,2019)</f>
        <v>3275</v>
      </c>
      <c r="F18" s="8">
        <f>VLOOKUP(B18,Sheet3!B:D,3,0)</f>
        <v>143155</v>
      </c>
      <c r="G18" s="8">
        <f>SUMIFS(Sheet3!L:L,Sheet3!M:M,A18,Sheet3!K:K,2020)</f>
        <v>50</v>
      </c>
      <c r="H18" s="8">
        <f>VLOOKUP(B18,Sheet3!B:G,6,0)</f>
        <v>62249</v>
      </c>
      <c r="I18" s="8">
        <f>SUMIFS(Sheet3!L:L,Sheet3!M:M,A18,Sheet3!K:K,2021)</f>
        <v>11945</v>
      </c>
    </row>
    <row r="19" spans="1:9">
      <c r="A19" s="9" t="s">
        <v>64</v>
      </c>
      <c r="B19" s="9">
        <v>360700</v>
      </c>
      <c r="C19" s="9">
        <v>4995</v>
      </c>
      <c r="D19" s="8">
        <f>VLOOKUP(B19,Sheet3!B:C,2,0)</f>
        <v>0</v>
      </c>
      <c r="E19" s="8">
        <f>SUMIFS(Sheet3!L:L,Sheet3!M:M,A19,Sheet3!K:K,2019)</f>
        <v>2769</v>
      </c>
      <c r="F19" s="8">
        <f>VLOOKUP(B19,Sheet3!B:D,3,0)</f>
        <v>0</v>
      </c>
      <c r="G19" s="8">
        <f>SUMIFS(Sheet3!L:L,Sheet3!M:M,A19,Sheet3!K:K,2020)</f>
        <v>13</v>
      </c>
      <c r="H19" s="8">
        <f>VLOOKUP(B19,Sheet3!B:G,6,0)</f>
        <v>0</v>
      </c>
      <c r="I19" s="8">
        <f>SUMIFS(Sheet3!L:L,Sheet3!M:M,A19,Sheet3!K:K,2021)</f>
        <v>5769</v>
      </c>
    </row>
    <row r="20" spans="1:9">
      <c r="A20" s="9" t="s">
        <v>25</v>
      </c>
      <c r="B20" s="9">
        <v>441900</v>
      </c>
      <c r="C20" s="9">
        <v>15079</v>
      </c>
      <c r="D20" s="8">
        <f>VLOOKUP(B20,Sheet3!B:C,2,0)</f>
        <v>56528</v>
      </c>
      <c r="E20" s="8">
        <f>SUMIFS(Sheet3!L:L,Sheet3!M:M,A20,Sheet3!K:K,2019)</f>
        <v>43840</v>
      </c>
      <c r="F20" s="8">
        <f>VLOOKUP(B20,Sheet3!B:D,3,0)</f>
        <v>67229</v>
      </c>
      <c r="G20" s="8">
        <f>SUMIFS(Sheet3!L:L,Sheet3!M:M,A20,Sheet3!K:K,2020)</f>
        <v>15701</v>
      </c>
      <c r="H20" s="8">
        <f>VLOOKUP(B20,Sheet3!B:G,6,0)</f>
        <v>24572</v>
      </c>
      <c r="I20" s="8">
        <f>SUMIFS(Sheet3!L:L,Sheet3!M:M,A20,Sheet3!K:K,2021)</f>
        <v>30035</v>
      </c>
    </row>
    <row r="21" spans="1:9">
      <c r="A21" s="9" t="s">
        <v>68</v>
      </c>
      <c r="B21" s="9">
        <v>210100</v>
      </c>
      <c r="C21" s="9">
        <v>63894</v>
      </c>
      <c r="D21" s="8">
        <f>VLOOKUP(B21,Sheet3!B:C,2,0)</f>
        <v>167044</v>
      </c>
      <c r="E21" s="8">
        <f>SUMIFS(Sheet3!L:L,Sheet3!M:M,A21,Sheet3!K:K,2019)</f>
        <v>24322</v>
      </c>
      <c r="F21" s="8">
        <f>VLOOKUP(B21,Sheet3!B:D,3,0)</f>
        <v>115260</v>
      </c>
      <c r="G21" s="8">
        <f>SUMIFS(Sheet3!L:L,Sheet3!M:M,A21,Sheet3!K:K,2020)</f>
        <v>46151</v>
      </c>
      <c r="H21" s="8">
        <f>VLOOKUP(B21,Sheet3!B:G,6,0)</f>
        <v>52542</v>
      </c>
      <c r="I21" s="8">
        <f>SUMIFS(Sheet3!L:L,Sheet3!M:M,A21,Sheet3!K:K,2021)</f>
        <v>101106</v>
      </c>
    </row>
    <row r="22" spans="1:9">
      <c r="A22" s="9" t="s">
        <v>69</v>
      </c>
      <c r="B22" s="9">
        <v>370800</v>
      </c>
      <c r="C22" s="9">
        <v>37901</v>
      </c>
      <c r="D22" s="8">
        <f>VLOOKUP(B22,Sheet3!B:C,2,0)</f>
        <v>0</v>
      </c>
      <c r="E22" s="8">
        <f>SUMIFS(Sheet3!L:L,Sheet3!M:M,A22,Sheet3!K:K,2019)</f>
        <v>1531</v>
      </c>
      <c r="F22" s="8">
        <f>VLOOKUP(B22,Sheet3!B:D,3,0)</f>
        <v>0</v>
      </c>
      <c r="G22" s="8">
        <f>SUMIFS(Sheet3!L:L,Sheet3!M:M,A22,Sheet3!K:K,2020)</f>
        <v>38</v>
      </c>
      <c r="H22" s="8">
        <f>VLOOKUP(B22,Sheet3!B:G,6,0)</f>
        <v>0</v>
      </c>
      <c r="I22" s="8">
        <f>SUMIFS(Sheet3!L:L,Sheet3!M:M,A22,Sheet3!K:K,2021)</f>
        <v>14939</v>
      </c>
    </row>
    <row r="23" spans="1:9">
      <c r="A23" s="9" t="s">
        <v>41</v>
      </c>
      <c r="B23" s="9">
        <v>320100</v>
      </c>
      <c r="C23" s="9">
        <v>68504</v>
      </c>
      <c r="D23" s="8">
        <f>VLOOKUP(B23,Sheet3!B:C,2,0)</f>
        <v>90574</v>
      </c>
      <c r="E23" s="8">
        <f>SUMIFS(Sheet3!L:L,Sheet3!M:M,A23,Sheet3!K:K,2019)</f>
        <v>89805</v>
      </c>
      <c r="F23" s="8">
        <f>VLOOKUP(B23,Sheet3!B:D,3,0)</f>
        <v>90446</v>
      </c>
      <c r="G23" s="8">
        <f>SUMIFS(Sheet3!L:L,Sheet3!M:M,A23,Sheet3!K:K,2020)</f>
        <v>18650</v>
      </c>
      <c r="H23" s="8">
        <f>VLOOKUP(B23,Sheet3!B:G,6,0)</f>
        <v>68175</v>
      </c>
      <c r="I23" s="8">
        <f>SUMIFS(Sheet3!L:L,Sheet3!M:M,A23,Sheet3!K:K,2021)</f>
        <v>50948</v>
      </c>
    </row>
    <row r="24" spans="1:9">
      <c r="A24" s="9" t="s">
        <v>72</v>
      </c>
      <c r="B24" s="9">
        <v>220100</v>
      </c>
      <c r="C24" s="9">
        <v>35338</v>
      </c>
      <c r="D24" s="8">
        <f>VLOOKUP(B24,Sheet3!B:C,2,0)</f>
        <v>90170</v>
      </c>
      <c r="E24" s="8">
        <f>SUMIFS(Sheet3!L:L,Sheet3!M:M,A24,Sheet3!K:K,2019)</f>
        <v>55936</v>
      </c>
      <c r="F24" s="8">
        <f>VLOOKUP(B24,Sheet3!B:D,3,0)</f>
        <v>77605</v>
      </c>
      <c r="G24" s="8">
        <f>SUMIFS(Sheet3!L:L,Sheet3!M:M,A24,Sheet3!K:K,2020)</f>
        <v>23602</v>
      </c>
      <c r="H24" s="8">
        <f>VLOOKUP(B24,Sheet3!B:G,6,0)</f>
        <v>33991</v>
      </c>
      <c r="I24" s="8">
        <f>SUMIFS(Sheet3!L:L,Sheet3!M:M,A24,Sheet3!K:K,2021)</f>
        <v>47640</v>
      </c>
    </row>
    <row r="25" spans="1:9">
      <c r="A25" s="9" t="s">
        <v>70</v>
      </c>
      <c r="B25" s="9">
        <v>330200</v>
      </c>
      <c r="C25" s="9">
        <v>61893</v>
      </c>
      <c r="D25" s="8">
        <f>VLOOKUP(B25,Sheet3!B:C,2,0)</f>
        <v>126687</v>
      </c>
      <c r="E25" s="8">
        <f>SUMIFS(Sheet3!L:L,Sheet3!M:M,A25,Sheet3!K:K,2019)</f>
        <v>43094</v>
      </c>
      <c r="F25" s="8">
        <f>VLOOKUP(B25,Sheet3!B:D,3,0)</f>
        <v>145008</v>
      </c>
      <c r="G25" s="8">
        <f>SUMIFS(Sheet3!L:L,Sheet3!M:M,A25,Sheet3!K:K,2020)</f>
        <v>18193</v>
      </c>
      <c r="H25" s="8">
        <f>VLOOKUP(B25,Sheet3!B:G,6,0)</f>
        <v>71946</v>
      </c>
      <c r="I25" s="8">
        <f>SUMIFS(Sheet3!L:L,Sheet3!M:M,A25,Sheet3!K:K,2021)</f>
        <v>34971</v>
      </c>
    </row>
    <row r="26" spans="1:9">
      <c r="A26" s="9" t="s">
        <v>63</v>
      </c>
      <c r="B26" s="9">
        <v>130200</v>
      </c>
      <c r="C26" s="9">
        <v>11558</v>
      </c>
      <c r="D26" s="8">
        <f>VLOOKUP(B26,Sheet3!B:C,2,0)</f>
        <v>41540</v>
      </c>
      <c r="E26" s="8">
        <f>SUMIFS(Sheet3!L:L,Sheet3!M:M,A26,Sheet3!K:K,2019)</f>
        <v>41270</v>
      </c>
      <c r="F26" s="8">
        <f>VLOOKUP(B26,Sheet3!B:D,3,0)</f>
        <v>0</v>
      </c>
      <c r="G26" s="8">
        <f>SUMIFS(Sheet3!L:L,Sheet3!M:M,A26,Sheet3!K:K,2020)</f>
        <v>7638</v>
      </c>
      <c r="H26" s="8">
        <f>VLOOKUP(B26,Sheet3!B:G,6,0)</f>
        <v>0</v>
      </c>
      <c r="I26" s="8">
        <f>SUMIFS(Sheet3!L:L,Sheet3!M:M,A26,Sheet3!K:K,2021)</f>
        <v>18036</v>
      </c>
    </row>
    <row r="27" spans="1:9">
      <c r="A27" s="9" t="s">
        <v>53</v>
      </c>
      <c r="B27" s="9">
        <v>320600</v>
      </c>
      <c r="C27" s="9">
        <v>4845</v>
      </c>
      <c r="D27" s="8">
        <f>VLOOKUP(B27,Sheet3!B:C,2,0)</f>
        <v>29464</v>
      </c>
      <c r="E27" s="8">
        <f>SUMIFS(Sheet3!L:L,Sheet3!M:M,A27,Sheet3!K:K,2019)</f>
        <v>23795</v>
      </c>
      <c r="F27" s="8">
        <f>VLOOKUP(B27,Sheet3!B:D,3,0)</f>
        <v>259</v>
      </c>
      <c r="G27" s="8">
        <f>SUMIFS(Sheet3!L:L,Sheet3!M:M,A27,Sheet3!K:K,2020)</f>
        <v>5953</v>
      </c>
      <c r="H27" s="8">
        <f>VLOOKUP(B27,Sheet3!B:G,6,0)</f>
        <v>0</v>
      </c>
      <c r="I27" s="8">
        <f>SUMIFS(Sheet3!L:L,Sheet3!M:M,A27,Sheet3!K:K,2021)</f>
        <v>11583</v>
      </c>
    </row>
    <row r="28" spans="1:9">
      <c r="A28" s="9" t="s">
        <v>31</v>
      </c>
      <c r="B28" s="9">
        <v>440600</v>
      </c>
      <c r="C28" s="9">
        <v>51330</v>
      </c>
      <c r="D28" s="8">
        <f>VLOOKUP(B28,Sheet3!B:C,2,0)</f>
        <v>137388</v>
      </c>
      <c r="E28" s="8">
        <f>SUMIFS(Sheet3!L:L,Sheet3!M:M,A28,Sheet3!K:K,2019)</f>
        <v>40420</v>
      </c>
      <c r="F28" s="8">
        <f>VLOOKUP(B28,Sheet3!B:D,3,0)</f>
        <v>141573</v>
      </c>
      <c r="G28" s="8">
        <f>SUMIFS(Sheet3!L:L,Sheet3!M:M,A28,Sheet3!K:K,2020)</f>
        <v>33779</v>
      </c>
      <c r="H28" s="8">
        <f>VLOOKUP(B28,Sheet3!B:G,6,0)</f>
        <v>68097</v>
      </c>
      <c r="I28" s="8">
        <f>SUMIFS(Sheet3!L:L,Sheet3!M:M,A28,Sheet3!K:K,2021)</f>
        <v>82868</v>
      </c>
    </row>
    <row r="29" spans="1:9">
      <c r="A29" s="9" t="s">
        <v>77</v>
      </c>
      <c r="B29" s="9">
        <v>350100</v>
      </c>
      <c r="C29" s="9">
        <v>38301</v>
      </c>
      <c r="D29" s="8">
        <f>VLOOKUP(B29,Sheet3!B:C,2,0)</f>
        <v>47660</v>
      </c>
      <c r="E29" s="8">
        <f>SUMIFS(Sheet3!L:L,Sheet3!M:M,A29,Sheet3!K:K,2019)</f>
        <v>26480</v>
      </c>
      <c r="F29" s="8">
        <f>VLOOKUP(B29,Sheet3!B:D,3,0)</f>
        <v>52429</v>
      </c>
      <c r="G29" s="8">
        <f>SUMIFS(Sheet3!L:L,Sheet3!M:M,A29,Sheet3!K:K,2020)</f>
        <v>7857</v>
      </c>
      <c r="H29" s="8">
        <f>VLOOKUP(B29,Sheet3!B:G,6,0)</f>
        <v>39555</v>
      </c>
      <c r="I29" s="8">
        <f>SUMIFS(Sheet3!L:L,Sheet3!M:M,A29,Sheet3!K:K,2021)</f>
        <v>26514</v>
      </c>
    </row>
    <row r="30" spans="1:9">
      <c r="A30" s="9" t="s">
        <v>78</v>
      </c>
      <c r="B30" s="9">
        <v>430100</v>
      </c>
      <c r="C30" s="9">
        <v>61269</v>
      </c>
      <c r="D30" s="8">
        <f>VLOOKUP(B30,Sheet3!B:C,2,0)</f>
        <v>202039</v>
      </c>
      <c r="E30" s="8">
        <f>SUMIFS(Sheet3!L:L,Sheet3!M:M,A30,Sheet3!K:K,2019)</f>
        <v>97466</v>
      </c>
      <c r="F30" s="8">
        <f>VLOOKUP(B30,Sheet3!B:D,3,0)</f>
        <v>203360</v>
      </c>
      <c r="G30" s="8">
        <f>SUMIFS(Sheet3!L:L,Sheet3!M:M,A30,Sheet3!K:K,2020)</f>
        <v>47570</v>
      </c>
      <c r="H30" s="8">
        <f>VLOOKUP(B30,Sheet3!B:G,6,0)</f>
        <v>93635</v>
      </c>
      <c r="I30" s="8">
        <f>SUMIFS(Sheet3!L:L,Sheet3!M:M,A30,Sheet3!K:K,2021)</f>
        <v>105200</v>
      </c>
    </row>
    <row r="31" spans="1:9">
      <c r="A31" s="9" t="s">
        <v>79</v>
      </c>
      <c r="B31" s="9">
        <v>370600</v>
      </c>
      <c r="C31" s="9">
        <v>17402</v>
      </c>
      <c r="D31" s="8">
        <f>VLOOKUP(B31,Sheet3!B:C,2,0)</f>
        <v>46652</v>
      </c>
      <c r="E31" s="8">
        <f>SUMIFS(Sheet3!L:L,Sheet3!M:M,A31,Sheet3!K:K,2019)</f>
        <v>18133</v>
      </c>
      <c r="F31" s="8">
        <f>VLOOKUP(B31,Sheet3!B:D,3,0)</f>
        <v>36494</v>
      </c>
      <c r="G31" s="8">
        <f>SUMIFS(Sheet3!L:L,Sheet3!M:M,A31,Sheet3!K:K,2020)</f>
        <v>12678</v>
      </c>
      <c r="H31" s="8">
        <f>VLOOKUP(B31,Sheet3!B:G,6,0)</f>
        <v>20850</v>
      </c>
      <c r="I31" s="8">
        <f>SUMIFS(Sheet3!L:L,Sheet3!M:M,A31,Sheet3!K:K,2021)</f>
        <v>35980</v>
      </c>
    </row>
    <row r="32" spans="1:9">
      <c r="A32" s="9" t="s">
        <v>81</v>
      </c>
      <c r="B32" s="9">
        <v>370100</v>
      </c>
      <c r="C32" s="9">
        <v>29456</v>
      </c>
      <c r="D32" s="8">
        <f>VLOOKUP(B32,Sheet3!B:C,2,0)</f>
        <v>67152</v>
      </c>
      <c r="E32" s="8">
        <f>SUMIFS(Sheet3!L:L,Sheet3!M:M,A32,Sheet3!K:K,2019)</f>
        <v>23048</v>
      </c>
      <c r="F32" s="8">
        <f>VLOOKUP(B32,Sheet3!B:D,3,0)</f>
        <v>75272</v>
      </c>
      <c r="G32" s="8">
        <f>SUMIFS(Sheet3!L:L,Sheet3!M:M,A32,Sheet3!K:K,2020)</f>
        <v>49157</v>
      </c>
      <c r="H32" s="8">
        <f>VLOOKUP(B32,Sheet3!B:G,6,0)</f>
        <v>51043</v>
      </c>
      <c r="I32" s="8">
        <f>SUMIFS(Sheet3!L:L,Sheet3!M:M,A32,Sheet3!K:K,2021)</f>
        <v>114535</v>
      </c>
    </row>
    <row r="33" spans="1:9">
      <c r="A33" s="9" t="s">
        <v>47</v>
      </c>
      <c r="B33" s="9">
        <v>450100</v>
      </c>
      <c r="C33" s="9">
        <v>50160</v>
      </c>
      <c r="D33" s="8">
        <f>VLOOKUP(B33,Sheet3!B:C,2,0)</f>
        <v>109319</v>
      </c>
      <c r="E33" s="8">
        <f>SUMIFS(Sheet3!L:L,Sheet3!M:M,A33,Sheet3!K:K,2019)</f>
        <v>60370</v>
      </c>
      <c r="F33" s="8">
        <f>VLOOKUP(B33,Sheet3!B:D,3,0)</f>
        <v>100737</v>
      </c>
      <c r="G33" s="8">
        <f>SUMIFS(Sheet3!L:L,Sheet3!M:M,A33,Sheet3!K:K,2020)</f>
        <v>16000</v>
      </c>
      <c r="H33" s="8">
        <f>VLOOKUP(B33,Sheet3!B:G,6,0)</f>
        <v>38753</v>
      </c>
      <c r="I33" s="8">
        <f>SUMIFS(Sheet3!L:L,Sheet3!M:M,A33,Sheet3!K:K,2021)</f>
        <v>27638</v>
      </c>
    </row>
    <row r="34" spans="1:9">
      <c r="A34" s="9" t="s">
        <v>84</v>
      </c>
      <c r="B34" s="9">
        <v>530100</v>
      </c>
      <c r="C34" s="9">
        <v>45970</v>
      </c>
      <c r="D34" s="8">
        <f>VLOOKUP(B34,Sheet3!B:C,2,0)</f>
        <v>115958</v>
      </c>
      <c r="E34" s="8">
        <f>SUMIFS(Sheet3!L:L,Sheet3!M:M,A34,Sheet3!K:K,2019)</f>
        <v>39071</v>
      </c>
      <c r="F34" s="8">
        <f>VLOOKUP(B34,Sheet3!B:D,3,0)</f>
        <v>100806</v>
      </c>
      <c r="G34" s="8">
        <f>SUMIFS(Sheet3!L:L,Sheet3!M:M,A34,Sheet3!K:K,2020)</f>
        <v>10719</v>
      </c>
      <c r="H34" s="8">
        <f>VLOOKUP(B34,Sheet3!B:G,6,0)</f>
        <v>37845</v>
      </c>
      <c r="I34" s="8">
        <f>SUMIFS(Sheet3!L:L,Sheet3!M:M,A34,Sheet3!K:K,2021)</f>
        <v>17048</v>
      </c>
    </row>
    <row r="35" spans="1:9">
      <c r="A35" s="9" t="s">
        <v>82</v>
      </c>
      <c r="B35" s="9">
        <v>320200</v>
      </c>
      <c r="C35" s="9">
        <v>22903</v>
      </c>
      <c r="D35" s="8">
        <f>VLOOKUP(B35,Sheet3!B:C,2,0)</f>
        <v>56053</v>
      </c>
      <c r="E35" s="8">
        <f>SUMIFS(Sheet3!L:L,Sheet3!M:M,A35,Sheet3!K:K,2019)</f>
        <v>35330</v>
      </c>
      <c r="F35" s="8">
        <f>VLOOKUP(B35,Sheet3!B:D,3,0)</f>
        <v>49018</v>
      </c>
      <c r="G35" s="8">
        <f>SUMIFS(Sheet3!L:L,Sheet3!M:M,A35,Sheet3!K:K,2020)</f>
        <v>13612</v>
      </c>
      <c r="H35" s="8">
        <f>VLOOKUP(B35,Sheet3!B:G,6,0)</f>
        <v>31719</v>
      </c>
      <c r="I35" s="8">
        <f>SUMIFS(Sheet3!L:L,Sheet3!M:M,A35,Sheet3!K:K,2021)</f>
        <v>23477</v>
      </c>
    </row>
    <row r="36" spans="1:9">
      <c r="A36" s="9" t="s">
        <v>58</v>
      </c>
      <c r="B36" s="9">
        <v>340100</v>
      </c>
      <c r="C36" s="9">
        <v>26388</v>
      </c>
      <c r="D36" s="8">
        <f>VLOOKUP(B36,Sheet3!B:C,2,0)</f>
        <v>69149</v>
      </c>
      <c r="E36" s="8">
        <f>SUMIFS(Sheet3!L:L,Sheet3!M:M,A36,Sheet3!K:K,2019)</f>
        <v>93491</v>
      </c>
      <c r="F36" s="8">
        <f>VLOOKUP(B36,Sheet3!B:D,3,0)</f>
        <v>73350</v>
      </c>
      <c r="G36" s="8">
        <f>SUMIFS(Sheet3!L:L,Sheet3!M:M,A36,Sheet3!K:K,2020)</f>
        <v>33442</v>
      </c>
      <c r="H36" s="8">
        <f>VLOOKUP(B36,Sheet3!B:G,6,0)</f>
        <v>39386</v>
      </c>
      <c r="I36" s="8">
        <f>SUMIFS(Sheet3!L:L,Sheet3!M:M,A36,Sheet3!K:K,2021)</f>
        <v>76915</v>
      </c>
    </row>
    <row r="37" spans="1:9">
      <c r="A37" s="9" t="s">
        <v>86</v>
      </c>
      <c r="B37" s="9">
        <v>440500</v>
      </c>
      <c r="C37" s="9">
        <v>11191</v>
      </c>
      <c r="D37" s="8">
        <f>VLOOKUP(B37,Sheet3!B:C,2,0)</f>
        <v>21066</v>
      </c>
      <c r="E37" s="8">
        <f>SUMIFS(Sheet3!L:L,Sheet3!M:M,A37,Sheet3!K:K,2019)</f>
        <v>938</v>
      </c>
      <c r="F37" s="8">
        <f>VLOOKUP(B37,Sheet3!B:D,3,0)</f>
        <v>23934</v>
      </c>
      <c r="G37" s="8">
        <f>SUMIFS(Sheet3!L:L,Sheet3!M:M,A37,Sheet3!K:K,2020)</f>
        <v>9</v>
      </c>
      <c r="H37" s="8">
        <f>VLOOKUP(B37,Sheet3!B:G,6,0)</f>
        <v>16457</v>
      </c>
      <c r="I37" s="8">
        <f>SUMIFS(Sheet3!L:L,Sheet3!M:M,A37,Sheet3!K:K,2021)</f>
        <v>3554</v>
      </c>
    </row>
    <row r="38" spans="1:9">
      <c r="A38" s="9" t="s">
        <v>49</v>
      </c>
      <c r="B38" s="9">
        <v>360100</v>
      </c>
      <c r="C38" s="9">
        <v>13945</v>
      </c>
      <c r="D38" s="8">
        <f>VLOOKUP(B38,Sheet3!B:C,2,0)</f>
        <v>39506</v>
      </c>
      <c r="E38" s="8">
        <f>SUMIFS(Sheet3!L:L,Sheet3!M:M,A38,Sheet3!K:K,2019)</f>
        <v>6320</v>
      </c>
      <c r="F38" s="8">
        <f>VLOOKUP(B38,Sheet3!B:D,3,0)</f>
        <v>48933</v>
      </c>
      <c r="G38" s="8">
        <f>SUMIFS(Sheet3!L:L,Sheet3!M:M,A38,Sheet3!K:K,2020)</f>
        <v>11</v>
      </c>
      <c r="H38" s="8">
        <f>VLOOKUP(B38,Sheet3!B:G,6,0)</f>
        <v>33856</v>
      </c>
      <c r="I38" s="8">
        <f>SUMIFS(Sheet3!L:L,Sheet3!M:M,A38,Sheet3!K:K,2021)</f>
        <v>24726</v>
      </c>
    </row>
    <row r="39" spans="1:9">
      <c r="A39" s="9" t="s">
        <v>89</v>
      </c>
      <c r="B39" s="9">
        <v>330600</v>
      </c>
      <c r="C39" s="9">
        <v>15436</v>
      </c>
      <c r="D39" s="8">
        <f>VLOOKUP(B39,Sheet3!B:C,2,0)</f>
        <v>17070</v>
      </c>
      <c r="E39" s="8">
        <f>SUMIFS(Sheet3!L:L,Sheet3!M:M,A39,Sheet3!K:K,2019)</f>
        <v>16176</v>
      </c>
      <c r="F39" s="8">
        <f>VLOOKUP(B39,Sheet3!B:D,3,0)</f>
        <v>18600</v>
      </c>
      <c r="G39" s="8">
        <f>SUMIFS(Sheet3!L:L,Sheet3!M:M,A39,Sheet3!K:K,2020)</f>
        <v>7</v>
      </c>
      <c r="H39" s="8">
        <f>VLOOKUP(B39,Sheet3!B:G,6,0)</f>
        <v>9451</v>
      </c>
      <c r="I39" s="8">
        <f>SUMIFS(Sheet3!L:L,Sheet3!M:M,A39,Sheet3!K:K,2021)</f>
        <v>9057</v>
      </c>
    </row>
    <row r="40" spans="1:9">
      <c r="A40" s="9" t="s">
        <v>60</v>
      </c>
      <c r="B40" s="9">
        <v>610400</v>
      </c>
      <c r="C40" s="9">
        <v>36985</v>
      </c>
      <c r="D40" s="8">
        <f>VLOOKUP(B40,Sheet3!B:C,2,0)</f>
        <v>0</v>
      </c>
      <c r="E40" s="8">
        <f>SUMIFS(Sheet3!L:L,Sheet3!M:M,A40,Sheet3!K:K,2019)</f>
        <v>3711</v>
      </c>
      <c r="F40" s="8">
        <f>VLOOKUP(B40,Sheet3!B:D,3,0)</f>
        <v>0</v>
      </c>
      <c r="G40" s="8">
        <f>SUMIFS(Sheet3!L:L,Sheet3!M:M,A40,Sheet3!K:K,2020)</f>
        <v>4682</v>
      </c>
      <c r="H40" s="8">
        <f>VLOOKUP(B40,Sheet3!B:G,6,0)</f>
        <v>0</v>
      </c>
      <c r="I40" s="8">
        <f>SUMIFS(Sheet3!L:L,Sheet3!M:M,A40,Sheet3!K:K,2021)</f>
        <v>31555</v>
      </c>
    </row>
    <row r="41" spans="1:9">
      <c r="A41" s="9" t="s">
        <v>29</v>
      </c>
      <c r="B41" s="9">
        <v>360400</v>
      </c>
      <c r="C41" s="9">
        <v>5075</v>
      </c>
      <c r="D41" s="8">
        <f>VLOOKUP(B41,Sheet3!B:C,2,0)</f>
        <v>14873</v>
      </c>
      <c r="E41" s="8">
        <f>SUMIFS(Sheet3!L:L,Sheet3!M:M,A41,Sheet3!K:K,2019)</f>
        <v>2161</v>
      </c>
      <c r="F41" s="8">
        <f>VLOOKUP(B41,Sheet3!B:D,3,0)</f>
        <v>23438</v>
      </c>
      <c r="G41" s="8">
        <f>SUMIFS(Sheet3!L:L,Sheet3!M:M,A41,Sheet3!K:K,2020)</f>
        <v>8</v>
      </c>
      <c r="H41" s="8">
        <f>VLOOKUP(B41,Sheet3!B:G,6,0)</f>
        <v>15300</v>
      </c>
      <c r="I41" s="8">
        <f>SUMIFS(Sheet3!L:L,Sheet3!M:M,A41,Sheet3!K:K,2021)</f>
        <v>3823</v>
      </c>
    </row>
    <row r="42" spans="1:9">
      <c r="A42" s="9" t="s">
        <v>76</v>
      </c>
      <c r="B42" s="9">
        <v>441300</v>
      </c>
      <c r="C42" s="9">
        <v>36543</v>
      </c>
      <c r="D42" s="8">
        <f>VLOOKUP(B42,Sheet3!B:C,2,0)</f>
        <v>137197</v>
      </c>
      <c r="E42" s="8">
        <f>SUMIFS(Sheet3!L:L,Sheet3!M:M,A42,Sheet3!K:K,2019)</f>
        <v>18006</v>
      </c>
      <c r="F42" s="8">
        <f>VLOOKUP(B42,Sheet3!B:D,3,0)</f>
        <v>140061</v>
      </c>
      <c r="G42" s="8">
        <f>SUMIFS(Sheet3!L:L,Sheet3!M:M,A42,Sheet3!K:K,2020)</f>
        <v>434</v>
      </c>
      <c r="H42" s="8">
        <f>VLOOKUP(B42,Sheet3!B:G,6,0)</f>
        <v>57325</v>
      </c>
      <c r="I42" s="8">
        <f>SUMIFS(Sheet3!L:L,Sheet3!M:M,A42,Sheet3!K:K,2021)</f>
        <v>21552</v>
      </c>
    </row>
    <row r="43" spans="1:9">
      <c r="A43" s="9" t="s">
        <v>73</v>
      </c>
      <c r="B43" s="9">
        <v>320400</v>
      </c>
      <c r="C43" s="9">
        <v>24004</v>
      </c>
      <c r="D43" s="8">
        <f>VLOOKUP(B43,Sheet3!B:C,2,0)</f>
        <v>64250</v>
      </c>
      <c r="E43" s="8">
        <f>SUMIFS(Sheet3!L:L,Sheet3!M:M,A43,Sheet3!K:K,2019)</f>
        <v>24714</v>
      </c>
      <c r="F43" s="8">
        <f>VLOOKUP(B43,Sheet3!B:D,3,0)</f>
        <v>68376</v>
      </c>
      <c r="G43" s="8">
        <f>SUMIFS(Sheet3!L:L,Sheet3!M:M,A43,Sheet3!K:K,2020)</f>
        <v>17</v>
      </c>
      <c r="H43" s="8">
        <f>VLOOKUP(B43,Sheet3!B:G,6,0)</f>
        <v>35705</v>
      </c>
      <c r="I43" s="8">
        <f>SUMIFS(Sheet3!L:L,Sheet3!M:M,A43,Sheet3!K:K,2021)</f>
        <v>9242</v>
      </c>
    </row>
    <row r="44" spans="1:9">
      <c r="A44" s="9" t="s">
        <v>95</v>
      </c>
      <c r="B44" s="9">
        <v>370300</v>
      </c>
      <c r="C44" s="9">
        <v>13563</v>
      </c>
      <c r="D44" s="8">
        <f>VLOOKUP(B44,Sheet3!B:C,2,0)</f>
        <v>46173</v>
      </c>
      <c r="E44" s="8">
        <f>SUMIFS(Sheet3!L:L,Sheet3!M:M,A44,Sheet3!K:K,2019)</f>
        <v>8564</v>
      </c>
      <c r="F44" s="8">
        <f>VLOOKUP(B44,Sheet3!B:D,3,0)</f>
        <v>48166</v>
      </c>
      <c r="G44" s="8">
        <f>SUMIFS(Sheet3!L:L,Sheet3!M:M,A44,Sheet3!K:K,2020)</f>
        <v>26</v>
      </c>
      <c r="H44" s="8">
        <f>VLOOKUP(B44,Sheet3!B:G,6,0)</f>
        <v>14721</v>
      </c>
      <c r="I44" s="8">
        <f>SUMIFS(Sheet3!L:L,Sheet3!M:M,A44,Sheet3!K:K,2021)</f>
        <v>16038</v>
      </c>
    </row>
    <row r="45" spans="1:9">
      <c r="A45" s="9" t="s">
        <v>66</v>
      </c>
      <c r="B45" s="9">
        <v>330400</v>
      </c>
      <c r="C45" s="9">
        <v>4925</v>
      </c>
      <c r="D45" s="8">
        <f>VLOOKUP(B45,Sheet3!B:C,2,0)</f>
        <v>0</v>
      </c>
      <c r="E45" s="8">
        <f>SUMIFS(Sheet3!L:L,Sheet3!M:M,A45,Sheet3!K:K,2019)</f>
        <v>20231</v>
      </c>
      <c r="F45" s="8">
        <f>VLOOKUP(B45,Sheet3!B:D,3,0)</f>
        <v>9126</v>
      </c>
      <c r="G45" s="8">
        <f>SUMIFS(Sheet3!L:L,Sheet3!M:M,A45,Sheet3!K:K,2020)</f>
        <v>6523</v>
      </c>
      <c r="H45" s="8">
        <f>VLOOKUP(B45,Sheet3!B:G,6,0)</f>
        <v>8538</v>
      </c>
      <c r="I45" s="8">
        <f>SUMIFS(Sheet3!L:L,Sheet3!M:M,A45,Sheet3!K:K,2021)</f>
        <v>19273</v>
      </c>
    </row>
    <row r="46" spans="1:9">
      <c r="A46" s="9" t="s">
        <v>80</v>
      </c>
      <c r="B46" s="9">
        <v>321000</v>
      </c>
      <c r="C46" s="9">
        <v>24431</v>
      </c>
      <c r="D46" s="8">
        <f>VLOOKUP(B46,Sheet3!B:C,2,0)</f>
        <v>21470</v>
      </c>
      <c r="E46" s="8">
        <f>SUMIFS(Sheet3!L:L,Sheet3!M:M,A46,Sheet3!K:K,2019)</f>
        <v>26920</v>
      </c>
      <c r="F46" s="8">
        <f>VLOOKUP(B46,Sheet3!B:D,3,0)</f>
        <v>15012</v>
      </c>
      <c r="G46" s="8">
        <f>SUMIFS(Sheet3!L:L,Sheet3!M:M,A46,Sheet3!K:K,2020)</f>
        <v>10</v>
      </c>
      <c r="H46" s="8">
        <f>VLOOKUP(B46,Sheet3!B:G,6,0)</f>
        <v>16777</v>
      </c>
      <c r="I46" s="8">
        <f>SUMIFS(Sheet3!L:L,Sheet3!M:M,A46,Sheet3!K:K,2021)</f>
        <v>4657</v>
      </c>
    </row>
    <row r="47" spans="1:9">
      <c r="A47" s="9" t="s">
        <v>99</v>
      </c>
      <c r="B47" s="9">
        <v>520100</v>
      </c>
      <c r="C47" s="9">
        <v>3985</v>
      </c>
      <c r="D47" s="8">
        <f>VLOOKUP(B47,Sheet3!B:C,2,0)</f>
        <v>56103</v>
      </c>
      <c r="E47" s="8">
        <f>SUMIFS(Sheet3!L:L,Sheet3!M:M,A47,Sheet3!K:K,2019)</f>
        <v>3013</v>
      </c>
      <c r="F47" s="8">
        <f>VLOOKUP(B47,Sheet3!B:D,3,0)</f>
        <v>77403</v>
      </c>
      <c r="G47" s="8">
        <f>SUMIFS(Sheet3!L:L,Sheet3!M:M,A47,Sheet3!K:K,2020)</f>
        <v>35</v>
      </c>
      <c r="H47" s="8">
        <f>VLOOKUP(B47,Sheet3!B:G,6,0)</f>
        <v>22133</v>
      </c>
      <c r="I47" s="8">
        <f>SUMIFS(Sheet3!L:L,Sheet3!M:M,A47,Sheet3!K:K,2021)</f>
        <v>34454</v>
      </c>
    </row>
    <row r="48" spans="1:9">
      <c r="A48" s="9" t="s">
        <v>100</v>
      </c>
      <c r="B48" s="9">
        <v>441200</v>
      </c>
      <c r="C48" s="9">
        <v>12896</v>
      </c>
      <c r="D48" s="8">
        <f>VLOOKUP(B48,Sheet3!B:C,2,0)</f>
        <v>44898</v>
      </c>
      <c r="E48" s="8">
        <f>SUMIFS(Sheet3!L:L,Sheet3!M:M,A48,Sheet3!K:K,2019)</f>
        <v>5667</v>
      </c>
      <c r="F48" s="8">
        <f>VLOOKUP(B48,Sheet3!B:D,3,0)</f>
        <v>45032</v>
      </c>
      <c r="G48" s="8">
        <f>SUMIFS(Sheet3!L:L,Sheet3!M:M,A48,Sheet3!K:K,2020)</f>
        <v>8</v>
      </c>
      <c r="H48" s="8">
        <f>VLOOKUP(B48,Sheet3!B:G,6,0)</f>
        <v>24788</v>
      </c>
      <c r="I48" s="8">
        <f>SUMIFS(Sheet3!L:L,Sheet3!M:M,A48,Sheet3!K:K,2021)</f>
        <v>7454</v>
      </c>
    </row>
    <row r="49" spans="1:9">
      <c r="A49" s="9" t="s">
        <v>71</v>
      </c>
      <c r="B49" s="9">
        <v>610300</v>
      </c>
      <c r="C49" s="9">
        <v>5915</v>
      </c>
      <c r="D49" s="8">
        <f>VLOOKUP(B49,Sheet3!B:C,2,0)</f>
        <v>30932</v>
      </c>
      <c r="E49" s="8">
        <f>SUMIFS(Sheet3!L:L,Sheet3!M:M,A49,Sheet3!K:K,2019)</f>
        <v>1820</v>
      </c>
      <c r="F49" s="8">
        <f>VLOOKUP(B49,Sheet3!B:D,3,0)</f>
        <v>33460</v>
      </c>
      <c r="G49" s="8">
        <f>SUMIFS(Sheet3!L:L,Sheet3!M:M,A49,Sheet3!K:K,2020)</f>
        <v>16</v>
      </c>
      <c r="H49" s="8">
        <f>VLOOKUP(B49,Sheet3!B:G,6,0)</f>
        <v>15246</v>
      </c>
      <c r="I49" s="8">
        <f>SUMIFS(Sheet3!L:L,Sheet3!M:M,A49,Sheet3!K:K,2021)</f>
        <v>6649</v>
      </c>
    </row>
    <row r="50" spans="1:9">
      <c r="A50" s="9" t="s">
        <v>55</v>
      </c>
      <c r="B50" s="9">
        <v>350200</v>
      </c>
      <c r="C50" s="9">
        <v>10347</v>
      </c>
      <c r="D50" s="8">
        <f>VLOOKUP(B50,Sheet3!B:C,2,0)</f>
        <v>13409</v>
      </c>
      <c r="E50" s="8">
        <f>SUMIFS(Sheet3!L:L,Sheet3!M:M,A50,Sheet3!K:K,2019)</f>
        <v>18904</v>
      </c>
      <c r="F50" s="8">
        <f>VLOOKUP(B50,Sheet3!B:D,3,0)</f>
        <v>21523</v>
      </c>
      <c r="G50" s="8">
        <f>SUMIFS(Sheet3!L:L,Sheet3!M:M,A50,Sheet3!K:K,2020)</f>
        <v>10452</v>
      </c>
      <c r="H50" s="8">
        <f>VLOOKUP(B50,Sheet3!B:G,6,0)</f>
        <v>20985</v>
      </c>
      <c r="I50" s="8">
        <f>SUMIFS(Sheet3!L:L,Sheet3!M:M,A50,Sheet3!K:K,2021)</f>
        <v>29114</v>
      </c>
    </row>
    <row r="51" spans="1:9">
      <c r="A51" s="9" t="s">
        <v>27</v>
      </c>
      <c r="B51" s="9">
        <v>442000</v>
      </c>
      <c r="C51" s="9">
        <v>14840</v>
      </c>
      <c r="D51" s="8">
        <f>VLOOKUP(B51,Sheet3!B:C,2,0)</f>
        <v>66702</v>
      </c>
      <c r="E51" s="8">
        <f>SUMIFS(Sheet3!L:L,Sheet3!M:M,A51,Sheet3!K:K,2019)</f>
        <v>21562</v>
      </c>
      <c r="F51" s="8">
        <f>VLOOKUP(B51,Sheet3!B:D,3,0)</f>
        <v>57488</v>
      </c>
      <c r="G51" s="8">
        <f>SUMIFS(Sheet3!L:L,Sheet3!M:M,A51,Sheet3!K:K,2020)</f>
        <v>4</v>
      </c>
      <c r="H51" s="8">
        <f>VLOOKUP(B51,Sheet3!B:G,6,0)</f>
        <v>33997</v>
      </c>
      <c r="I51" s="8">
        <f>SUMIFS(Sheet3!L:L,Sheet3!M:M,A51,Sheet3!K:K,2021)</f>
        <v>21300</v>
      </c>
    </row>
    <row r="52" spans="1:9">
      <c r="A52" s="9" t="s">
        <v>98</v>
      </c>
      <c r="B52" s="9">
        <v>330500</v>
      </c>
      <c r="C52" s="9">
        <v>18393</v>
      </c>
      <c r="D52" s="8">
        <f>VLOOKUP(B52,Sheet3!B:C,2,0)</f>
        <v>49958</v>
      </c>
      <c r="E52" s="8">
        <f>SUMIFS(Sheet3!L:L,Sheet3!M:M,A52,Sheet3!K:K,2019)</f>
        <v>1892</v>
      </c>
      <c r="F52" s="8">
        <f>VLOOKUP(B52,Sheet3!B:D,3,0)</f>
        <v>53982</v>
      </c>
      <c r="G52" s="8">
        <f>SUMIFS(Sheet3!L:L,Sheet3!M:M,A52,Sheet3!K:K,2020)</f>
        <v>6</v>
      </c>
      <c r="H52" s="8">
        <f>VLOOKUP(B52,Sheet3!B:G,6,0)</f>
        <v>30831</v>
      </c>
      <c r="I52" s="8">
        <f>SUMIFS(Sheet3!L:L,Sheet3!M:M,A52,Sheet3!K:K,2021)</f>
        <v>8244</v>
      </c>
    </row>
    <row r="53" spans="1:9">
      <c r="A53" s="9" t="s">
        <v>92</v>
      </c>
      <c r="B53" s="9">
        <v>460100</v>
      </c>
      <c r="C53" s="9">
        <v>10994</v>
      </c>
      <c r="D53" s="8">
        <f>VLOOKUP(B53,Sheet3!B:C,2,0)</f>
        <v>47967</v>
      </c>
      <c r="E53" s="8">
        <f>SUMIFS(Sheet3!L:L,Sheet3!M:M,A53,Sheet3!K:K,2019)</f>
        <v>29861</v>
      </c>
      <c r="F53" s="8">
        <f>VLOOKUP(B53,Sheet3!B:D,3,0)</f>
        <v>38175</v>
      </c>
      <c r="G53" s="8">
        <f>SUMIFS(Sheet3!L:L,Sheet3!M:M,A53,Sheet3!K:K,2020)</f>
        <v>8790</v>
      </c>
      <c r="H53" s="8">
        <f>VLOOKUP(B53,Sheet3!B:G,6,0)</f>
        <v>20495</v>
      </c>
      <c r="I53" s="8">
        <f>SUMIFS(Sheet3!L:L,Sheet3!M:M,A53,Sheet3!K:K,2021)</f>
        <v>23548</v>
      </c>
    </row>
    <row r="54" spans="1:9">
      <c r="A54" s="9" t="s">
        <v>101</v>
      </c>
      <c r="B54" s="9">
        <v>440400</v>
      </c>
      <c r="C54" s="9">
        <v>13233</v>
      </c>
      <c r="D54" s="8">
        <f>VLOOKUP(B54,Sheet3!B:C,2,0)</f>
        <v>42184</v>
      </c>
      <c r="E54" s="8">
        <f>SUMIFS(Sheet3!L:L,Sheet3!M:M,A54,Sheet3!K:K,2019)</f>
        <v>2643</v>
      </c>
      <c r="F54" s="8">
        <f>VLOOKUP(B54,Sheet3!B:D,3,0)</f>
        <v>33932</v>
      </c>
      <c r="G54" s="8">
        <f>SUMIFS(Sheet3!L:L,Sheet3!M:M,A54,Sheet3!K:K,2020)</f>
        <v>24</v>
      </c>
      <c r="H54" s="8">
        <f>VLOOKUP(B54,Sheet3!B:G,6,0)</f>
        <v>29387</v>
      </c>
      <c r="I54" s="8">
        <f>SUMIFS(Sheet3!L:L,Sheet3!M:M,A54,Sheet3!K:K,2021)</f>
        <v>21823</v>
      </c>
    </row>
    <row r="55" spans="1:9">
      <c r="A55" s="9" t="s">
        <v>21</v>
      </c>
      <c r="B55" s="9">
        <v>460200</v>
      </c>
      <c r="C55" s="9">
        <v>2055</v>
      </c>
      <c r="D55" s="8">
        <f>VLOOKUP(B55,Sheet3!B:C,2,0)</f>
        <v>9655</v>
      </c>
      <c r="E55" s="8">
        <f>SUMIFS(Sheet3!L:L,Sheet3!M:M,A55,Sheet3!K:K,2019)</f>
        <v>897</v>
      </c>
      <c r="F55" s="8">
        <f>VLOOKUP(B55,Sheet3!B:D,3,0)</f>
        <v>6014</v>
      </c>
      <c r="G55" s="8">
        <f>SUMIFS(Sheet3!L:L,Sheet3!M:M,A55,Sheet3!K:K,2020)</f>
        <v>32</v>
      </c>
      <c r="H55" s="8">
        <f>VLOOKUP(B55,Sheet3!B:G,6,0)</f>
        <v>6590</v>
      </c>
      <c r="I55" s="8">
        <f>SUMIFS(Sheet3!L:L,Sheet3!M:M,A55,Sheet3!K:K,2021)</f>
        <v>23002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69"/>
  <sheetViews>
    <sheetView topLeftCell="A446" workbookViewId="0">
      <selection activeCell="M561" sqref="M561:M669"/>
    </sheetView>
  </sheetViews>
  <sheetFormatPr defaultColWidth="8.88888888888889" defaultRowHeight="14.4"/>
  <cols>
    <col min="2" max="5" width="9"/>
    <col min="7" max="7" width="9"/>
  </cols>
  <sheetData>
    <row r="1" ht="15.6" spans="1:13">
      <c r="A1" s="1" t="s">
        <v>4</v>
      </c>
      <c r="B1" s="1" t="s">
        <v>3</v>
      </c>
      <c r="C1" s="2">
        <v>2019</v>
      </c>
      <c r="D1" s="2">
        <v>2020</v>
      </c>
      <c r="E1" s="2" t="s">
        <v>431</v>
      </c>
      <c r="F1" s="3" t="s">
        <v>432</v>
      </c>
      <c r="G1" s="4" t="s">
        <v>433</v>
      </c>
      <c r="J1" t="s">
        <v>434</v>
      </c>
      <c r="K1" t="s">
        <v>435</v>
      </c>
      <c r="L1" t="s">
        <v>436</v>
      </c>
      <c r="M1" t="s">
        <v>434</v>
      </c>
    </row>
    <row r="2" ht="15.6" spans="1:12">
      <c r="A2" s="2" t="s">
        <v>20</v>
      </c>
      <c r="B2" s="2">
        <v>500000</v>
      </c>
      <c r="C2" s="2">
        <v>208284</v>
      </c>
      <c r="D2" s="2">
        <v>174417</v>
      </c>
      <c r="E2" s="2">
        <v>136700</v>
      </c>
      <c r="F2" s="3">
        <v>16082</v>
      </c>
      <c r="G2" s="5">
        <v>120618</v>
      </c>
      <c r="K2">
        <v>2019</v>
      </c>
      <c r="L2">
        <v>102245</v>
      </c>
    </row>
    <row r="3" ht="15.6" spans="1:7">
      <c r="A3" s="2" t="s">
        <v>23</v>
      </c>
      <c r="B3" s="2">
        <v>310000</v>
      </c>
      <c r="C3" s="2">
        <v>134490</v>
      </c>
      <c r="D3" s="2">
        <v>139176</v>
      </c>
      <c r="E3" s="2">
        <v>110064</v>
      </c>
      <c r="F3" s="2">
        <v>19997</v>
      </c>
      <c r="G3" s="6">
        <v>90067</v>
      </c>
    </row>
    <row r="4" ht="15.6" spans="1:13">
      <c r="A4" s="2" t="s">
        <v>24</v>
      </c>
      <c r="B4" s="2">
        <v>110000</v>
      </c>
      <c r="C4" s="2">
        <v>59743</v>
      </c>
      <c r="D4" s="2">
        <v>64213</v>
      </c>
      <c r="E4" s="2">
        <v>55183</v>
      </c>
      <c r="F4" s="2">
        <v>10353</v>
      </c>
      <c r="G4" s="2">
        <v>44830</v>
      </c>
      <c r="J4" t="s">
        <v>437</v>
      </c>
      <c r="K4">
        <v>2019</v>
      </c>
      <c r="L4">
        <v>280</v>
      </c>
      <c r="M4" t="str">
        <f t="shared" ref="M4:M67" si="0">J4&amp;"市"</f>
        <v>七台河市</v>
      </c>
    </row>
    <row r="5" ht="15.6" spans="1:7">
      <c r="A5" s="2" t="s">
        <v>26</v>
      </c>
      <c r="B5" s="2">
        <v>510100</v>
      </c>
      <c r="C5" s="2">
        <v>105764</v>
      </c>
      <c r="D5" s="2">
        <v>106499</v>
      </c>
      <c r="E5" s="2">
        <v>78488</v>
      </c>
      <c r="F5" s="2">
        <v>13292</v>
      </c>
      <c r="G5" s="2">
        <v>65196</v>
      </c>
    </row>
    <row r="6" ht="15.6" spans="1:13">
      <c r="A6" s="2" t="s">
        <v>28</v>
      </c>
      <c r="B6" s="2">
        <v>120000</v>
      </c>
      <c r="C6" s="2">
        <v>163428</v>
      </c>
      <c r="D6" s="2">
        <v>135443</v>
      </c>
      <c r="E6" s="2">
        <v>87510</v>
      </c>
      <c r="F6" s="2">
        <v>12651</v>
      </c>
      <c r="G6" s="2">
        <v>74859</v>
      </c>
      <c r="J6" t="s">
        <v>438</v>
      </c>
      <c r="K6">
        <v>2019</v>
      </c>
      <c r="L6">
        <v>897</v>
      </c>
      <c r="M6" t="str">
        <f t="shared" si="0"/>
        <v>三亚市</v>
      </c>
    </row>
    <row r="7" ht="15.6" spans="1:13">
      <c r="A7" s="2" t="s">
        <v>30</v>
      </c>
      <c r="B7" s="2">
        <v>440100</v>
      </c>
      <c r="C7" s="7">
        <v>126297</v>
      </c>
      <c r="D7" s="2">
        <v>129483</v>
      </c>
      <c r="E7" s="2">
        <v>80651</v>
      </c>
      <c r="F7" s="2">
        <v>9030</v>
      </c>
      <c r="G7" s="2">
        <v>71621</v>
      </c>
      <c r="J7" t="s">
        <v>439</v>
      </c>
      <c r="K7">
        <v>2019</v>
      </c>
      <c r="L7">
        <v>1162</v>
      </c>
      <c r="M7" t="str">
        <f t="shared" si="0"/>
        <v>三明市</v>
      </c>
    </row>
    <row r="8" ht="15.6" spans="1:7">
      <c r="A8" s="2" t="s">
        <v>33</v>
      </c>
      <c r="B8" s="2">
        <v>130600</v>
      </c>
      <c r="C8" s="2"/>
      <c r="D8" s="2"/>
      <c r="E8" s="2"/>
      <c r="F8" s="2"/>
      <c r="G8" s="2">
        <v>0</v>
      </c>
    </row>
    <row r="9" ht="15.6" spans="1:13">
      <c r="A9" s="2" t="s">
        <v>37</v>
      </c>
      <c r="B9" s="2">
        <v>320500</v>
      </c>
      <c r="C9" s="2">
        <v>78807</v>
      </c>
      <c r="D9" s="2">
        <v>67298</v>
      </c>
      <c r="E9" s="2">
        <v>52320</v>
      </c>
      <c r="F9" s="2">
        <v>8138</v>
      </c>
      <c r="G9" s="2">
        <v>44182</v>
      </c>
      <c r="J9" t="s">
        <v>440</v>
      </c>
      <c r="K9">
        <v>2019</v>
      </c>
      <c r="L9">
        <v>667</v>
      </c>
      <c r="M9" t="str">
        <f t="shared" si="0"/>
        <v>三门峡市</v>
      </c>
    </row>
    <row r="10" ht="15.6" spans="1:7">
      <c r="A10" s="2" t="s">
        <v>39</v>
      </c>
      <c r="B10" s="2">
        <v>440300</v>
      </c>
      <c r="C10" s="2">
        <v>52105</v>
      </c>
      <c r="D10" s="2">
        <v>58667</v>
      </c>
      <c r="E10" s="2">
        <v>39387</v>
      </c>
      <c r="F10" s="2">
        <v>5999</v>
      </c>
      <c r="G10" s="2">
        <v>33388</v>
      </c>
    </row>
    <row r="11" ht="15.6" spans="1:13">
      <c r="A11" s="2" t="s">
        <v>42</v>
      </c>
      <c r="B11" s="2">
        <v>130100</v>
      </c>
      <c r="C11" s="2"/>
      <c r="D11" s="2"/>
      <c r="E11" s="2"/>
      <c r="F11" s="2"/>
      <c r="G11" s="2">
        <v>0</v>
      </c>
      <c r="J11" t="s">
        <v>441</v>
      </c>
      <c r="K11">
        <v>2019</v>
      </c>
      <c r="L11">
        <v>123936</v>
      </c>
      <c r="M11" t="str">
        <f t="shared" si="0"/>
        <v>上海市</v>
      </c>
    </row>
    <row r="12" ht="15.6" spans="1:7">
      <c r="A12" s="2" t="s">
        <v>45</v>
      </c>
      <c r="B12" s="2">
        <v>410100</v>
      </c>
      <c r="C12" s="2">
        <v>150329</v>
      </c>
      <c r="D12" s="2">
        <v>119969</v>
      </c>
      <c r="E12" s="2">
        <v>54727</v>
      </c>
      <c r="F12" s="2">
        <v>11059</v>
      </c>
      <c r="G12" s="2">
        <v>43668</v>
      </c>
    </row>
    <row r="13" ht="15.6" spans="1:13">
      <c r="A13" s="2" t="s">
        <v>48</v>
      </c>
      <c r="B13" s="2">
        <v>610100</v>
      </c>
      <c r="C13" s="2">
        <v>102095</v>
      </c>
      <c r="D13" s="2">
        <v>84979</v>
      </c>
      <c r="E13" s="2">
        <v>39051</v>
      </c>
      <c r="F13" s="2">
        <v>7009</v>
      </c>
      <c r="G13" s="2">
        <v>32042</v>
      </c>
      <c r="J13" t="s">
        <v>442</v>
      </c>
      <c r="K13">
        <v>2019</v>
      </c>
      <c r="L13">
        <v>1348</v>
      </c>
      <c r="M13" t="str">
        <f t="shared" si="0"/>
        <v>上饶市</v>
      </c>
    </row>
    <row r="14" ht="15.6" spans="1:13">
      <c r="A14" s="2" t="s">
        <v>50</v>
      </c>
      <c r="B14" s="2">
        <v>330300</v>
      </c>
      <c r="C14" s="2">
        <v>69557</v>
      </c>
      <c r="D14" s="2">
        <v>93889</v>
      </c>
      <c r="E14" s="2">
        <v>54437</v>
      </c>
      <c r="F14" s="2">
        <v>8277</v>
      </c>
      <c r="G14" s="2">
        <v>46160</v>
      </c>
      <c r="J14" t="s">
        <v>443</v>
      </c>
      <c r="K14">
        <v>2019</v>
      </c>
      <c r="L14">
        <v>43840</v>
      </c>
      <c r="M14" t="str">
        <f t="shared" si="0"/>
        <v>东莞市</v>
      </c>
    </row>
    <row r="15" ht="15.6" spans="1:7">
      <c r="A15" s="2" t="s">
        <v>54</v>
      </c>
      <c r="B15" s="2">
        <v>420100</v>
      </c>
      <c r="C15" s="2">
        <v>208550</v>
      </c>
      <c r="D15" s="2">
        <v>175030</v>
      </c>
      <c r="E15" s="2">
        <v>121376</v>
      </c>
      <c r="F15" s="2">
        <v>15906</v>
      </c>
      <c r="G15" s="2">
        <v>105470</v>
      </c>
    </row>
    <row r="16" ht="15.6" spans="1:13">
      <c r="A16" s="2" t="s">
        <v>56</v>
      </c>
      <c r="B16" s="2">
        <v>370200</v>
      </c>
      <c r="C16" s="2">
        <v>153707</v>
      </c>
      <c r="D16" s="2">
        <v>155847</v>
      </c>
      <c r="E16" s="2">
        <v>96875</v>
      </c>
      <c r="F16" s="2">
        <v>17821</v>
      </c>
      <c r="G16" s="2">
        <v>79054</v>
      </c>
      <c r="J16" t="s">
        <v>444</v>
      </c>
      <c r="K16">
        <v>2019</v>
      </c>
      <c r="L16">
        <v>1066</v>
      </c>
      <c r="M16" t="str">
        <f t="shared" si="0"/>
        <v>东营市</v>
      </c>
    </row>
    <row r="17" ht="15.6" spans="1:7">
      <c r="A17" s="2" t="s">
        <v>59</v>
      </c>
      <c r="B17" s="2">
        <v>330100</v>
      </c>
      <c r="C17" s="2">
        <v>125428</v>
      </c>
      <c r="D17" s="2">
        <v>144475</v>
      </c>
      <c r="E17" s="2">
        <v>137209</v>
      </c>
      <c r="F17" s="2">
        <v>15335</v>
      </c>
      <c r="G17" s="2">
        <v>121874</v>
      </c>
    </row>
    <row r="18" ht="15.6" spans="1:13">
      <c r="A18" s="2" t="s">
        <v>61</v>
      </c>
      <c r="B18" s="2">
        <v>320300</v>
      </c>
      <c r="C18" s="2">
        <v>129226</v>
      </c>
      <c r="D18" s="2">
        <v>143155</v>
      </c>
      <c r="E18" s="2">
        <v>67735</v>
      </c>
      <c r="F18" s="2">
        <v>5486</v>
      </c>
      <c r="G18" s="2">
        <v>62249</v>
      </c>
      <c r="J18" t="s">
        <v>445</v>
      </c>
      <c r="K18">
        <v>2019</v>
      </c>
      <c r="L18">
        <v>273</v>
      </c>
      <c r="M18" t="str">
        <f t="shared" si="0"/>
        <v>中卫市</v>
      </c>
    </row>
    <row r="19" ht="15.6" spans="1:13">
      <c r="A19" s="2" t="s">
        <v>64</v>
      </c>
      <c r="B19" s="2">
        <v>360700</v>
      </c>
      <c r="C19" s="2"/>
      <c r="D19" s="2"/>
      <c r="E19" s="2"/>
      <c r="F19" s="2"/>
      <c r="G19" s="2">
        <v>0</v>
      </c>
      <c r="J19" t="s">
        <v>446</v>
      </c>
      <c r="K19">
        <v>2019</v>
      </c>
      <c r="L19">
        <v>21562</v>
      </c>
      <c r="M19" t="str">
        <f t="shared" si="0"/>
        <v>中山市</v>
      </c>
    </row>
    <row r="20" ht="15.6" spans="1:7">
      <c r="A20" s="2" t="s">
        <v>25</v>
      </c>
      <c r="B20" s="2">
        <v>441900</v>
      </c>
      <c r="C20" s="2">
        <v>56528</v>
      </c>
      <c r="D20" s="2">
        <v>67229</v>
      </c>
      <c r="E20" s="2">
        <v>30140</v>
      </c>
      <c r="F20" s="2">
        <v>5568</v>
      </c>
      <c r="G20" s="2">
        <v>24572</v>
      </c>
    </row>
    <row r="21" ht="15.6" spans="1:13">
      <c r="A21" s="2" t="s">
        <v>68</v>
      </c>
      <c r="B21" s="2">
        <v>210100</v>
      </c>
      <c r="C21" s="2">
        <v>167044</v>
      </c>
      <c r="D21" s="2">
        <v>115260</v>
      </c>
      <c r="E21" s="2">
        <v>63996</v>
      </c>
      <c r="F21" s="2">
        <v>11454</v>
      </c>
      <c r="G21" s="2">
        <v>52542</v>
      </c>
      <c r="J21" t="s">
        <v>447</v>
      </c>
      <c r="K21">
        <v>2019</v>
      </c>
      <c r="L21">
        <v>308</v>
      </c>
      <c r="M21" t="str">
        <f t="shared" si="0"/>
        <v>临夏回族自治州市</v>
      </c>
    </row>
    <row r="22" ht="15.6" spans="1:13">
      <c r="A22" s="2" t="s">
        <v>69</v>
      </c>
      <c r="B22" s="2">
        <v>370800</v>
      </c>
      <c r="C22" s="2"/>
      <c r="D22" s="2"/>
      <c r="E22" s="2"/>
      <c r="F22" s="2"/>
      <c r="G22" s="2">
        <v>0</v>
      </c>
      <c r="J22" t="s">
        <v>448</v>
      </c>
      <c r="K22">
        <v>2019</v>
      </c>
      <c r="L22">
        <v>451</v>
      </c>
      <c r="M22" t="str">
        <f t="shared" si="0"/>
        <v>临汾市</v>
      </c>
    </row>
    <row r="23" ht="15.6" spans="1:7">
      <c r="A23" s="2" t="s">
        <v>41</v>
      </c>
      <c r="B23" s="2">
        <v>320100</v>
      </c>
      <c r="C23" s="2">
        <v>90574</v>
      </c>
      <c r="D23" s="2">
        <v>90446</v>
      </c>
      <c r="E23" s="2">
        <v>79171</v>
      </c>
      <c r="F23" s="2">
        <v>10996</v>
      </c>
      <c r="G23" s="2">
        <v>68175</v>
      </c>
    </row>
    <row r="24" ht="15.6" spans="1:13">
      <c r="A24" s="2" t="s">
        <v>72</v>
      </c>
      <c r="B24" s="2">
        <v>220100</v>
      </c>
      <c r="C24" s="2">
        <v>90170</v>
      </c>
      <c r="D24" s="2">
        <v>77605</v>
      </c>
      <c r="E24" s="2">
        <v>41844</v>
      </c>
      <c r="F24" s="2">
        <v>7853</v>
      </c>
      <c r="G24" s="2">
        <v>33991</v>
      </c>
      <c r="J24" t="s">
        <v>449</v>
      </c>
      <c r="K24">
        <v>2019</v>
      </c>
      <c r="L24">
        <v>1653</v>
      </c>
      <c r="M24" t="str">
        <f t="shared" si="0"/>
        <v>临沂市</v>
      </c>
    </row>
    <row r="25" ht="15.6" spans="1:7">
      <c r="A25" s="2" t="s">
        <v>70</v>
      </c>
      <c r="B25" s="2">
        <v>330200</v>
      </c>
      <c r="C25" s="2">
        <v>126687</v>
      </c>
      <c r="D25" s="2">
        <v>145008</v>
      </c>
      <c r="E25" s="2">
        <v>84132</v>
      </c>
      <c r="F25" s="2">
        <v>12186</v>
      </c>
      <c r="G25" s="2">
        <v>71946</v>
      </c>
    </row>
    <row r="26" ht="15.6" spans="1:13">
      <c r="A26" s="2" t="s">
        <v>63</v>
      </c>
      <c r="B26" s="2">
        <v>130200</v>
      </c>
      <c r="C26" s="2">
        <v>41540</v>
      </c>
      <c r="D26" s="2"/>
      <c r="E26" s="2"/>
      <c r="F26" s="2"/>
      <c r="G26" s="2">
        <v>0</v>
      </c>
      <c r="J26" t="s">
        <v>450</v>
      </c>
      <c r="K26">
        <v>2019</v>
      </c>
      <c r="L26">
        <v>538</v>
      </c>
      <c r="M26" t="str">
        <f t="shared" si="0"/>
        <v>临沧市</v>
      </c>
    </row>
    <row r="27" ht="15.6" spans="1:13">
      <c r="A27" s="2" t="s">
        <v>53</v>
      </c>
      <c r="B27" s="2">
        <v>320600</v>
      </c>
      <c r="C27" s="2">
        <v>29464</v>
      </c>
      <c r="D27" s="2">
        <v>259</v>
      </c>
      <c r="E27" s="2"/>
      <c r="F27" s="2"/>
      <c r="G27" s="2">
        <v>0</v>
      </c>
      <c r="J27" t="s">
        <v>451</v>
      </c>
      <c r="K27">
        <v>2019</v>
      </c>
      <c r="L27">
        <v>189</v>
      </c>
      <c r="M27" t="str">
        <f t="shared" si="0"/>
        <v>丹东市</v>
      </c>
    </row>
    <row r="28" ht="15.6" spans="1:7">
      <c r="A28" s="2" t="s">
        <v>31</v>
      </c>
      <c r="B28" s="2">
        <v>440600</v>
      </c>
      <c r="C28" s="2">
        <v>137388</v>
      </c>
      <c r="D28" s="2">
        <v>141573</v>
      </c>
      <c r="E28" s="2">
        <v>81082</v>
      </c>
      <c r="F28" s="2">
        <v>12985</v>
      </c>
      <c r="G28" s="2">
        <v>68097</v>
      </c>
    </row>
    <row r="29" ht="15.6" spans="1:13">
      <c r="A29" s="2" t="s">
        <v>77</v>
      </c>
      <c r="B29" s="2">
        <v>350100</v>
      </c>
      <c r="C29" s="2">
        <v>47660</v>
      </c>
      <c r="D29" s="2">
        <v>52429</v>
      </c>
      <c r="E29" s="2">
        <v>47765</v>
      </c>
      <c r="F29" s="2">
        <v>8210</v>
      </c>
      <c r="G29" s="2">
        <v>39555</v>
      </c>
      <c r="J29" t="s">
        <v>452</v>
      </c>
      <c r="K29">
        <v>2019</v>
      </c>
      <c r="L29">
        <v>881</v>
      </c>
      <c r="M29" t="str">
        <f t="shared" si="0"/>
        <v>丽水市</v>
      </c>
    </row>
    <row r="30" ht="15.6" spans="1:13">
      <c r="A30" s="2" t="s">
        <v>78</v>
      </c>
      <c r="B30" s="2">
        <v>430100</v>
      </c>
      <c r="C30" s="2">
        <v>202039</v>
      </c>
      <c r="D30" s="2">
        <v>203360</v>
      </c>
      <c r="E30" s="2">
        <v>105886</v>
      </c>
      <c r="F30" s="2">
        <v>12251</v>
      </c>
      <c r="G30" s="2">
        <v>93635</v>
      </c>
      <c r="J30" t="s">
        <v>453</v>
      </c>
      <c r="K30">
        <v>2019</v>
      </c>
      <c r="L30">
        <v>638</v>
      </c>
      <c r="M30" t="str">
        <f t="shared" si="0"/>
        <v>丽江市</v>
      </c>
    </row>
    <row r="31" ht="15.6" spans="1:13">
      <c r="A31" s="2" t="s">
        <v>79</v>
      </c>
      <c r="B31" s="2">
        <v>370600</v>
      </c>
      <c r="C31" s="2">
        <v>46652</v>
      </c>
      <c r="D31" s="2">
        <v>36494</v>
      </c>
      <c r="E31" s="2">
        <v>24711</v>
      </c>
      <c r="F31" s="2">
        <v>3861</v>
      </c>
      <c r="G31" s="2">
        <v>20850</v>
      </c>
      <c r="J31" t="s">
        <v>454</v>
      </c>
      <c r="K31">
        <v>2019</v>
      </c>
      <c r="L31">
        <v>165</v>
      </c>
      <c r="M31" t="str">
        <f t="shared" si="0"/>
        <v>乌兰察布市</v>
      </c>
    </row>
    <row r="32" ht="15.6" spans="1:13">
      <c r="A32" s="2" t="s">
        <v>81</v>
      </c>
      <c r="B32" s="2">
        <v>370100</v>
      </c>
      <c r="C32" s="2">
        <v>67152</v>
      </c>
      <c r="D32" s="2">
        <v>75272</v>
      </c>
      <c r="E32" s="2">
        <v>61355</v>
      </c>
      <c r="F32" s="2">
        <v>10312</v>
      </c>
      <c r="G32" s="2">
        <v>51043</v>
      </c>
      <c r="J32" t="s">
        <v>455</v>
      </c>
      <c r="K32">
        <v>2019</v>
      </c>
      <c r="L32">
        <v>223</v>
      </c>
      <c r="M32" t="str">
        <f t="shared" si="0"/>
        <v>乌海市</v>
      </c>
    </row>
    <row r="33" ht="15.6" spans="1:13">
      <c r="A33" s="2" t="s">
        <v>47</v>
      </c>
      <c r="B33" s="2">
        <v>450100</v>
      </c>
      <c r="C33" s="2">
        <v>109319</v>
      </c>
      <c r="D33" s="2">
        <v>100737</v>
      </c>
      <c r="E33" s="2">
        <v>46535</v>
      </c>
      <c r="F33" s="2">
        <v>7782</v>
      </c>
      <c r="G33" s="2">
        <v>38753</v>
      </c>
      <c r="J33" t="s">
        <v>456</v>
      </c>
      <c r="K33">
        <v>2019</v>
      </c>
      <c r="L33">
        <v>2234</v>
      </c>
      <c r="M33" t="str">
        <f t="shared" si="0"/>
        <v>乌鲁木齐市</v>
      </c>
    </row>
    <row r="34" ht="15.6" spans="1:7">
      <c r="A34" s="2" t="s">
        <v>84</v>
      </c>
      <c r="B34" s="2">
        <v>530100</v>
      </c>
      <c r="C34" s="2">
        <v>115958</v>
      </c>
      <c r="D34" s="2">
        <v>100806</v>
      </c>
      <c r="E34" s="2">
        <v>44292</v>
      </c>
      <c r="F34" s="2">
        <v>6447</v>
      </c>
      <c r="G34" s="2">
        <v>37845</v>
      </c>
    </row>
    <row r="35" ht="15.6" spans="1:13">
      <c r="A35" s="2" t="s">
        <v>82</v>
      </c>
      <c r="B35" s="2">
        <v>320200</v>
      </c>
      <c r="C35" s="2">
        <v>56053</v>
      </c>
      <c r="D35" s="2">
        <v>49018</v>
      </c>
      <c r="E35" s="2">
        <v>38716</v>
      </c>
      <c r="F35" s="2">
        <v>6997</v>
      </c>
      <c r="G35" s="2">
        <v>31719</v>
      </c>
      <c r="J35" t="s">
        <v>457</v>
      </c>
      <c r="K35">
        <v>2019</v>
      </c>
      <c r="L35">
        <v>1524</v>
      </c>
      <c r="M35" t="str">
        <f t="shared" si="0"/>
        <v>乐山市</v>
      </c>
    </row>
    <row r="36" ht="15.6" spans="1:13">
      <c r="A36" s="2" t="s">
        <v>58</v>
      </c>
      <c r="B36" s="2">
        <v>340100</v>
      </c>
      <c r="C36" s="2">
        <v>69149</v>
      </c>
      <c r="D36" s="2">
        <v>73350</v>
      </c>
      <c r="E36" s="2">
        <v>47402</v>
      </c>
      <c r="F36" s="2">
        <v>8016</v>
      </c>
      <c r="G36" s="2">
        <v>39386</v>
      </c>
      <c r="J36" t="s">
        <v>458</v>
      </c>
      <c r="K36">
        <v>2019</v>
      </c>
      <c r="L36">
        <v>2161</v>
      </c>
      <c r="M36" t="str">
        <f t="shared" si="0"/>
        <v>九江市</v>
      </c>
    </row>
    <row r="37" ht="15.6" spans="1:13">
      <c r="A37" s="2" t="s">
        <v>86</v>
      </c>
      <c r="B37" s="2">
        <v>440500</v>
      </c>
      <c r="C37" s="2">
        <v>21066</v>
      </c>
      <c r="D37" s="2">
        <v>23934</v>
      </c>
      <c r="E37" s="2">
        <v>26882</v>
      </c>
      <c r="F37" s="2">
        <v>10425</v>
      </c>
      <c r="G37" s="2">
        <v>16457</v>
      </c>
      <c r="J37" t="s">
        <v>459</v>
      </c>
      <c r="K37">
        <v>2019</v>
      </c>
      <c r="L37">
        <v>735</v>
      </c>
      <c r="M37" t="str">
        <f t="shared" si="0"/>
        <v>云浮市</v>
      </c>
    </row>
    <row r="38" ht="15.6" spans="1:13">
      <c r="A38" s="2" t="s">
        <v>49</v>
      </c>
      <c r="B38" s="2">
        <v>360100</v>
      </c>
      <c r="C38" s="2">
        <v>39506</v>
      </c>
      <c r="D38" s="2">
        <v>48933</v>
      </c>
      <c r="E38" s="2">
        <v>38714</v>
      </c>
      <c r="F38" s="2">
        <v>4858</v>
      </c>
      <c r="G38" s="2">
        <v>33856</v>
      </c>
      <c r="J38" t="s">
        <v>460</v>
      </c>
      <c r="K38">
        <v>2019</v>
      </c>
      <c r="L38">
        <v>3123</v>
      </c>
      <c r="M38" t="str">
        <f t="shared" si="0"/>
        <v>亳州市</v>
      </c>
    </row>
    <row r="39" ht="15.6" spans="1:7">
      <c r="A39" s="2" t="s">
        <v>89</v>
      </c>
      <c r="B39" s="2">
        <v>330600</v>
      </c>
      <c r="C39" s="2">
        <v>17070</v>
      </c>
      <c r="D39" s="2">
        <v>18600</v>
      </c>
      <c r="E39" s="2">
        <v>10597</v>
      </c>
      <c r="F39" s="2">
        <v>1146</v>
      </c>
      <c r="G39" s="2">
        <v>9451</v>
      </c>
    </row>
    <row r="40" ht="15.6" spans="1:13">
      <c r="A40" s="2" t="s">
        <v>60</v>
      </c>
      <c r="B40" s="2">
        <v>610400</v>
      </c>
      <c r="C40" s="2"/>
      <c r="D40" s="2"/>
      <c r="E40" s="2"/>
      <c r="F40" s="2"/>
      <c r="G40" s="2">
        <v>0</v>
      </c>
      <c r="J40" t="s">
        <v>461</v>
      </c>
      <c r="K40">
        <v>2019</v>
      </c>
      <c r="L40">
        <v>447</v>
      </c>
      <c r="M40" t="str">
        <f t="shared" si="0"/>
        <v>仙桃市</v>
      </c>
    </row>
    <row r="41" ht="15.6" spans="1:7">
      <c r="A41" s="2" t="s">
        <v>29</v>
      </c>
      <c r="B41" s="2">
        <v>360400</v>
      </c>
      <c r="C41" s="2">
        <v>14873</v>
      </c>
      <c r="D41" s="2">
        <v>23438</v>
      </c>
      <c r="E41" s="2">
        <v>20709</v>
      </c>
      <c r="F41" s="2">
        <v>5409</v>
      </c>
      <c r="G41" s="2">
        <v>15300</v>
      </c>
    </row>
    <row r="42" ht="15.6" spans="1:13">
      <c r="A42" s="2" t="s">
        <v>76</v>
      </c>
      <c r="B42" s="2">
        <v>441300</v>
      </c>
      <c r="C42" s="2">
        <v>137197</v>
      </c>
      <c r="D42" s="2">
        <v>140061</v>
      </c>
      <c r="E42" s="2">
        <v>65000</v>
      </c>
      <c r="F42" s="2">
        <v>7675</v>
      </c>
      <c r="G42" s="2">
        <v>57325</v>
      </c>
      <c r="J42" t="s">
        <v>462</v>
      </c>
      <c r="K42">
        <v>2019</v>
      </c>
      <c r="L42">
        <v>148</v>
      </c>
      <c r="M42" t="str">
        <f t="shared" si="0"/>
        <v>伊春市</v>
      </c>
    </row>
    <row r="43" ht="15.6" spans="1:13">
      <c r="A43" s="2" t="s">
        <v>73</v>
      </c>
      <c r="B43" s="2">
        <v>320400</v>
      </c>
      <c r="C43" s="2">
        <v>64250</v>
      </c>
      <c r="D43" s="2">
        <v>68376</v>
      </c>
      <c r="E43" s="2">
        <v>42917</v>
      </c>
      <c r="F43" s="2">
        <v>7212</v>
      </c>
      <c r="G43" s="2">
        <v>35705</v>
      </c>
      <c r="J43" t="s">
        <v>463</v>
      </c>
      <c r="K43">
        <v>2019</v>
      </c>
      <c r="L43">
        <v>383</v>
      </c>
      <c r="M43" t="str">
        <f t="shared" si="0"/>
        <v>伊犁哈萨克自治州市</v>
      </c>
    </row>
    <row r="44" ht="15.6" spans="1:7">
      <c r="A44" s="2" t="s">
        <v>95</v>
      </c>
      <c r="B44" s="2">
        <v>370300</v>
      </c>
      <c r="C44" s="2">
        <v>46173</v>
      </c>
      <c r="D44" s="2">
        <v>48166</v>
      </c>
      <c r="E44" s="2">
        <v>17060</v>
      </c>
      <c r="F44" s="2">
        <v>2339</v>
      </c>
      <c r="G44" s="2">
        <v>14721</v>
      </c>
    </row>
    <row r="45" ht="15.6" spans="1:13">
      <c r="A45" s="2" t="s">
        <v>66</v>
      </c>
      <c r="B45" s="2">
        <v>330400</v>
      </c>
      <c r="C45" s="2"/>
      <c r="D45" s="2">
        <v>9126</v>
      </c>
      <c r="E45" s="2">
        <v>10317</v>
      </c>
      <c r="F45" s="2">
        <v>1779</v>
      </c>
      <c r="G45" s="2">
        <v>8538</v>
      </c>
      <c r="J45" t="s">
        <v>464</v>
      </c>
      <c r="K45">
        <v>2019</v>
      </c>
      <c r="L45">
        <v>40420</v>
      </c>
      <c r="M45" t="str">
        <f t="shared" si="0"/>
        <v>佛山市</v>
      </c>
    </row>
    <row r="46" ht="15.6" spans="1:7">
      <c r="A46" s="2" t="s">
        <v>80</v>
      </c>
      <c r="B46" s="2">
        <v>321000</v>
      </c>
      <c r="C46" s="2">
        <v>21470</v>
      </c>
      <c r="D46" s="2">
        <v>15012</v>
      </c>
      <c r="E46" s="2">
        <v>16777</v>
      </c>
      <c r="F46" s="2">
        <v>0</v>
      </c>
      <c r="G46" s="2">
        <v>16777</v>
      </c>
    </row>
    <row r="47" ht="15.6" spans="1:13">
      <c r="A47" s="2" t="s">
        <v>99</v>
      </c>
      <c r="B47" s="2">
        <v>520100</v>
      </c>
      <c r="C47" s="2">
        <v>56103</v>
      </c>
      <c r="D47" s="2">
        <v>77403</v>
      </c>
      <c r="E47" s="2">
        <v>22133</v>
      </c>
      <c r="F47" s="2">
        <v>0</v>
      </c>
      <c r="G47" s="2">
        <v>22133</v>
      </c>
      <c r="J47" t="s">
        <v>465</v>
      </c>
      <c r="K47">
        <v>2019</v>
      </c>
      <c r="L47">
        <v>500</v>
      </c>
      <c r="M47" t="str">
        <f t="shared" si="0"/>
        <v>佳木斯市</v>
      </c>
    </row>
    <row r="48" ht="15.6" spans="1:13">
      <c r="A48" s="2" t="s">
        <v>100</v>
      </c>
      <c r="B48" s="2">
        <v>441200</v>
      </c>
      <c r="C48" s="2">
        <v>44898</v>
      </c>
      <c r="D48" s="2">
        <v>45032</v>
      </c>
      <c r="E48" s="2">
        <v>27828</v>
      </c>
      <c r="F48" s="2">
        <v>3040</v>
      </c>
      <c r="G48" s="2">
        <v>24788</v>
      </c>
      <c r="J48" t="s">
        <v>466</v>
      </c>
      <c r="K48">
        <v>2019</v>
      </c>
      <c r="L48">
        <v>36327</v>
      </c>
      <c r="M48" t="str">
        <f t="shared" si="0"/>
        <v>保定市</v>
      </c>
    </row>
    <row r="49" ht="15.6" spans="1:7">
      <c r="A49" s="2" t="s">
        <v>71</v>
      </c>
      <c r="B49" s="2">
        <v>610300</v>
      </c>
      <c r="C49" s="2">
        <v>30932</v>
      </c>
      <c r="D49" s="2">
        <v>33460</v>
      </c>
      <c r="E49" s="2">
        <v>17180</v>
      </c>
      <c r="F49" s="2">
        <v>1934</v>
      </c>
      <c r="G49" s="2">
        <v>15246</v>
      </c>
    </row>
    <row r="50" ht="15.6" spans="1:13">
      <c r="A50" s="2" t="s">
        <v>55</v>
      </c>
      <c r="B50" s="2">
        <v>350200</v>
      </c>
      <c r="C50" s="2">
        <v>13409</v>
      </c>
      <c r="D50" s="2">
        <v>21523</v>
      </c>
      <c r="E50" s="2">
        <v>24352</v>
      </c>
      <c r="F50" s="2">
        <v>3367</v>
      </c>
      <c r="G50" s="2">
        <v>20985</v>
      </c>
      <c r="J50" t="s">
        <v>467</v>
      </c>
      <c r="K50">
        <v>2019</v>
      </c>
      <c r="L50">
        <v>739</v>
      </c>
      <c r="M50" t="str">
        <f t="shared" si="0"/>
        <v>保山市</v>
      </c>
    </row>
    <row r="51" ht="15.6" spans="1:13">
      <c r="A51" s="2" t="s">
        <v>27</v>
      </c>
      <c r="B51" s="2">
        <v>442000</v>
      </c>
      <c r="C51" s="2">
        <v>66702</v>
      </c>
      <c r="D51" s="2">
        <v>57488</v>
      </c>
      <c r="E51" s="2">
        <v>38835</v>
      </c>
      <c r="F51" s="2">
        <v>4838</v>
      </c>
      <c r="G51" s="2">
        <v>33997</v>
      </c>
      <c r="J51" t="s">
        <v>468</v>
      </c>
      <c r="K51">
        <v>2019</v>
      </c>
      <c r="L51">
        <v>1186</v>
      </c>
      <c r="M51" t="str">
        <f t="shared" si="0"/>
        <v>信阳市</v>
      </c>
    </row>
    <row r="52" ht="15.6" spans="1:7">
      <c r="A52" s="2" t="s">
        <v>98</v>
      </c>
      <c r="B52" s="2">
        <v>330500</v>
      </c>
      <c r="C52" s="2">
        <v>49958</v>
      </c>
      <c r="D52" s="2">
        <v>53982</v>
      </c>
      <c r="E52" s="2">
        <v>36984</v>
      </c>
      <c r="F52" s="2">
        <v>6153</v>
      </c>
      <c r="G52" s="2">
        <v>30831</v>
      </c>
    </row>
    <row r="53" ht="15.6" spans="1:13">
      <c r="A53" s="2" t="s">
        <v>92</v>
      </c>
      <c r="B53" s="2">
        <v>460100</v>
      </c>
      <c r="C53" s="2">
        <v>47967</v>
      </c>
      <c r="D53" s="2">
        <v>38175</v>
      </c>
      <c r="E53" s="2">
        <v>20495</v>
      </c>
      <c r="F53" s="2">
        <v>0</v>
      </c>
      <c r="G53" s="2">
        <v>20495</v>
      </c>
      <c r="J53" t="s">
        <v>469</v>
      </c>
      <c r="K53">
        <v>2019</v>
      </c>
      <c r="L53">
        <v>48</v>
      </c>
      <c r="M53" t="str">
        <f t="shared" si="0"/>
        <v>克孜勒苏柯尔克孜自治州市</v>
      </c>
    </row>
    <row r="54" ht="15.6" spans="1:13">
      <c r="A54" s="2" t="s">
        <v>101</v>
      </c>
      <c r="B54" s="2">
        <v>440400</v>
      </c>
      <c r="C54" s="2">
        <v>42184</v>
      </c>
      <c r="D54" s="2">
        <v>33932</v>
      </c>
      <c r="E54" s="2">
        <v>34862</v>
      </c>
      <c r="F54" s="2">
        <v>5475</v>
      </c>
      <c r="G54" s="2">
        <v>29387</v>
      </c>
      <c r="J54" t="s">
        <v>470</v>
      </c>
      <c r="K54">
        <v>2019</v>
      </c>
      <c r="L54">
        <v>299</v>
      </c>
      <c r="M54" t="str">
        <f t="shared" si="0"/>
        <v>克拉玛依市</v>
      </c>
    </row>
    <row r="55" ht="15.6" spans="1:13">
      <c r="A55" s="2" t="s">
        <v>21</v>
      </c>
      <c r="B55" s="2">
        <v>460200</v>
      </c>
      <c r="C55" s="2">
        <v>9655</v>
      </c>
      <c r="D55" s="2">
        <v>6014</v>
      </c>
      <c r="E55" s="2">
        <v>6590</v>
      </c>
      <c r="F55" s="2">
        <v>0</v>
      </c>
      <c r="G55" s="2">
        <v>6590</v>
      </c>
      <c r="J55" t="s">
        <v>471</v>
      </c>
      <c r="K55">
        <v>2019</v>
      </c>
      <c r="L55">
        <v>3631</v>
      </c>
      <c r="M55" t="str">
        <f t="shared" si="0"/>
        <v>六安市</v>
      </c>
    </row>
    <row r="57" spans="10:13">
      <c r="J57" t="s">
        <v>472</v>
      </c>
      <c r="K57">
        <v>2019</v>
      </c>
      <c r="L57">
        <v>768</v>
      </c>
      <c r="M57" t="str">
        <f t="shared" si="0"/>
        <v>六盘水市</v>
      </c>
    </row>
    <row r="59" spans="10:13">
      <c r="J59" t="s">
        <v>473</v>
      </c>
      <c r="K59">
        <v>2019</v>
      </c>
      <c r="L59">
        <v>5790</v>
      </c>
      <c r="M59" t="str">
        <f t="shared" si="0"/>
        <v>兰州市</v>
      </c>
    </row>
    <row r="61" spans="10:13">
      <c r="J61" t="s">
        <v>474</v>
      </c>
      <c r="K61">
        <v>2019</v>
      </c>
      <c r="L61">
        <v>174</v>
      </c>
      <c r="M61" t="str">
        <f t="shared" si="0"/>
        <v>兴义市</v>
      </c>
    </row>
    <row r="62" spans="10:13">
      <c r="J62" t="s">
        <v>312</v>
      </c>
      <c r="K62">
        <v>2019</v>
      </c>
      <c r="L62">
        <v>173</v>
      </c>
      <c r="M62" t="str">
        <f t="shared" si="0"/>
        <v>兴安盟市</v>
      </c>
    </row>
    <row r="63" spans="10:13">
      <c r="J63" t="s">
        <v>475</v>
      </c>
      <c r="K63">
        <v>2019</v>
      </c>
      <c r="L63">
        <v>1649</v>
      </c>
      <c r="M63" t="str">
        <f t="shared" si="0"/>
        <v>内江市</v>
      </c>
    </row>
    <row r="64" spans="10:13">
      <c r="J64" t="s">
        <v>476</v>
      </c>
      <c r="K64">
        <v>2019</v>
      </c>
      <c r="L64">
        <v>1575</v>
      </c>
      <c r="M64" t="str">
        <f t="shared" si="0"/>
        <v>凉山彝族自治州市</v>
      </c>
    </row>
    <row r="65" spans="10:13">
      <c r="J65" t="s">
        <v>477</v>
      </c>
      <c r="K65">
        <v>2019</v>
      </c>
      <c r="L65">
        <v>99</v>
      </c>
      <c r="M65" t="str">
        <f t="shared" si="0"/>
        <v>凯里市</v>
      </c>
    </row>
    <row r="66" spans="10:13">
      <c r="J66" t="s">
        <v>478</v>
      </c>
      <c r="K66">
        <v>2019</v>
      </c>
      <c r="L66">
        <v>1428</v>
      </c>
      <c r="M66" t="str">
        <f t="shared" si="0"/>
        <v>包头市</v>
      </c>
    </row>
    <row r="67" spans="10:13">
      <c r="J67" t="s">
        <v>479</v>
      </c>
      <c r="K67">
        <v>2019</v>
      </c>
      <c r="L67">
        <v>184206</v>
      </c>
      <c r="M67" t="str">
        <f t="shared" si="0"/>
        <v>北京市</v>
      </c>
    </row>
    <row r="69" spans="10:13">
      <c r="J69" t="s">
        <v>480</v>
      </c>
      <c r="K69">
        <v>2019</v>
      </c>
      <c r="L69">
        <v>9855</v>
      </c>
      <c r="M69" t="str">
        <f t="shared" ref="M68:M131" si="1">J69&amp;"市"</f>
        <v>北海市</v>
      </c>
    </row>
    <row r="71" spans="10:13">
      <c r="J71" t="s">
        <v>481</v>
      </c>
      <c r="K71">
        <v>2019</v>
      </c>
      <c r="L71">
        <v>1278</v>
      </c>
      <c r="M71" t="str">
        <f t="shared" si="1"/>
        <v>十堰市</v>
      </c>
    </row>
    <row r="72" spans="10:13">
      <c r="J72" t="s">
        <v>482</v>
      </c>
      <c r="K72">
        <v>2019</v>
      </c>
      <c r="L72">
        <v>89805</v>
      </c>
      <c r="M72" t="str">
        <f t="shared" si="1"/>
        <v>南京市</v>
      </c>
    </row>
    <row r="74" spans="10:13">
      <c r="J74" t="s">
        <v>483</v>
      </c>
      <c r="K74">
        <v>2019</v>
      </c>
      <c r="L74">
        <v>4686</v>
      </c>
      <c r="M74" t="str">
        <f t="shared" si="1"/>
        <v>南充市</v>
      </c>
    </row>
    <row r="76" spans="10:13">
      <c r="J76" t="s">
        <v>484</v>
      </c>
      <c r="K76">
        <v>2019</v>
      </c>
      <c r="L76">
        <v>60370</v>
      </c>
      <c r="M76" t="str">
        <f t="shared" si="1"/>
        <v>南宁市</v>
      </c>
    </row>
    <row r="78" spans="10:13">
      <c r="J78" t="s">
        <v>485</v>
      </c>
      <c r="K78">
        <v>2019</v>
      </c>
      <c r="L78">
        <v>1495</v>
      </c>
      <c r="M78" t="str">
        <f t="shared" si="1"/>
        <v>南平市</v>
      </c>
    </row>
    <row r="80" spans="10:13">
      <c r="J80" t="s">
        <v>486</v>
      </c>
      <c r="K80">
        <v>2019</v>
      </c>
      <c r="L80">
        <v>6320</v>
      </c>
      <c r="M80" t="str">
        <f t="shared" si="1"/>
        <v>南昌市</v>
      </c>
    </row>
    <row r="82" spans="10:13">
      <c r="J82" t="s">
        <v>487</v>
      </c>
      <c r="K82">
        <v>2019</v>
      </c>
      <c r="L82">
        <v>23795</v>
      </c>
      <c r="M82" t="str">
        <f t="shared" si="1"/>
        <v>南通市</v>
      </c>
    </row>
    <row r="84" spans="10:13">
      <c r="J84" t="s">
        <v>488</v>
      </c>
      <c r="K84">
        <v>2019</v>
      </c>
      <c r="L84">
        <v>1706</v>
      </c>
      <c r="M84" t="str">
        <f t="shared" si="1"/>
        <v>南阳市</v>
      </c>
    </row>
    <row r="86" spans="10:13">
      <c r="J86" t="s">
        <v>489</v>
      </c>
      <c r="K86">
        <v>2019</v>
      </c>
      <c r="L86">
        <v>87</v>
      </c>
      <c r="M86" t="str">
        <f t="shared" si="1"/>
        <v>博尔塔拉蒙古自治州市</v>
      </c>
    </row>
    <row r="87" spans="10:13">
      <c r="J87" t="s">
        <v>490</v>
      </c>
      <c r="K87">
        <v>2019</v>
      </c>
      <c r="L87">
        <v>18904</v>
      </c>
      <c r="M87" t="str">
        <f t="shared" si="1"/>
        <v>厦门市</v>
      </c>
    </row>
    <row r="89" spans="10:13">
      <c r="J89" t="s">
        <v>491</v>
      </c>
      <c r="K89">
        <v>2019</v>
      </c>
      <c r="L89">
        <v>320</v>
      </c>
      <c r="M89" t="str">
        <f t="shared" si="1"/>
        <v>双鸭山市</v>
      </c>
    </row>
    <row r="91" spans="10:13">
      <c r="J91" t="s">
        <v>492</v>
      </c>
      <c r="K91">
        <v>2019</v>
      </c>
      <c r="L91">
        <v>3401</v>
      </c>
      <c r="M91" t="str">
        <f t="shared" si="1"/>
        <v>台州市</v>
      </c>
    </row>
    <row r="93" spans="10:13">
      <c r="J93" t="s">
        <v>493</v>
      </c>
      <c r="K93">
        <v>2019</v>
      </c>
      <c r="L93">
        <v>93491</v>
      </c>
      <c r="M93" t="str">
        <f t="shared" si="1"/>
        <v>合肥市</v>
      </c>
    </row>
    <row r="95" spans="10:13">
      <c r="J95" t="s">
        <v>494</v>
      </c>
      <c r="K95">
        <v>2019</v>
      </c>
      <c r="L95">
        <v>1147</v>
      </c>
      <c r="M95" t="str">
        <f t="shared" si="1"/>
        <v>吉安市</v>
      </c>
    </row>
    <row r="96" spans="10:13">
      <c r="J96" t="s">
        <v>495</v>
      </c>
      <c r="K96">
        <v>2019</v>
      </c>
      <c r="L96">
        <v>1302</v>
      </c>
      <c r="M96" t="str">
        <f t="shared" si="1"/>
        <v>吉林市</v>
      </c>
    </row>
    <row r="98" spans="10:13">
      <c r="J98" t="s">
        <v>496</v>
      </c>
      <c r="K98">
        <v>2019</v>
      </c>
      <c r="L98">
        <v>660</v>
      </c>
      <c r="M98" t="str">
        <f t="shared" si="1"/>
        <v>吉首市</v>
      </c>
    </row>
    <row r="99" spans="10:13">
      <c r="J99" t="s">
        <v>497</v>
      </c>
      <c r="K99">
        <v>2019</v>
      </c>
      <c r="L99">
        <v>98</v>
      </c>
      <c r="M99" t="str">
        <f t="shared" si="1"/>
        <v>吐鲁番市</v>
      </c>
    </row>
    <row r="100" spans="10:13">
      <c r="J100" t="s">
        <v>498</v>
      </c>
      <c r="K100">
        <v>2019</v>
      </c>
      <c r="L100">
        <v>273</v>
      </c>
      <c r="M100" t="str">
        <f t="shared" si="1"/>
        <v>吕梁市</v>
      </c>
    </row>
    <row r="102" spans="10:13">
      <c r="J102" t="s">
        <v>499</v>
      </c>
      <c r="K102">
        <v>2019</v>
      </c>
      <c r="L102">
        <v>307</v>
      </c>
      <c r="M102" t="str">
        <f t="shared" si="1"/>
        <v>吴忠市</v>
      </c>
    </row>
    <row r="103" spans="10:13">
      <c r="J103" t="s">
        <v>500</v>
      </c>
      <c r="K103">
        <v>2019</v>
      </c>
      <c r="L103">
        <v>1798</v>
      </c>
      <c r="M103" t="str">
        <f t="shared" si="1"/>
        <v>周口市</v>
      </c>
    </row>
    <row r="105" spans="10:13">
      <c r="J105" t="s">
        <v>501</v>
      </c>
      <c r="K105">
        <v>2019</v>
      </c>
      <c r="L105">
        <v>720</v>
      </c>
      <c r="M105" t="str">
        <f t="shared" si="1"/>
        <v>呼伦贝尔市</v>
      </c>
    </row>
    <row r="106" spans="10:13">
      <c r="J106" t="s">
        <v>502</v>
      </c>
      <c r="K106">
        <v>2019</v>
      </c>
      <c r="L106">
        <v>2738</v>
      </c>
      <c r="M106" t="str">
        <f t="shared" si="1"/>
        <v>呼和浩特市</v>
      </c>
    </row>
    <row r="108" spans="10:13">
      <c r="J108" t="s">
        <v>503</v>
      </c>
      <c r="K108">
        <v>2019</v>
      </c>
      <c r="L108">
        <v>145</v>
      </c>
      <c r="M108" t="str">
        <f t="shared" si="1"/>
        <v>和田市</v>
      </c>
    </row>
    <row r="109" spans="10:13">
      <c r="J109" t="s">
        <v>504</v>
      </c>
      <c r="K109">
        <v>2019</v>
      </c>
      <c r="L109">
        <v>1640</v>
      </c>
      <c r="M109" t="str">
        <f t="shared" si="1"/>
        <v>咸宁市</v>
      </c>
    </row>
    <row r="111" spans="10:13">
      <c r="J111" t="s">
        <v>505</v>
      </c>
      <c r="K111">
        <v>2019</v>
      </c>
      <c r="L111">
        <v>3711</v>
      </c>
      <c r="M111" t="str">
        <f t="shared" si="1"/>
        <v>咸阳市</v>
      </c>
    </row>
    <row r="113" spans="10:13">
      <c r="J113" t="s">
        <v>506</v>
      </c>
      <c r="K113">
        <v>2019</v>
      </c>
      <c r="L113">
        <v>208</v>
      </c>
      <c r="M113" t="str">
        <f t="shared" si="1"/>
        <v>哈密市</v>
      </c>
    </row>
    <row r="115" spans="10:13">
      <c r="J115" t="s">
        <v>507</v>
      </c>
      <c r="K115">
        <v>2019</v>
      </c>
      <c r="L115">
        <v>3393</v>
      </c>
      <c r="M115" t="str">
        <f t="shared" si="1"/>
        <v>哈尔滨市</v>
      </c>
    </row>
    <row r="117" spans="10:13">
      <c r="J117" t="s">
        <v>508</v>
      </c>
      <c r="K117">
        <v>2019</v>
      </c>
      <c r="L117">
        <v>41270</v>
      </c>
      <c r="M117" t="str">
        <f t="shared" si="1"/>
        <v>唐山市</v>
      </c>
    </row>
    <row r="119" spans="10:13">
      <c r="J119" t="s">
        <v>509</v>
      </c>
      <c r="K119">
        <v>2019</v>
      </c>
      <c r="L119">
        <v>1710</v>
      </c>
      <c r="M119" t="str">
        <f t="shared" si="1"/>
        <v>商丘市</v>
      </c>
    </row>
    <row r="121" spans="10:13">
      <c r="J121" t="s">
        <v>510</v>
      </c>
      <c r="K121">
        <v>2019</v>
      </c>
      <c r="L121">
        <v>794</v>
      </c>
      <c r="M121" t="str">
        <f t="shared" si="1"/>
        <v>商洛市</v>
      </c>
    </row>
    <row r="122" spans="10:13">
      <c r="J122" t="s">
        <v>511</v>
      </c>
      <c r="K122">
        <v>2019</v>
      </c>
      <c r="L122">
        <v>388</v>
      </c>
      <c r="M122" t="str">
        <f t="shared" si="1"/>
        <v>喀什市</v>
      </c>
    </row>
    <row r="124" spans="10:13">
      <c r="J124" t="s">
        <v>512</v>
      </c>
      <c r="K124">
        <v>2019</v>
      </c>
      <c r="L124">
        <v>20231</v>
      </c>
      <c r="M124" t="str">
        <f t="shared" si="1"/>
        <v>嘉兴市</v>
      </c>
    </row>
    <row r="126" spans="10:13">
      <c r="J126" t="s">
        <v>513</v>
      </c>
      <c r="K126">
        <v>2019</v>
      </c>
      <c r="L126">
        <v>255</v>
      </c>
      <c r="M126" t="str">
        <f t="shared" si="1"/>
        <v>嘉峪关市</v>
      </c>
    </row>
    <row r="127" spans="10:13">
      <c r="J127" t="s">
        <v>514</v>
      </c>
      <c r="K127">
        <v>2019</v>
      </c>
      <c r="L127">
        <v>722</v>
      </c>
      <c r="M127" t="str">
        <f t="shared" si="1"/>
        <v>四平市</v>
      </c>
    </row>
    <row r="129" spans="10:13">
      <c r="J129" t="s">
        <v>515</v>
      </c>
      <c r="K129">
        <v>2019</v>
      </c>
      <c r="L129">
        <v>253</v>
      </c>
      <c r="M129" t="str">
        <f t="shared" si="1"/>
        <v>固原市</v>
      </c>
    </row>
    <row r="130" spans="10:13">
      <c r="J130" t="s">
        <v>516</v>
      </c>
      <c r="K130">
        <v>2019</v>
      </c>
      <c r="L130">
        <v>80</v>
      </c>
      <c r="M130" t="str">
        <f t="shared" si="1"/>
        <v>塔城市</v>
      </c>
    </row>
    <row r="131" spans="10:13">
      <c r="J131" t="s">
        <v>517</v>
      </c>
      <c r="K131">
        <v>2019</v>
      </c>
      <c r="L131">
        <v>92</v>
      </c>
      <c r="M131" t="str">
        <f t="shared" si="1"/>
        <v>大兴安岭市</v>
      </c>
    </row>
    <row r="132" spans="10:13">
      <c r="J132" t="s">
        <v>518</v>
      </c>
      <c r="K132">
        <v>2019</v>
      </c>
      <c r="L132">
        <v>555</v>
      </c>
      <c r="M132" t="str">
        <f t="shared" ref="M132:M195" si="2">J132&amp;"市"</f>
        <v>大同市</v>
      </c>
    </row>
    <row r="133" spans="10:13">
      <c r="J133" t="s">
        <v>519</v>
      </c>
      <c r="K133">
        <v>2019</v>
      </c>
      <c r="L133">
        <v>1196</v>
      </c>
      <c r="M133" t="str">
        <f t="shared" si="2"/>
        <v>大庆市</v>
      </c>
    </row>
    <row r="135" spans="10:13">
      <c r="J135" t="s">
        <v>520</v>
      </c>
      <c r="K135">
        <v>2019</v>
      </c>
      <c r="L135">
        <v>1184</v>
      </c>
      <c r="M135" t="str">
        <f t="shared" si="2"/>
        <v>大理白族自治州市</v>
      </c>
    </row>
    <row r="137" spans="10:13">
      <c r="J137" t="s">
        <v>521</v>
      </c>
      <c r="K137">
        <v>2019</v>
      </c>
      <c r="L137">
        <v>1563</v>
      </c>
      <c r="M137" t="str">
        <f t="shared" si="2"/>
        <v>大连市</v>
      </c>
    </row>
    <row r="139" spans="10:13">
      <c r="J139" t="s">
        <v>522</v>
      </c>
      <c r="K139">
        <v>2019</v>
      </c>
      <c r="L139">
        <v>1302</v>
      </c>
      <c r="M139" t="str">
        <f t="shared" si="2"/>
        <v>天水市</v>
      </c>
    </row>
    <row r="140" spans="10:13">
      <c r="J140" t="s">
        <v>523</v>
      </c>
      <c r="K140">
        <v>2019</v>
      </c>
      <c r="L140">
        <v>42155</v>
      </c>
      <c r="M140" t="str">
        <f t="shared" si="2"/>
        <v>天津市</v>
      </c>
    </row>
    <row r="142" spans="10:13">
      <c r="J142" t="s">
        <v>524</v>
      </c>
      <c r="K142">
        <v>2019</v>
      </c>
      <c r="L142">
        <v>1937</v>
      </c>
      <c r="M142" t="str">
        <f t="shared" si="2"/>
        <v>太原市</v>
      </c>
    </row>
    <row r="144" spans="10:13">
      <c r="J144" t="s">
        <v>525</v>
      </c>
      <c r="K144">
        <v>2019</v>
      </c>
      <c r="L144">
        <v>210</v>
      </c>
      <c r="M144" t="str">
        <f t="shared" si="2"/>
        <v>奎屯市</v>
      </c>
    </row>
    <row r="145" spans="10:13">
      <c r="J145" t="s">
        <v>526</v>
      </c>
      <c r="K145">
        <v>2019</v>
      </c>
      <c r="L145">
        <v>942</v>
      </c>
      <c r="M145" t="str">
        <f t="shared" si="2"/>
        <v>威海市</v>
      </c>
    </row>
    <row r="146" spans="10:13">
      <c r="J146" t="s">
        <v>527</v>
      </c>
      <c r="K146">
        <v>2019</v>
      </c>
      <c r="L146">
        <v>1888</v>
      </c>
      <c r="M146" t="str">
        <f t="shared" si="2"/>
        <v>娄底市</v>
      </c>
    </row>
    <row r="147" spans="10:13">
      <c r="J147" t="s">
        <v>528</v>
      </c>
      <c r="K147">
        <v>2019</v>
      </c>
      <c r="L147">
        <v>2943</v>
      </c>
      <c r="M147" t="str">
        <f t="shared" si="2"/>
        <v>孝感市</v>
      </c>
    </row>
    <row r="149" spans="10:13">
      <c r="J149" t="s">
        <v>529</v>
      </c>
      <c r="K149">
        <v>2019</v>
      </c>
      <c r="L149">
        <v>1344</v>
      </c>
      <c r="M149" t="str">
        <f t="shared" si="2"/>
        <v>宁德市</v>
      </c>
    </row>
    <row r="150" spans="10:13">
      <c r="J150" t="s">
        <v>530</v>
      </c>
      <c r="K150">
        <v>2019</v>
      </c>
      <c r="L150">
        <v>43094</v>
      </c>
      <c r="M150" t="str">
        <f t="shared" si="2"/>
        <v>宁波市</v>
      </c>
    </row>
    <row r="152" spans="10:13">
      <c r="J152" t="s">
        <v>531</v>
      </c>
      <c r="K152">
        <v>2019</v>
      </c>
      <c r="L152">
        <v>4907</v>
      </c>
      <c r="M152" t="str">
        <f t="shared" si="2"/>
        <v>安庆市</v>
      </c>
    </row>
    <row r="154" spans="10:13">
      <c r="J154" t="s">
        <v>532</v>
      </c>
      <c r="K154">
        <v>2019</v>
      </c>
      <c r="L154">
        <v>976</v>
      </c>
      <c r="M154" t="str">
        <f t="shared" si="2"/>
        <v>安康市</v>
      </c>
    </row>
    <row r="156" spans="10:13">
      <c r="J156" t="s">
        <v>533</v>
      </c>
      <c r="K156">
        <v>2019</v>
      </c>
      <c r="L156">
        <v>927</v>
      </c>
      <c r="M156" t="str">
        <f t="shared" si="2"/>
        <v>安阳市</v>
      </c>
    </row>
    <row r="158" spans="10:13">
      <c r="J158" t="s">
        <v>534</v>
      </c>
      <c r="K158">
        <v>2019</v>
      </c>
      <c r="L158">
        <v>348</v>
      </c>
      <c r="M158" t="str">
        <f t="shared" si="2"/>
        <v>安顺市</v>
      </c>
    </row>
    <row r="160" spans="10:13">
      <c r="J160" t="s">
        <v>535</v>
      </c>
      <c r="K160">
        <v>2019</v>
      </c>
      <c r="L160">
        <v>610</v>
      </c>
      <c r="M160" t="str">
        <f t="shared" si="2"/>
        <v>定西市</v>
      </c>
    </row>
    <row r="161" spans="10:13">
      <c r="J161" t="s">
        <v>536</v>
      </c>
      <c r="K161">
        <v>2019</v>
      </c>
      <c r="L161">
        <v>1970</v>
      </c>
      <c r="M161" t="str">
        <f t="shared" si="2"/>
        <v>宜宾市</v>
      </c>
    </row>
    <row r="163" spans="10:13">
      <c r="J163" t="s">
        <v>537</v>
      </c>
      <c r="K163">
        <v>2019</v>
      </c>
      <c r="L163">
        <v>1841</v>
      </c>
      <c r="M163" t="str">
        <f t="shared" si="2"/>
        <v>宜昌市</v>
      </c>
    </row>
    <row r="165" spans="10:13">
      <c r="J165" t="s">
        <v>538</v>
      </c>
      <c r="K165">
        <v>2019</v>
      </c>
      <c r="L165">
        <v>1532</v>
      </c>
      <c r="M165" t="str">
        <f t="shared" si="2"/>
        <v>宜春市</v>
      </c>
    </row>
    <row r="167" spans="10:13">
      <c r="J167" t="s">
        <v>539</v>
      </c>
      <c r="K167">
        <v>2019</v>
      </c>
      <c r="L167">
        <v>1820</v>
      </c>
      <c r="M167" t="str">
        <f t="shared" si="2"/>
        <v>宝鸡市</v>
      </c>
    </row>
    <row r="169" spans="10:13">
      <c r="J169" t="s">
        <v>540</v>
      </c>
      <c r="K169">
        <v>2019</v>
      </c>
      <c r="L169">
        <v>1728</v>
      </c>
      <c r="M169" t="str">
        <f t="shared" si="2"/>
        <v>宣城市</v>
      </c>
    </row>
    <row r="170" spans="10:13">
      <c r="J170" t="s">
        <v>541</v>
      </c>
      <c r="K170">
        <v>2019</v>
      </c>
      <c r="L170">
        <v>3113</v>
      </c>
      <c r="M170" t="str">
        <f t="shared" si="2"/>
        <v>宿州市</v>
      </c>
    </row>
    <row r="172" spans="10:13">
      <c r="J172" t="s">
        <v>542</v>
      </c>
      <c r="K172">
        <v>2019</v>
      </c>
      <c r="L172">
        <v>1337</v>
      </c>
      <c r="M172" t="str">
        <f t="shared" si="2"/>
        <v>宿迁市</v>
      </c>
    </row>
    <row r="174" spans="10:13">
      <c r="J174" t="s">
        <v>543</v>
      </c>
      <c r="K174">
        <v>2019</v>
      </c>
      <c r="L174">
        <v>115</v>
      </c>
      <c r="M174" t="str">
        <f t="shared" si="2"/>
        <v>山南市</v>
      </c>
    </row>
    <row r="175" spans="10:13">
      <c r="J175" t="s">
        <v>544</v>
      </c>
      <c r="K175">
        <v>2019</v>
      </c>
      <c r="L175">
        <v>8333</v>
      </c>
      <c r="M175" t="str">
        <f t="shared" si="2"/>
        <v>岳阳市</v>
      </c>
    </row>
    <row r="176" spans="10:13">
      <c r="J176" t="s">
        <v>545</v>
      </c>
      <c r="K176">
        <v>2019</v>
      </c>
      <c r="L176">
        <v>2107</v>
      </c>
      <c r="M176" t="str">
        <f t="shared" si="2"/>
        <v>崇左市</v>
      </c>
    </row>
    <row r="177" spans="10:13">
      <c r="J177" t="s">
        <v>546</v>
      </c>
      <c r="K177">
        <v>2019</v>
      </c>
      <c r="L177">
        <v>176</v>
      </c>
      <c r="M177" t="str">
        <f t="shared" si="2"/>
        <v>巢湖市</v>
      </c>
    </row>
    <row r="178" spans="10:13">
      <c r="J178" t="s">
        <v>547</v>
      </c>
      <c r="K178">
        <v>2019</v>
      </c>
      <c r="L178">
        <v>2078</v>
      </c>
      <c r="M178" t="str">
        <f t="shared" si="2"/>
        <v>巴中市</v>
      </c>
    </row>
    <row r="180" spans="10:13">
      <c r="J180" t="s">
        <v>548</v>
      </c>
      <c r="K180">
        <v>2019</v>
      </c>
      <c r="L180">
        <v>646</v>
      </c>
      <c r="M180" t="str">
        <f t="shared" si="2"/>
        <v>巴彦淖尔市</v>
      </c>
    </row>
    <row r="181" spans="10:13">
      <c r="J181" t="s">
        <v>549</v>
      </c>
      <c r="K181">
        <v>2019</v>
      </c>
      <c r="L181">
        <v>264</v>
      </c>
      <c r="M181" t="str">
        <f t="shared" si="2"/>
        <v>巴音郭楞蒙古自治州市</v>
      </c>
    </row>
    <row r="182" spans="10:13">
      <c r="J182" t="s">
        <v>550</v>
      </c>
      <c r="K182">
        <v>2019</v>
      </c>
      <c r="L182">
        <v>24714</v>
      </c>
      <c r="M182" t="str">
        <f t="shared" si="2"/>
        <v>常州市</v>
      </c>
    </row>
    <row r="184" spans="10:13">
      <c r="J184" t="s">
        <v>551</v>
      </c>
      <c r="K184">
        <v>2019</v>
      </c>
      <c r="L184">
        <v>2944</v>
      </c>
      <c r="M184" t="str">
        <f t="shared" si="2"/>
        <v>常德市</v>
      </c>
    </row>
    <row r="186" spans="10:13">
      <c r="J186" t="s">
        <v>552</v>
      </c>
      <c r="K186">
        <v>2019</v>
      </c>
      <c r="L186">
        <v>869</v>
      </c>
      <c r="M186" t="str">
        <f t="shared" si="2"/>
        <v>平凉市</v>
      </c>
    </row>
    <row r="187" spans="10:13">
      <c r="J187" t="s">
        <v>553</v>
      </c>
      <c r="K187">
        <v>2019</v>
      </c>
      <c r="L187">
        <v>1166</v>
      </c>
      <c r="M187" t="str">
        <f t="shared" si="2"/>
        <v>平顶山市</v>
      </c>
    </row>
    <row r="189" spans="10:13">
      <c r="J189" t="s">
        <v>554</v>
      </c>
      <c r="K189">
        <v>2019</v>
      </c>
      <c r="L189">
        <v>1449</v>
      </c>
      <c r="M189" t="str">
        <f t="shared" si="2"/>
        <v>广元市</v>
      </c>
    </row>
    <row r="190" spans="10:13">
      <c r="J190" t="s">
        <v>555</v>
      </c>
      <c r="K190">
        <v>2019</v>
      </c>
      <c r="L190">
        <v>2708</v>
      </c>
      <c r="M190" t="str">
        <f t="shared" si="2"/>
        <v>广安市</v>
      </c>
    </row>
    <row r="191" spans="10:13">
      <c r="J191" t="s">
        <v>556</v>
      </c>
      <c r="K191">
        <v>2019</v>
      </c>
      <c r="L191">
        <v>96427</v>
      </c>
      <c r="M191" t="str">
        <f t="shared" si="2"/>
        <v>广州市</v>
      </c>
    </row>
    <row r="193" spans="10:13">
      <c r="J193" t="s">
        <v>557</v>
      </c>
      <c r="K193">
        <v>2019</v>
      </c>
      <c r="L193">
        <v>1323</v>
      </c>
      <c r="M193" t="str">
        <f t="shared" si="2"/>
        <v>庆阳市</v>
      </c>
    </row>
    <row r="194" spans="10:13">
      <c r="J194" t="s">
        <v>558</v>
      </c>
      <c r="K194">
        <v>2019</v>
      </c>
      <c r="L194">
        <v>456</v>
      </c>
      <c r="M194" t="str">
        <f t="shared" si="2"/>
        <v>库尔勒市</v>
      </c>
    </row>
    <row r="195" spans="10:13">
      <c r="J195" t="s">
        <v>559</v>
      </c>
      <c r="K195">
        <v>2019</v>
      </c>
      <c r="L195">
        <v>22175</v>
      </c>
      <c r="M195" t="str">
        <f t="shared" si="2"/>
        <v>廊坊市</v>
      </c>
    </row>
    <row r="197" spans="10:13">
      <c r="J197" t="s">
        <v>560</v>
      </c>
      <c r="K197">
        <v>2019</v>
      </c>
      <c r="L197">
        <v>32</v>
      </c>
      <c r="M197" t="str">
        <f t="shared" ref="M196:M259" si="3">J197&amp;"市"</f>
        <v>延吉市</v>
      </c>
    </row>
    <row r="198" spans="10:13">
      <c r="J198" t="s">
        <v>561</v>
      </c>
      <c r="K198">
        <v>2019</v>
      </c>
      <c r="L198">
        <v>1500</v>
      </c>
      <c r="M198" t="str">
        <f t="shared" si="3"/>
        <v>延安市</v>
      </c>
    </row>
    <row r="199" spans="10:13">
      <c r="J199" t="s">
        <v>562</v>
      </c>
      <c r="K199">
        <v>2019</v>
      </c>
      <c r="L199">
        <v>482</v>
      </c>
      <c r="M199" t="str">
        <f t="shared" si="3"/>
        <v>延边朝鲜族自治州市</v>
      </c>
    </row>
    <row r="201" spans="10:13">
      <c r="J201" t="s">
        <v>563</v>
      </c>
      <c r="K201">
        <v>2019</v>
      </c>
      <c r="L201">
        <v>771</v>
      </c>
      <c r="M201" t="str">
        <f t="shared" si="3"/>
        <v>开封市</v>
      </c>
    </row>
    <row r="203" spans="10:13">
      <c r="J203" t="s">
        <v>564</v>
      </c>
      <c r="K203">
        <v>2019</v>
      </c>
      <c r="L203">
        <v>12001</v>
      </c>
      <c r="M203" t="str">
        <f t="shared" si="3"/>
        <v>张家口市</v>
      </c>
    </row>
    <row r="205" spans="10:13">
      <c r="J205" t="s">
        <v>565</v>
      </c>
      <c r="K205">
        <v>2019</v>
      </c>
      <c r="L205">
        <v>718</v>
      </c>
      <c r="M205" t="str">
        <f t="shared" si="3"/>
        <v>张家界市</v>
      </c>
    </row>
    <row r="207" spans="10:13">
      <c r="J207" t="s">
        <v>566</v>
      </c>
      <c r="K207">
        <v>2019</v>
      </c>
      <c r="L207">
        <v>511</v>
      </c>
      <c r="M207" t="str">
        <f t="shared" si="3"/>
        <v>张掖市</v>
      </c>
    </row>
    <row r="208" spans="10:13">
      <c r="J208" t="s">
        <v>567</v>
      </c>
      <c r="K208">
        <v>2019</v>
      </c>
      <c r="L208">
        <v>3275</v>
      </c>
      <c r="M208" t="str">
        <f t="shared" si="3"/>
        <v>徐州市</v>
      </c>
    </row>
    <row r="210" spans="10:13">
      <c r="J210" t="s">
        <v>568</v>
      </c>
      <c r="K210">
        <v>2019</v>
      </c>
      <c r="L210">
        <v>503</v>
      </c>
      <c r="M210" t="str">
        <f t="shared" si="3"/>
        <v>德宏傣族景颇族自治州市</v>
      </c>
    </row>
    <row r="211" spans="10:13">
      <c r="J211" t="s">
        <v>569</v>
      </c>
      <c r="K211">
        <v>2019</v>
      </c>
      <c r="L211">
        <v>1199</v>
      </c>
      <c r="M211" t="str">
        <f t="shared" si="3"/>
        <v>德州市</v>
      </c>
    </row>
    <row r="213" spans="10:13">
      <c r="J213" t="s">
        <v>570</v>
      </c>
      <c r="K213">
        <v>2019</v>
      </c>
      <c r="L213">
        <v>2221</v>
      </c>
      <c r="M213" t="str">
        <f t="shared" si="3"/>
        <v>德阳市</v>
      </c>
    </row>
    <row r="215" spans="10:13">
      <c r="J215" t="s">
        <v>571</v>
      </c>
      <c r="K215">
        <v>2019</v>
      </c>
      <c r="L215">
        <v>318</v>
      </c>
      <c r="M215" t="str">
        <f t="shared" si="3"/>
        <v>忻州市</v>
      </c>
    </row>
    <row r="217" spans="10:13">
      <c r="J217" t="s">
        <v>572</v>
      </c>
      <c r="K217">
        <v>2019</v>
      </c>
      <c r="L217">
        <v>1961</v>
      </c>
      <c r="M217" t="str">
        <f t="shared" si="3"/>
        <v>怀化市</v>
      </c>
    </row>
    <row r="219" spans="10:13">
      <c r="J219" t="s">
        <v>573</v>
      </c>
      <c r="K219">
        <v>2019</v>
      </c>
      <c r="L219">
        <v>229</v>
      </c>
      <c r="M219" t="str">
        <f t="shared" si="3"/>
        <v>怒江傈僳族自治州市</v>
      </c>
    </row>
    <row r="220" spans="10:13">
      <c r="J220" t="s">
        <v>574</v>
      </c>
      <c r="K220">
        <v>2019</v>
      </c>
      <c r="L220">
        <v>900</v>
      </c>
      <c r="M220" t="str">
        <f t="shared" si="3"/>
        <v>恩施土家族苗族自治州市</v>
      </c>
    </row>
    <row r="221" spans="10:13">
      <c r="J221" t="s">
        <v>575</v>
      </c>
      <c r="K221">
        <v>2019</v>
      </c>
      <c r="L221">
        <v>18006</v>
      </c>
      <c r="M221" t="str">
        <f t="shared" si="3"/>
        <v>惠州市</v>
      </c>
    </row>
    <row r="223" spans="10:13">
      <c r="J223" t="s">
        <v>576</v>
      </c>
      <c r="K223">
        <v>2019</v>
      </c>
      <c r="L223">
        <v>183799</v>
      </c>
      <c r="M223" t="str">
        <f t="shared" si="3"/>
        <v>成都市</v>
      </c>
    </row>
    <row r="225" spans="10:13">
      <c r="J225" t="s">
        <v>577</v>
      </c>
      <c r="K225">
        <v>2019</v>
      </c>
      <c r="L225">
        <v>26920</v>
      </c>
      <c r="M225" t="str">
        <f t="shared" si="3"/>
        <v>扬州市</v>
      </c>
    </row>
    <row r="227" spans="10:13">
      <c r="J227" t="s">
        <v>578</v>
      </c>
      <c r="K227">
        <v>2019</v>
      </c>
      <c r="L227">
        <v>5393</v>
      </c>
      <c r="M227" t="str">
        <f t="shared" si="3"/>
        <v>承德市</v>
      </c>
    </row>
    <row r="229" spans="10:13">
      <c r="J229" t="s">
        <v>579</v>
      </c>
      <c r="K229">
        <v>2019</v>
      </c>
      <c r="L229">
        <v>1053</v>
      </c>
      <c r="M229" t="str">
        <f t="shared" si="3"/>
        <v>抚州市</v>
      </c>
    </row>
    <row r="231" spans="10:13">
      <c r="J231" t="s">
        <v>580</v>
      </c>
      <c r="K231">
        <v>2019</v>
      </c>
      <c r="L231">
        <v>391</v>
      </c>
      <c r="M231" t="str">
        <f t="shared" si="3"/>
        <v>抚顺市</v>
      </c>
    </row>
    <row r="233" spans="10:13">
      <c r="J233" t="s">
        <v>581</v>
      </c>
      <c r="K233">
        <v>2019</v>
      </c>
      <c r="L233">
        <v>871</v>
      </c>
      <c r="M233" t="str">
        <f t="shared" si="3"/>
        <v>拉萨市</v>
      </c>
    </row>
    <row r="235" spans="10:13">
      <c r="J235" t="s">
        <v>582</v>
      </c>
      <c r="K235">
        <v>2019</v>
      </c>
      <c r="L235">
        <v>830</v>
      </c>
      <c r="M235" t="str">
        <f t="shared" si="3"/>
        <v>揭阳市</v>
      </c>
    </row>
    <row r="236" spans="10:13">
      <c r="J236" t="s">
        <v>583</v>
      </c>
      <c r="K236">
        <v>2019</v>
      </c>
      <c r="L236">
        <v>1181</v>
      </c>
      <c r="M236" t="str">
        <f t="shared" si="3"/>
        <v>攀枝花市</v>
      </c>
    </row>
    <row r="238" spans="10:13">
      <c r="J238" t="s">
        <v>584</v>
      </c>
      <c r="K238">
        <v>2019</v>
      </c>
      <c r="L238">
        <v>894</v>
      </c>
      <c r="M238" t="str">
        <f t="shared" si="3"/>
        <v>文山壮族苗族自治州市</v>
      </c>
    </row>
    <row r="239" spans="10:13">
      <c r="J239" t="s">
        <v>585</v>
      </c>
      <c r="K239">
        <v>2019</v>
      </c>
      <c r="L239">
        <v>1173</v>
      </c>
      <c r="M239" t="str">
        <f t="shared" si="3"/>
        <v>新乡市</v>
      </c>
    </row>
    <row r="241" spans="10:13">
      <c r="J241" t="s">
        <v>586</v>
      </c>
      <c r="K241">
        <v>2019</v>
      </c>
      <c r="L241">
        <v>658</v>
      </c>
      <c r="M241" t="str">
        <f t="shared" si="3"/>
        <v>新余市</v>
      </c>
    </row>
    <row r="242" spans="10:13">
      <c r="J242" t="s">
        <v>587</v>
      </c>
      <c r="K242">
        <v>2019</v>
      </c>
      <c r="L242">
        <v>35330</v>
      </c>
      <c r="M242" t="str">
        <f t="shared" si="3"/>
        <v>无锡市</v>
      </c>
    </row>
    <row r="244" spans="10:13">
      <c r="J244" t="s">
        <v>588</v>
      </c>
      <c r="K244">
        <v>2019</v>
      </c>
      <c r="L244">
        <v>228</v>
      </c>
      <c r="M244" t="str">
        <f t="shared" si="3"/>
        <v>日喀则市</v>
      </c>
    </row>
    <row r="245" spans="10:13">
      <c r="J245" t="s">
        <v>589</v>
      </c>
      <c r="K245">
        <v>2019</v>
      </c>
      <c r="L245">
        <v>1031</v>
      </c>
      <c r="M245" t="str">
        <f t="shared" si="3"/>
        <v>日照市</v>
      </c>
    </row>
    <row r="247" spans="10:13">
      <c r="J247" t="s">
        <v>590</v>
      </c>
      <c r="K247">
        <v>2019</v>
      </c>
      <c r="L247">
        <v>39071</v>
      </c>
      <c r="M247" t="str">
        <f t="shared" si="3"/>
        <v>昆明市</v>
      </c>
    </row>
    <row r="249" spans="10:13">
      <c r="J249" t="s">
        <v>591</v>
      </c>
      <c r="K249">
        <v>2019</v>
      </c>
      <c r="L249">
        <v>326</v>
      </c>
      <c r="M249" t="str">
        <f t="shared" si="3"/>
        <v>昌吉回族自治州市</v>
      </c>
    </row>
    <row r="250" spans="10:13">
      <c r="J250" t="s">
        <v>592</v>
      </c>
      <c r="K250">
        <v>2019</v>
      </c>
      <c r="L250">
        <v>158</v>
      </c>
      <c r="M250" t="str">
        <f t="shared" si="3"/>
        <v>昌都市</v>
      </c>
    </row>
    <row r="251" spans="10:13">
      <c r="J251" t="s">
        <v>593</v>
      </c>
      <c r="K251">
        <v>2019</v>
      </c>
      <c r="L251">
        <v>1506</v>
      </c>
      <c r="M251" t="str">
        <f t="shared" si="3"/>
        <v>昭通市</v>
      </c>
    </row>
    <row r="252" spans="10:13">
      <c r="J252" t="s">
        <v>594</v>
      </c>
      <c r="K252">
        <v>2019</v>
      </c>
      <c r="L252">
        <v>369</v>
      </c>
      <c r="M252" t="str">
        <f t="shared" si="3"/>
        <v>晋中市</v>
      </c>
    </row>
    <row r="254" spans="10:13">
      <c r="J254" t="s">
        <v>595</v>
      </c>
      <c r="K254">
        <v>2019</v>
      </c>
      <c r="L254">
        <v>316</v>
      </c>
      <c r="M254" t="str">
        <f t="shared" si="3"/>
        <v>晋城市</v>
      </c>
    </row>
    <row r="255" spans="10:13">
      <c r="J255" t="s">
        <v>596</v>
      </c>
      <c r="K255">
        <v>2019</v>
      </c>
      <c r="L255">
        <v>1057</v>
      </c>
      <c r="M255" t="str">
        <f t="shared" si="3"/>
        <v>普洱市</v>
      </c>
    </row>
    <row r="256" spans="10:13">
      <c r="J256" t="s">
        <v>597</v>
      </c>
      <c r="K256">
        <v>2019</v>
      </c>
      <c r="L256">
        <v>658</v>
      </c>
      <c r="M256" t="str">
        <f t="shared" si="3"/>
        <v>景德镇市</v>
      </c>
    </row>
    <row r="257" spans="10:13">
      <c r="J257" t="s">
        <v>598</v>
      </c>
      <c r="K257">
        <v>2019</v>
      </c>
      <c r="L257">
        <v>1887</v>
      </c>
      <c r="M257" t="str">
        <f t="shared" si="3"/>
        <v>曲靖市</v>
      </c>
    </row>
    <row r="259" spans="10:13">
      <c r="J259" t="s">
        <v>599</v>
      </c>
      <c r="K259">
        <v>2019</v>
      </c>
      <c r="L259">
        <v>132</v>
      </c>
      <c r="M259" t="str">
        <f t="shared" si="3"/>
        <v>朔州市</v>
      </c>
    </row>
    <row r="260" spans="10:13">
      <c r="J260" t="s">
        <v>600</v>
      </c>
      <c r="K260">
        <v>2019</v>
      </c>
      <c r="L260">
        <v>227</v>
      </c>
      <c r="M260" t="str">
        <f t="shared" ref="M260:M323" si="4">J260&amp;"市"</f>
        <v>朝阳市</v>
      </c>
    </row>
    <row r="262" spans="10:13">
      <c r="J262" t="s">
        <v>601</v>
      </c>
      <c r="K262">
        <v>2019</v>
      </c>
      <c r="L262">
        <v>250</v>
      </c>
      <c r="M262" t="str">
        <f t="shared" si="4"/>
        <v>本溪市</v>
      </c>
    </row>
    <row r="264" spans="10:13">
      <c r="J264" t="s">
        <v>602</v>
      </c>
      <c r="K264">
        <v>2019</v>
      </c>
      <c r="L264">
        <v>1146</v>
      </c>
      <c r="M264" t="str">
        <f t="shared" si="4"/>
        <v>来宾市</v>
      </c>
    </row>
    <row r="265" spans="10:13">
      <c r="J265" t="s">
        <v>603</v>
      </c>
      <c r="K265">
        <v>2019</v>
      </c>
      <c r="L265">
        <v>101392</v>
      </c>
      <c r="M265" t="str">
        <f t="shared" si="4"/>
        <v>杭州市</v>
      </c>
    </row>
    <row r="267" spans="10:13">
      <c r="J267" t="s">
        <v>604</v>
      </c>
      <c r="K267">
        <v>2019</v>
      </c>
      <c r="L267">
        <v>1010</v>
      </c>
      <c r="M267" t="str">
        <f t="shared" si="4"/>
        <v>松原市</v>
      </c>
    </row>
    <row r="268" spans="10:13">
      <c r="J268" t="s">
        <v>605</v>
      </c>
      <c r="K268">
        <v>2019</v>
      </c>
      <c r="L268">
        <v>239</v>
      </c>
      <c r="M268" t="str">
        <f t="shared" si="4"/>
        <v>林芝市</v>
      </c>
    </row>
    <row r="269" spans="10:13">
      <c r="J269" t="s">
        <v>606</v>
      </c>
      <c r="K269">
        <v>2019</v>
      </c>
      <c r="L269">
        <v>58</v>
      </c>
      <c r="M269" t="str">
        <f t="shared" si="4"/>
        <v>果洛藏族自治州市</v>
      </c>
    </row>
    <row r="270" spans="10:13">
      <c r="J270" t="s">
        <v>607</v>
      </c>
      <c r="K270">
        <v>2019</v>
      </c>
      <c r="L270">
        <v>1024</v>
      </c>
      <c r="M270" t="str">
        <f t="shared" si="4"/>
        <v>枣庄市</v>
      </c>
    </row>
    <row r="272" spans="10:13">
      <c r="J272" t="s">
        <v>608</v>
      </c>
      <c r="K272">
        <v>2019</v>
      </c>
      <c r="L272">
        <v>19503</v>
      </c>
      <c r="M272" t="str">
        <f t="shared" si="4"/>
        <v>柳州市</v>
      </c>
    </row>
    <row r="274" spans="10:13">
      <c r="J274" t="s">
        <v>609</v>
      </c>
      <c r="K274">
        <v>2019</v>
      </c>
      <c r="L274">
        <v>17693</v>
      </c>
      <c r="M274" t="str">
        <f t="shared" si="4"/>
        <v>株洲市</v>
      </c>
    </row>
    <row r="276" spans="10:13">
      <c r="J276" t="s">
        <v>610</v>
      </c>
      <c r="K276">
        <v>2019</v>
      </c>
      <c r="L276">
        <v>350</v>
      </c>
      <c r="M276" t="str">
        <f t="shared" si="4"/>
        <v>格尔木市</v>
      </c>
    </row>
    <row r="277" spans="10:13">
      <c r="J277" t="s">
        <v>611</v>
      </c>
      <c r="K277">
        <v>2019</v>
      </c>
      <c r="L277">
        <v>18407</v>
      </c>
      <c r="M277" t="str">
        <f t="shared" si="4"/>
        <v>桂林市</v>
      </c>
    </row>
    <row r="279" spans="10:13">
      <c r="J279" t="s">
        <v>612</v>
      </c>
      <c r="K279">
        <v>2019</v>
      </c>
      <c r="L279">
        <v>969</v>
      </c>
      <c r="M279" t="str">
        <f t="shared" si="4"/>
        <v>梅州市</v>
      </c>
    </row>
    <row r="280" spans="10:13">
      <c r="J280" t="s">
        <v>613</v>
      </c>
      <c r="K280">
        <v>2019</v>
      </c>
      <c r="L280">
        <v>5567</v>
      </c>
      <c r="M280" t="str">
        <f t="shared" si="4"/>
        <v>梧州市</v>
      </c>
    </row>
    <row r="282" spans="10:13">
      <c r="J282" t="s">
        <v>614</v>
      </c>
      <c r="K282">
        <v>2019</v>
      </c>
      <c r="L282">
        <v>968</v>
      </c>
      <c r="M282" t="str">
        <f t="shared" si="4"/>
        <v>楚雄彝族自治州市</v>
      </c>
    </row>
    <row r="283" spans="10:13">
      <c r="J283" t="s">
        <v>615</v>
      </c>
      <c r="K283">
        <v>2019</v>
      </c>
      <c r="L283">
        <v>2590</v>
      </c>
      <c r="M283" t="str">
        <f t="shared" si="4"/>
        <v>榆林市</v>
      </c>
    </row>
    <row r="285" spans="10:13">
      <c r="J285" t="s">
        <v>616</v>
      </c>
      <c r="K285">
        <v>2019</v>
      </c>
      <c r="L285">
        <v>681</v>
      </c>
      <c r="M285" t="str">
        <f t="shared" si="4"/>
        <v>武威市</v>
      </c>
    </row>
    <row r="286" spans="10:13">
      <c r="J286" t="s">
        <v>617</v>
      </c>
      <c r="K286">
        <v>2019</v>
      </c>
      <c r="L286">
        <v>151547</v>
      </c>
      <c r="M286" t="str">
        <f t="shared" si="4"/>
        <v>武汉市</v>
      </c>
    </row>
    <row r="288" spans="10:13">
      <c r="J288" t="s">
        <v>618</v>
      </c>
      <c r="K288">
        <v>2019</v>
      </c>
      <c r="L288">
        <v>673</v>
      </c>
      <c r="M288" t="str">
        <f t="shared" si="4"/>
        <v>毕节市</v>
      </c>
    </row>
    <row r="289" spans="10:13">
      <c r="J289" t="s">
        <v>619</v>
      </c>
      <c r="K289">
        <v>2019</v>
      </c>
      <c r="L289">
        <v>2890</v>
      </c>
      <c r="M289" t="str">
        <f t="shared" si="4"/>
        <v>永州市</v>
      </c>
    </row>
    <row r="291" spans="10:13">
      <c r="J291" t="s">
        <v>620</v>
      </c>
      <c r="K291">
        <v>2019</v>
      </c>
      <c r="L291">
        <v>1397</v>
      </c>
      <c r="M291" t="str">
        <f t="shared" si="4"/>
        <v>汉中市</v>
      </c>
    </row>
    <row r="293" spans="10:13">
      <c r="J293" t="s">
        <v>621</v>
      </c>
      <c r="K293">
        <v>2019</v>
      </c>
      <c r="L293">
        <v>938</v>
      </c>
      <c r="M293" t="str">
        <f t="shared" si="4"/>
        <v>汕头市</v>
      </c>
    </row>
    <row r="295" spans="10:13">
      <c r="J295" t="s">
        <v>622</v>
      </c>
      <c r="K295">
        <v>2019</v>
      </c>
      <c r="L295">
        <v>599</v>
      </c>
      <c r="M295" t="str">
        <f t="shared" si="4"/>
        <v>汕尾市</v>
      </c>
    </row>
    <row r="296" spans="10:13">
      <c r="J296" t="s">
        <v>623</v>
      </c>
      <c r="K296">
        <v>2019</v>
      </c>
      <c r="L296">
        <v>2045</v>
      </c>
      <c r="M296" t="str">
        <f t="shared" si="4"/>
        <v>江汉市</v>
      </c>
    </row>
    <row r="297" spans="10:13">
      <c r="J297" t="s">
        <v>624</v>
      </c>
      <c r="K297">
        <v>2019</v>
      </c>
      <c r="L297">
        <v>2217</v>
      </c>
      <c r="M297" t="str">
        <f t="shared" si="4"/>
        <v>江门市</v>
      </c>
    </row>
    <row r="299" spans="10:13">
      <c r="J299" t="s">
        <v>625</v>
      </c>
      <c r="K299">
        <v>2019</v>
      </c>
      <c r="L299">
        <v>1152</v>
      </c>
      <c r="M299" t="str">
        <f t="shared" si="4"/>
        <v>池州市</v>
      </c>
    </row>
    <row r="301" spans="10:13">
      <c r="J301" t="s">
        <v>626</v>
      </c>
      <c r="K301">
        <v>2019</v>
      </c>
      <c r="L301">
        <v>24322</v>
      </c>
      <c r="M301" t="str">
        <f t="shared" si="4"/>
        <v>沈阳市</v>
      </c>
    </row>
    <row r="303" spans="10:13">
      <c r="J303" t="s">
        <v>627</v>
      </c>
      <c r="K303">
        <v>2019</v>
      </c>
      <c r="L303">
        <v>18591</v>
      </c>
      <c r="M303" t="str">
        <f t="shared" si="4"/>
        <v>沧州市</v>
      </c>
    </row>
    <row r="305" spans="10:13">
      <c r="J305" t="s">
        <v>628</v>
      </c>
      <c r="K305">
        <v>2019</v>
      </c>
      <c r="L305">
        <v>3055</v>
      </c>
      <c r="M305" t="str">
        <f t="shared" si="4"/>
        <v>河池市</v>
      </c>
    </row>
    <row r="307" spans="10:13">
      <c r="J307" t="s">
        <v>629</v>
      </c>
      <c r="K307">
        <v>2019</v>
      </c>
      <c r="L307">
        <v>841</v>
      </c>
      <c r="M307" t="str">
        <f t="shared" si="4"/>
        <v>河源市</v>
      </c>
    </row>
    <row r="308" spans="10:13">
      <c r="J308" t="s">
        <v>630</v>
      </c>
      <c r="K308">
        <v>2019</v>
      </c>
      <c r="L308">
        <v>20443</v>
      </c>
      <c r="M308" t="str">
        <f t="shared" si="4"/>
        <v>泉州市</v>
      </c>
    </row>
    <row r="310" spans="10:13">
      <c r="J310" t="s">
        <v>631</v>
      </c>
      <c r="K310">
        <v>2019</v>
      </c>
      <c r="L310">
        <v>1248</v>
      </c>
      <c r="M310" t="str">
        <f t="shared" si="4"/>
        <v>泰安市</v>
      </c>
    </row>
    <row r="312" spans="10:13">
      <c r="J312" t="s">
        <v>632</v>
      </c>
      <c r="K312">
        <v>2019</v>
      </c>
      <c r="L312">
        <v>2764</v>
      </c>
      <c r="M312" t="str">
        <f t="shared" si="4"/>
        <v>泰州市</v>
      </c>
    </row>
    <row r="314" spans="10:13">
      <c r="J314" t="s">
        <v>633</v>
      </c>
      <c r="K314">
        <v>2019</v>
      </c>
      <c r="L314">
        <v>2613</v>
      </c>
      <c r="M314" t="str">
        <f t="shared" si="4"/>
        <v>泸州市</v>
      </c>
    </row>
    <row r="316" spans="10:13">
      <c r="J316" t="s">
        <v>634</v>
      </c>
      <c r="K316">
        <v>2019</v>
      </c>
      <c r="L316">
        <v>2411</v>
      </c>
      <c r="M316" t="str">
        <f t="shared" si="4"/>
        <v>洛阳市</v>
      </c>
    </row>
    <row r="318" spans="10:13">
      <c r="J318" t="s">
        <v>635</v>
      </c>
      <c r="K318">
        <v>2019</v>
      </c>
      <c r="L318">
        <v>23048</v>
      </c>
      <c r="M318" t="str">
        <f t="shared" si="4"/>
        <v>济南市</v>
      </c>
    </row>
    <row r="320" spans="10:13">
      <c r="J320" t="s">
        <v>636</v>
      </c>
      <c r="K320">
        <v>2019</v>
      </c>
      <c r="L320">
        <v>1531</v>
      </c>
      <c r="M320" t="str">
        <f t="shared" si="4"/>
        <v>济宁市</v>
      </c>
    </row>
    <row r="322" spans="10:13">
      <c r="J322" t="s">
        <v>637</v>
      </c>
      <c r="K322">
        <v>2019</v>
      </c>
      <c r="L322">
        <v>1</v>
      </c>
      <c r="M322" t="str">
        <f t="shared" si="4"/>
        <v>济源市</v>
      </c>
    </row>
    <row r="323" spans="10:13">
      <c r="J323" t="s">
        <v>638</v>
      </c>
      <c r="K323">
        <v>2019</v>
      </c>
      <c r="L323">
        <v>354</v>
      </c>
      <c r="M323" t="str">
        <f t="shared" si="4"/>
        <v>海东市</v>
      </c>
    </row>
    <row r="324" spans="10:13">
      <c r="J324" t="s">
        <v>639</v>
      </c>
      <c r="K324">
        <v>2019</v>
      </c>
      <c r="L324">
        <v>86</v>
      </c>
      <c r="M324" t="str">
        <f t="shared" ref="M324:M387" si="5">J324&amp;"市"</f>
        <v>海北藏族自治州市</v>
      </c>
    </row>
    <row r="325" spans="10:13">
      <c r="J325" t="s">
        <v>640</v>
      </c>
      <c r="K325">
        <v>2019</v>
      </c>
      <c r="L325">
        <v>92</v>
      </c>
      <c r="M325" t="str">
        <f t="shared" si="5"/>
        <v>海南藏族自治州市</v>
      </c>
    </row>
    <row r="326" spans="10:13">
      <c r="J326" t="s">
        <v>641</v>
      </c>
      <c r="K326">
        <v>2019</v>
      </c>
      <c r="L326">
        <v>29861</v>
      </c>
      <c r="M326" t="str">
        <f t="shared" si="5"/>
        <v>海口市</v>
      </c>
    </row>
    <row r="328" spans="10:13">
      <c r="J328" t="s">
        <v>642</v>
      </c>
      <c r="K328">
        <v>2019</v>
      </c>
      <c r="L328">
        <v>1</v>
      </c>
      <c r="M328" t="str">
        <f t="shared" si="5"/>
        <v>海拉尔市</v>
      </c>
    </row>
    <row r="329" spans="10:13">
      <c r="J329" t="s">
        <v>643</v>
      </c>
      <c r="K329">
        <v>2019</v>
      </c>
      <c r="L329">
        <v>504</v>
      </c>
      <c r="M329" t="str">
        <f t="shared" si="5"/>
        <v>海西蒙古族藏族自治州市</v>
      </c>
    </row>
    <row r="330" spans="10:13">
      <c r="J330" t="s">
        <v>644</v>
      </c>
      <c r="K330">
        <v>2019</v>
      </c>
      <c r="L330">
        <v>8564</v>
      </c>
      <c r="M330" t="str">
        <f t="shared" si="5"/>
        <v>淄博市</v>
      </c>
    </row>
    <row r="332" spans="10:13">
      <c r="J332" t="s">
        <v>645</v>
      </c>
      <c r="K332">
        <v>2019</v>
      </c>
      <c r="L332">
        <v>1445</v>
      </c>
      <c r="M332" t="str">
        <f t="shared" si="5"/>
        <v>淮北市</v>
      </c>
    </row>
    <row r="334" spans="10:13">
      <c r="J334" t="s">
        <v>646</v>
      </c>
      <c r="K334">
        <v>2019</v>
      </c>
      <c r="L334">
        <v>3280</v>
      </c>
      <c r="M334" t="str">
        <f t="shared" si="5"/>
        <v>淮南市</v>
      </c>
    </row>
    <row r="336" spans="10:13">
      <c r="J336" t="s">
        <v>647</v>
      </c>
      <c r="K336">
        <v>2019</v>
      </c>
      <c r="L336">
        <v>2005</v>
      </c>
      <c r="M336" t="str">
        <f t="shared" si="5"/>
        <v>淮安市</v>
      </c>
    </row>
    <row r="338" spans="10:13">
      <c r="J338" t="s">
        <v>648</v>
      </c>
      <c r="K338">
        <v>2019</v>
      </c>
      <c r="L338">
        <v>110399</v>
      </c>
      <c r="M338" t="str">
        <f t="shared" si="5"/>
        <v>深圳市</v>
      </c>
    </row>
    <row r="340" spans="10:13">
      <c r="J340" t="s">
        <v>649</v>
      </c>
      <c r="K340">
        <v>2019</v>
      </c>
      <c r="L340">
        <v>7200</v>
      </c>
      <c r="M340" t="str">
        <f t="shared" si="5"/>
        <v>清远市</v>
      </c>
    </row>
    <row r="342" spans="10:13">
      <c r="J342" t="s">
        <v>650</v>
      </c>
      <c r="K342">
        <v>2019</v>
      </c>
      <c r="L342">
        <v>5790</v>
      </c>
      <c r="M342" t="str">
        <f t="shared" si="5"/>
        <v>温州市</v>
      </c>
    </row>
    <row r="344" spans="10:13">
      <c r="J344" t="s">
        <v>651</v>
      </c>
      <c r="K344">
        <v>2019</v>
      </c>
      <c r="L344">
        <v>3544</v>
      </c>
      <c r="M344" t="str">
        <f t="shared" si="5"/>
        <v>渭南市</v>
      </c>
    </row>
    <row r="345" spans="10:13">
      <c r="J345" t="s">
        <v>652</v>
      </c>
      <c r="K345">
        <v>2019</v>
      </c>
      <c r="L345">
        <v>1892</v>
      </c>
      <c r="M345" t="str">
        <f t="shared" si="5"/>
        <v>湖州市</v>
      </c>
    </row>
    <row r="347" spans="10:13">
      <c r="J347" t="s">
        <v>653</v>
      </c>
      <c r="K347">
        <v>2019</v>
      </c>
      <c r="L347">
        <v>1513</v>
      </c>
      <c r="M347" t="str">
        <f t="shared" si="5"/>
        <v>湘潭市</v>
      </c>
    </row>
    <row r="348" spans="10:13">
      <c r="J348" t="s">
        <v>654</v>
      </c>
      <c r="K348">
        <v>2019</v>
      </c>
      <c r="L348">
        <v>280</v>
      </c>
      <c r="M348" t="str">
        <f t="shared" si="5"/>
        <v>湘西土家族苗族自治州市</v>
      </c>
    </row>
    <row r="349" spans="10:13">
      <c r="J349" t="s">
        <v>655</v>
      </c>
      <c r="K349">
        <v>2019</v>
      </c>
      <c r="L349">
        <v>2063</v>
      </c>
      <c r="M349" t="str">
        <f t="shared" si="5"/>
        <v>湛江市</v>
      </c>
    </row>
    <row r="351" spans="10:13">
      <c r="J351" t="s">
        <v>656</v>
      </c>
      <c r="K351">
        <v>2019</v>
      </c>
      <c r="L351">
        <v>2877</v>
      </c>
      <c r="M351" t="str">
        <f t="shared" si="5"/>
        <v>滁州市</v>
      </c>
    </row>
    <row r="353" spans="10:13">
      <c r="J353" t="s">
        <v>657</v>
      </c>
      <c r="K353">
        <v>2019</v>
      </c>
      <c r="L353">
        <v>1160</v>
      </c>
      <c r="M353" t="str">
        <f t="shared" si="5"/>
        <v>滨州市</v>
      </c>
    </row>
    <row r="355" spans="10:13">
      <c r="J355" t="s">
        <v>658</v>
      </c>
      <c r="K355">
        <v>2019</v>
      </c>
      <c r="L355">
        <v>746</v>
      </c>
      <c r="M355" t="str">
        <f t="shared" si="5"/>
        <v>漯河市</v>
      </c>
    </row>
    <row r="357" spans="10:13">
      <c r="J357" t="s">
        <v>659</v>
      </c>
      <c r="K357">
        <v>2019</v>
      </c>
      <c r="L357">
        <v>8196</v>
      </c>
      <c r="M357" t="str">
        <f t="shared" si="5"/>
        <v>漳州市</v>
      </c>
    </row>
    <row r="359" spans="10:13">
      <c r="J359" t="s">
        <v>660</v>
      </c>
      <c r="K359">
        <v>2019</v>
      </c>
      <c r="L359">
        <v>2160</v>
      </c>
      <c r="M359" t="str">
        <f t="shared" si="5"/>
        <v>潍坊市</v>
      </c>
    </row>
    <row r="361" spans="10:13">
      <c r="J361" t="s">
        <v>661</v>
      </c>
      <c r="K361">
        <v>2019</v>
      </c>
      <c r="L361">
        <v>251</v>
      </c>
      <c r="M361" t="str">
        <f t="shared" si="5"/>
        <v>潜江市</v>
      </c>
    </row>
    <row r="362" spans="10:13">
      <c r="J362" t="s">
        <v>662</v>
      </c>
      <c r="K362">
        <v>2019</v>
      </c>
      <c r="L362">
        <v>510</v>
      </c>
      <c r="M362" t="str">
        <f t="shared" si="5"/>
        <v>潮州市</v>
      </c>
    </row>
    <row r="363" spans="10:13">
      <c r="J363" t="s">
        <v>663</v>
      </c>
      <c r="K363">
        <v>2019</v>
      </c>
      <c r="L363">
        <v>968</v>
      </c>
      <c r="M363" t="str">
        <f t="shared" si="5"/>
        <v>濮阳市</v>
      </c>
    </row>
    <row r="365" spans="10:13">
      <c r="J365" t="s">
        <v>664</v>
      </c>
      <c r="K365">
        <v>2019</v>
      </c>
      <c r="L365">
        <v>18133</v>
      </c>
      <c r="M365" t="str">
        <f t="shared" si="5"/>
        <v>烟台市</v>
      </c>
    </row>
    <row r="367" spans="10:13">
      <c r="J367" t="s">
        <v>665</v>
      </c>
      <c r="K367">
        <v>2019</v>
      </c>
      <c r="L367">
        <v>1071</v>
      </c>
      <c r="M367" t="str">
        <f t="shared" si="5"/>
        <v>焦作市</v>
      </c>
    </row>
    <row r="369" spans="10:13">
      <c r="J369" t="s">
        <v>666</v>
      </c>
      <c r="K369">
        <v>2019</v>
      </c>
      <c r="L369">
        <v>438</v>
      </c>
      <c r="M369" t="str">
        <f t="shared" si="5"/>
        <v>牡丹江市</v>
      </c>
    </row>
    <row r="371" spans="10:13">
      <c r="J371" t="s">
        <v>667</v>
      </c>
      <c r="K371">
        <v>2019</v>
      </c>
      <c r="L371">
        <v>8173</v>
      </c>
      <c r="M371" t="str">
        <f t="shared" si="5"/>
        <v>玉林市</v>
      </c>
    </row>
    <row r="373" spans="10:13">
      <c r="J373" t="s">
        <v>668</v>
      </c>
      <c r="K373">
        <v>2019</v>
      </c>
      <c r="L373">
        <v>95</v>
      </c>
      <c r="M373" t="str">
        <f t="shared" si="5"/>
        <v>玉树藏族自治州市</v>
      </c>
    </row>
    <row r="374" spans="10:13">
      <c r="J374" t="s">
        <v>669</v>
      </c>
      <c r="K374">
        <v>2019</v>
      </c>
      <c r="L374">
        <v>1087</v>
      </c>
      <c r="M374" t="str">
        <f t="shared" si="5"/>
        <v>玉溪市</v>
      </c>
    </row>
    <row r="376" spans="10:13">
      <c r="J376" t="s">
        <v>670</v>
      </c>
      <c r="K376">
        <v>2019</v>
      </c>
      <c r="L376">
        <v>2643</v>
      </c>
      <c r="M376" t="str">
        <f t="shared" si="5"/>
        <v>珠海市</v>
      </c>
    </row>
    <row r="378" spans="10:13">
      <c r="J378" t="s">
        <v>671</v>
      </c>
      <c r="K378">
        <v>2019</v>
      </c>
      <c r="L378">
        <v>211</v>
      </c>
      <c r="M378" t="str">
        <f t="shared" si="5"/>
        <v>甘南藏族自治州市</v>
      </c>
    </row>
    <row r="379" spans="10:13">
      <c r="J379" t="s">
        <v>672</v>
      </c>
      <c r="K379">
        <v>2019</v>
      </c>
      <c r="L379">
        <v>602</v>
      </c>
      <c r="M379" t="str">
        <f t="shared" si="5"/>
        <v>甘孜藏族自治州市</v>
      </c>
    </row>
    <row r="380" spans="10:13">
      <c r="J380" t="s">
        <v>673</v>
      </c>
      <c r="K380">
        <v>2019</v>
      </c>
      <c r="L380">
        <v>518</v>
      </c>
      <c r="M380" t="str">
        <f t="shared" si="5"/>
        <v>白城市</v>
      </c>
    </row>
    <row r="381" spans="10:13">
      <c r="J381" t="s">
        <v>674</v>
      </c>
      <c r="K381">
        <v>2019</v>
      </c>
      <c r="L381">
        <v>384</v>
      </c>
      <c r="M381" t="str">
        <f t="shared" si="5"/>
        <v>白山市</v>
      </c>
    </row>
    <row r="382" spans="10:13">
      <c r="J382" t="s">
        <v>675</v>
      </c>
      <c r="K382">
        <v>2019</v>
      </c>
      <c r="L382">
        <v>814</v>
      </c>
      <c r="M382" t="str">
        <f t="shared" si="5"/>
        <v>白银市</v>
      </c>
    </row>
    <row r="383" spans="10:13">
      <c r="J383" t="s">
        <v>676</v>
      </c>
      <c r="K383">
        <v>2019</v>
      </c>
      <c r="L383">
        <v>2297</v>
      </c>
      <c r="M383" t="str">
        <f t="shared" si="5"/>
        <v>百色市</v>
      </c>
    </row>
    <row r="385" spans="10:13">
      <c r="J385" t="s">
        <v>677</v>
      </c>
      <c r="K385">
        <v>2019</v>
      </c>
      <c r="L385">
        <v>7702</v>
      </c>
      <c r="M385" t="str">
        <f t="shared" si="5"/>
        <v>益阳市</v>
      </c>
    </row>
    <row r="387" spans="10:13">
      <c r="J387" t="s">
        <v>678</v>
      </c>
      <c r="K387">
        <v>2019</v>
      </c>
      <c r="L387">
        <v>3628</v>
      </c>
      <c r="M387" t="str">
        <f t="shared" si="5"/>
        <v>盐城市</v>
      </c>
    </row>
    <row r="389" spans="10:13">
      <c r="J389" t="s">
        <v>679</v>
      </c>
      <c r="K389">
        <v>2019</v>
      </c>
      <c r="L389">
        <v>225</v>
      </c>
      <c r="M389" t="str">
        <f t="shared" ref="M388:M451" si="6">J389&amp;"市"</f>
        <v>盘锦市</v>
      </c>
    </row>
    <row r="390" spans="10:13">
      <c r="J390" t="s">
        <v>680</v>
      </c>
      <c r="K390">
        <v>2019</v>
      </c>
      <c r="L390">
        <v>1902</v>
      </c>
      <c r="M390" t="str">
        <f t="shared" si="6"/>
        <v>眉山市</v>
      </c>
    </row>
    <row r="391" spans="10:13">
      <c r="J391" t="s">
        <v>681</v>
      </c>
      <c r="K391">
        <v>2019</v>
      </c>
      <c r="L391">
        <v>348</v>
      </c>
      <c r="M391" t="str">
        <f t="shared" si="6"/>
        <v>石嘴山市</v>
      </c>
    </row>
    <row r="393" spans="10:13">
      <c r="J393" t="s">
        <v>682</v>
      </c>
      <c r="K393">
        <v>2019</v>
      </c>
      <c r="L393">
        <v>65589</v>
      </c>
      <c r="M393" t="str">
        <f t="shared" si="6"/>
        <v>石家庄市</v>
      </c>
    </row>
    <row r="395" spans="10:13">
      <c r="J395" t="s">
        <v>683</v>
      </c>
      <c r="K395">
        <v>2019</v>
      </c>
      <c r="L395">
        <v>277</v>
      </c>
      <c r="M395" t="str">
        <f t="shared" si="6"/>
        <v>石河子市</v>
      </c>
    </row>
    <row r="396" spans="10:13">
      <c r="J396" t="s">
        <v>684</v>
      </c>
      <c r="K396">
        <v>2019</v>
      </c>
      <c r="L396">
        <v>185</v>
      </c>
      <c r="M396" t="str">
        <f t="shared" si="6"/>
        <v>神农架林区市</v>
      </c>
    </row>
    <row r="397" spans="10:13">
      <c r="J397" t="s">
        <v>685</v>
      </c>
      <c r="K397">
        <v>2019</v>
      </c>
      <c r="L397">
        <v>26480</v>
      </c>
      <c r="M397" t="str">
        <f t="shared" si="6"/>
        <v>福州市</v>
      </c>
    </row>
    <row r="399" spans="10:13">
      <c r="J399" t="s">
        <v>686</v>
      </c>
      <c r="K399">
        <v>2019</v>
      </c>
      <c r="L399">
        <v>14390</v>
      </c>
      <c r="M399" t="str">
        <f t="shared" si="6"/>
        <v>秦皇岛市</v>
      </c>
    </row>
    <row r="401" spans="10:13">
      <c r="J401" t="s">
        <v>687</v>
      </c>
      <c r="K401">
        <v>2019</v>
      </c>
      <c r="L401">
        <v>1228</v>
      </c>
      <c r="M401" t="str">
        <f t="shared" si="6"/>
        <v>红河哈尼族彝族自治州市</v>
      </c>
    </row>
    <row r="402" spans="10:13">
      <c r="J402" t="s">
        <v>688</v>
      </c>
      <c r="K402">
        <v>2019</v>
      </c>
      <c r="L402">
        <v>16176</v>
      </c>
      <c r="M402" t="str">
        <f t="shared" si="6"/>
        <v>绍兴市</v>
      </c>
    </row>
    <row r="404" spans="10:13">
      <c r="J404" t="s">
        <v>689</v>
      </c>
      <c r="K404">
        <v>2019</v>
      </c>
      <c r="L404">
        <v>316</v>
      </c>
      <c r="M404" t="str">
        <f t="shared" si="6"/>
        <v>绥化市</v>
      </c>
    </row>
    <row r="405" spans="10:13">
      <c r="J405" t="s">
        <v>690</v>
      </c>
      <c r="K405">
        <v>2019</v>
      </c>
      <c r="L405">
        <v>4214</v>
      </c>
      <c r="M405" t="str">
        <f t="shared" si="6"/>
        <v>绵阳市</v>
      </c>
    </row>
    <row r="406" spans="10:13">
      <c r="J406" t="s">
        <v>691</v>
      </c>
      <c r="K406">
        <v>2019</v>
      </c>
      <c r="L406">
        <v>1264</v>
      </c>
      <c r="M406" t="str">
        <f t="shared" si="6"/>
        <v>聊城市</v>
      </c>
    </row>
    <row r="408" spans="10:13">
      <c r="J408" t="s">
        <v>692</v>
      </c>
      <c r="K408">
        <v>2019</v>
      </c>
      <c r="L408">
        <v>5667</v>
      </c>
      <c r="M408" t="str">
        <f t="shared" si="6"/>
        <v>肇庆市</v>
      </c>
    </row>
    <row r="410" spans="10:13">
      <c r="J410" t="s">
        <v>693</v>
      </c>
      <c r="K410">
        <v>2019</v>
      </c>
      <c r="L410">
        <v>1490</v>
      </c>
      <c r="M410" t="str">
        <f t="shared" si="6"/>
        <v>自贡市</v>
      </c>
    </row>
    <row r="412" spans="10:13">
      <c r="J412" t="s">
        <v>694</v>
      </c>
      <c r="K412">
        <v>2019</v>
      </c>
      <c r="L412">
        <v>910</v>
      </c>
      <c r="M412" t="str">
        <f t="shared" si="6"/>
        <v>舟山市</v>
      </c>
    </row>
    <row r="414" spans="10:13">
      <c r="J414" t="s">
        <v>695</v>
      </c>
      <c r="K414">
        <v>2019</v>
      </c>
      <c r="L414">
        <v>3767</v>
      </c>
      <c r="M414" t="str">
        <f t="shared" si="6"/>
        <v>芜湖市</v>
      </c>
    </row>
    <row r="416" spans="10:13">
      <c r="J416" t="s">
        <v>696</v>
      </c>
      <c r="K416">
        <v>2019</v>
      </c>
      <c r="L416">
        <v>83365</v>
      </c>
      <c r="M416" t="str">
        <f t="shared" si="6"/>
        <v>苏州市</v>
      </c>
    </row>
    <row r="418" spans="10:13">
      <c r="J418" t="s">
        <v>697</v>
      </c>
      <c r="K418">
        <v>2019</v>
      </c>
      <c r="L418">
        <v>1865</v>
      </c>
      <c r="M418" t="str">
        <f t="shared" si="6"/>
        <v>茂名市</v>
      </c>
    </row>
    <row r="419" spans="10:13">
      <c r="J419" t="s">
        <v>698</v>
      </c>
      <c r="K419">
        <v>2019</v>
      </c>
      <c r="L419">
        <v>2738</v>
      </c>
      <c r="M419" t="str">
        <f t="shared" si="6"/>
        <v>荆州市</v>
      </c>
    </row>
    <row r="420" spans="10:13">
      <c r="J420" t="s">
        <v>699</v>
      </c>
      <c r="K420">
        <v>2019</v>
      </c>
      <c r="L420">
        <v>1792</v>
      </c>
      <c r="M420" t="str">
        <f t="shared" si="6"/>
        <v>荆门市</v>
      </c>
    </row>
    <row r="422" spans="10:13">
      <c r="J422" t="s">
        <v>700</v>
      </c>
      <c r="K422">
        <v>2019</v>
      </c>
      <c r="L422">
        <v>1045</v>
      </c>
      <c r="M422" t="str">
        <f t="shared" si="6"/>
        <v>莆田市</v>
      </c>
    </row>
    <row r="424" spans="10:13">
      <c r="J424" t="s">
        <v>701</v>
      </c>
      <c r="K424">
        <v>2019</v>
      </c>
      <c r="L424">
        <v>459</v>
      </c>
      <c r="M424" t="str">
        <f t="shared" si="6"/>
        <v>莱芜市</v>
      </c>
    </row>
    <row r="425" spans="10:13">
      <c r="J425" t="s">
        <v>702</v>
      </c>
      <c r="K425">
        <v>2019</v>
      </c>
      <c r="L425">
        <v>1153</v>
      </c>
      <c r="M425" t="str">
        <f t="shared" si="6"/>
        <v>菏泽市</v>
      </c>
    </row>
    <row r="427" spans="10:13">
      <c r="J427" t="s">
        <v>703</v>
      </c>
      <c r="K427">
        <v>2019</v>
      </c>
      <c r="L427">
        <v>726</v>
      </c>
      <c r="M427" t="str">
        <f t="shared" si="6"/>
        <v>萍乡市</v>
      </c>
    </row>
    <row r="429" spans="10:13">
      <c r="J429" t="s">
        <v>704</v>
      </c>
      <c r="K429">
        <v>2019</v>
      </c>
      <c r="L429">
        <v>184</v>
      </c>
      <c r="M429" t="str">
        <f t="shared" si="6"/>
        <v>营口市</v>
      </c>
    </row>
    <row r="431" spans="10:13">
      <c r="J431" t="s">
        <v>705</v>
      </c>
      <c r="K431">
        <v>2019</v>
      </c>
      <c r="L431">
        <v>334</v>
      </c>
      <c r="M431" t="str">
        <f t="shared" si="6"/>
        <v>葫芦岛市</v>
      </c>
    </row>
    <row r="433" spans="10:13">
      <c r="J433" t="s">
        <v>706</v>
      </c>
      <c r="K433">
        <v>2019</v>
      </c>
      <c r="L433">
        <v>2145</v>
      </c>
      <c r="M433" t="str">
        <f t="shared" si="6"/>
        <v>蚌埠市</v>
      </c>
    </row>
    <row r="435" spans="10:13">
      <c r="J435" t="s">
        <v>707</v>
      </c>
      <c r="K435">
        <v>2019</v>
      </c>
      <c r="L435">
        <v>9320</v>
      </c>
      <c r="M435" t="str">
        <f t="shared" si="6"/>
        <v>衡水市</v>
      </c>
    </row>
    <row r="437" spans="10:13">
      <c r="J437" t="s">
        <v>708</v>
      </c>
      <c r="K437">
        <v>2019</v>
      </c>
      <c r="L437">
        <v>3789</v>
      </c>
      <c r="M437" t="str">
        <f t="shared" si="6"/>
        <v>衡阳市</v>
      </c>
    </row>
    <row r="439" spans="10:13">
      <c r="J439" t="s">
        <v>709</v>
      </c>
      <c r="K439">
        <v>2019</v>
      </c>
      <c r="L439">
        <v>1305</v>
      </c>
      <c r="M439" t="str">
        <f t="shared" si="6"/>
        <v>衢州市</v>
      </c>
    </row>
    <row r="441" spans="10:13">
      <c r="J441" t="s">
        <v>710</v>
      </c>
      <c r="K441">
        <v>2019</v>
      </c>
      <c r="L441">
        <v>2402</v>
      </c>
      <c r="M441" t="str">
        <f t="shared" si="6"/>
        <v>襄阳市</v>
      </c>
    </row>
    <row r="442" spans="10:13">
      <c r="J442" t="s">
        <v>711</v>
      </c>
      <c r="K442">
        <v>2019</v>
      </c>
      <c r="L442">
        <v>841</v>
      </c>
      <c r="M442" t="str">
        <f t="shared" si="6"/>
        <v>西双版纳傣族自治州市</v>
      </c>
    </row>
    <row r="443" spans="10:13">
      <c r="J443" t="s">
        <v>712</v>
      </c>
      <c r="K443">
        <v>2019</v>
      </c>
      <c r="L443">
        <v>2517</v>
      </c>
      <c r="M443" t="str">
        <f t="shared" si="6"/>
        <v>西宁市</v>
      </c>
    </row>
    <row r="445" spans="10:13">
      <c r="J445" t="s">
        <v>713</v>
      </c>
      <c r="K445">
        <v>2019</v>
      </c>
      <c r="L445">
        <v>106423</v>
      </c>
      <c r="M445" t="str">
        <f t="shared" si="6"/>
        <v>西安市</v>
      </c>
    </row>
    <row r="447" spans="10:13">
      <c r="J447" t="s">
        <v>714</v>
      </c>
      <c r="K447">
        <v>2019</v>
      </c>
      <c r="L447">
        <v>2</v>
      </c>
      <c r="M447" t="str">
        <f t="shared" si="6"/>
        <v>西昌市</v>
      </c>
    </row>
    <row r="448" spans="10:13">
      <c r="J448" t="s">
        <v>715</v>
      </c>
      <c r="K448">
        <v>2019</v>
      </c>
      <c r="L448">
        <v>910</v>
      </c>
      <c r="M448" t="str">
        <f t="shared" si="6"/>
        <v>许昌市</v>
      </c>
    </row>
    <row r="450" spans="10:13">
      <c r="J450" t="s">
        <v>716</v>
      </c>
      <c r="K450">
        <v>2019</v>
      </c>
      <c r="L450">
        <v>12247</v>
      </c>
      <c r="M450" t="str">
        <f t="shared" si="6"/>
        <v>贵港市</v>
      </c>
    </row>
    <row r="452" spans="10:13">
      <c r="J452" t="s">
        <v>717</v>
      </c>
      <c r="K452">
        <v>2019</v>
      </c>
      <c r="L452">
        <v>3013</v>
      </c>
      <c r="M452" t="str">
        <f t="shared" ref="M452:M515" si="7">J452&amp;"市"</f>
        <v>贵阳市</v>
      </c>
    </row>
    <row r="454" spans="10:13">
      <c r="J454" t="s">
        <v>718</v>
      </c>
      <c r="K454">
        <v>2019</v>
      </c>
      <c r="L454">
        <v>812</v>
      </c>
      <c r="M454" t="str">
        <f t="shared" si="7"/>
        <v>贺州市</v>
      </c>
    </row>
    <row r="455" spans="10:13">
      <c r="J455" t="s">
        <v>719</v>
      </c>
      <c r="K455">
        <v>2019</v>
      </c>
      <c r="L455">
        <v>1459</v>
      </c>
      <c r="M455" t="str">
        <f t="shared" si="7"/>
        <v>资阳市</v>
      </c>
    </row>
    <row r="457" spans="10:13">
      <c r="J457" t="s">
        <v>720</v>
      </c>
      <c r="K457">
        <v>2019</v>
      </c>
      <c r="L457">
        <v>2769</v>
      </c>
      <c r="M457" t="str">
        <f t="shared" si="7"/>
        <v>赣州市</v>
      </c>
    </row>
    <row r="459" spans="10:13">
      <c r="J459" t="s">
        <v>721</v>
      </c>
      <c r="K459">
        <v>2019</v>
      </c>
      <c r="L459">
        <v>906</v>
      </c>
      <c r="M459" t="str">
        <f t="shared" si="7"/>
        <v>赤峰市</v>
      </c>
    </row>
    <row r="461" spans="10:13">
      <c r="J461" t="s">
        <v>722</v>
      </c>
      <c r="K461">
        <v>2019</v>
      </c>
      <c r="L461">
        <v>316</v>
      </c>
      <c r="M461" t="str">
        <f t="shared" si="7"/>
        <v>辽源市</v>
      </c>
    </row>
    <row r="462" spans="10:13">
      <c r="J462" t="s">
        <v>723</v>
      </c>
      <c r="K462">
        <v>2019</v>
      </c>
      <c r="L462">
        <v>213</v>
      </c>
      <c r="M462" t="str">
        <f t="shared" si="7"/>
        <v>辽阳市</v>
      </c>
    </row>
    <row r="464" spans="10:13">
      <c r="J464" t="s">
        <v>724</v>
      </c>
      <c r="K464">
        <v>2019</v>
      </c>
      <c r="L464">
        <v>3156</v>
      </c>
      <c r="M464" t="str">
        <f t="shared" si="7"/>
        <v>达州市</v>
      </c>
    </row>
    <row r="466" spans="10:13">
      <c r="J466" t="s">
        <v>725</v>
      </c>
      <c r="K466">
        <v>2019</v>
      </c>
      <c r="L466">
        <v>814</v>
      </c>
      <c r="M466" t="str">
        <f t="shared" si="7"/>
        <v>运城市</v>
      </c>
    </row>
    <row r="468" spans="10:13">
      <c r="J468" t="s">
        <v>726</v>
      </c>
      <c r="K468">
        <v>2019</v>
      </c>
      <c r="L468">
        <v>1805</v>
      </c>
      <c r="M468" t="str">
        <f t="shared" si="7"/>
        <v>连云港市</v>
      </c>
    </row>
    <row r="470" spans="10:13">
      <c r="J470" t="s">
        <v>727</v>
      </c>
      <c r="K470">
        <v>2019</v>
      </c>
      <c r="L470">
        <v>223</v>
      </c>
      <c r="M470" t="str">
        <f t="shared" si="7"/>
        <v>迪庆藏族自治州市</v>
      </c>
    </row>
    <row r="471" spans="10:13">
      <c r="J471" t="s">
        <v>728</v>
      </c>
      <c r="K471">
        <v>2019</v>
      </c>
      <c r="L471">
        <v>625</v>
      </c>
      <c r="M471" t="str">
        <f t="shared" si="7"/>
        <v>通化市</v>
      </c>
    </row>
    <row r="473" spans="10:13">
      <c r="J473" t="s">
        <v>729</v>
      </c>
      <c r="K473">
        <v>2019</v>
      </c>
      <c r="L473">
        <v>389</v>
      </c>
      <c r="M473" t="str">
        <f t="shared" si="7"/>
        <v>通辽市</v>
      </c>
    </row>
    <row r="474" spans="10:13">
      <c r="J474" t="s">
        <v>730</v>
      </c>
      <c r="K474">
        <v>2019</v>
      </c>
      <c r="L474">
        <v>1555</v>
      </c>
      <c r="M474" t="str">
        <f t="shared" si="7"/>
        <v>遂宁市</v>
      </c>
    </row>
    <row r="475" spans="10:13">
      <c r="J475" t="s">
        <v>731</v>
      </c>
      <c r="K475">
        <v>2019</v>
      </c>
      <c r="L475">
        <v>1629</v>
      </c>
      <c r="M475" t="str">
        <f t="shared" si="7"/>
        <v>遵义市</v>
      </c>
    </row>
    <row r="477" spans="10:13">
      <c r="J477" t="s">
        <v>732</v>
      </c>
      <c r="K477">
        <v>2019</v>
      </c>
      <c r="L477">
        <v>14491</v>
      </c>
      <c r="M477" t="str">
        <f t="shared" si="7"/>
        <v>邢台市</v>
      </c>
    </row>
    <row r="479" spans="10:13">
      <c r="J479" t="s">
        <v>733</v>
      </c>
      <c r="K479">
        <v>2019</v>
      </c>
      <c r="L479">
        <v>65</v>
      </c>
      <c r="M479" t="str">
        <f t="shared" si="7"/>
        <v>那曲市</v>
      </c>
    </row>
    <row r="480" spans="10:13">
      <c r="J480" t="s">
        <v>734</v>
      </c>
      <c r="K480">
        <v>2019</v>
      </c>
      <c r="L480">
        <v>24403</v>
      </c>
      <c r="M480" t="str">
        <f t="shared" si="7"/>
        <v>邯郸市</v>
      </c>
    </row>
    <row r="482" spans="10:13">
      <c r="J482" t="s">
        <v>735</v>
      </c>
      <c r="K482">
        <v>2019</v>
      </c>
      <c r="L482">
        <v>2968</v>
      </c>
      <c r="M482" t="str">
        <f t="shared" si="7"/>
        <v>邵阳市</v>
      </c>
    </row>
    <row r="483" spans="10:13">
      <c r="J483" t="s">
        <v>736</v>
      </c>
      <c r="K483">
        <v>2019</v>
      </c>
      <c r="L483">
        <v>70389</v>
      </c>
      <c r="M483" t="str">
        <f t="shared" si="7"/>
        <v>郑州市</v>
      </c>
    </row>
    <row r="485" spans="10:13">
      <c r="J485" t="s">
        <v>737</v>
      </c>
      <c r="K485">
        <v>2019</v>
      </c>
      <c r="L485">
        <v>2832</v>
      </c>
      <c r="M485" t="str">
        <f t="shared" si="7"/>
        <v>郴州市</v>
      </c>
    </row>
    <row r="486" spans="10:13">
      <c r="J486" t="s">
        <v>738</v>
      </c>
      <c r="K486">
        <v>2019</v>
      </c>
      <c r="L486">
        <v>134</v>
      </c>
      <c r="M486" t="str">
        <f t="shared" si="7"/>
        <v>都匀市</v>
      </c>
    </row>
    <row r="487" spans="10:13">
      <c r="J487" t="s">
        <v>739</v>
      </c>
      <c r="K487">
        <v>2019</v>
      </c>
      <c r="L487">
        <v>942</v>
      </c>
      <c r="M487" t="str">
        <f t="shared" si="7"/>
        <v>鄂尔多斯市</v>
      </c>
    </row>
    <row r="489" spans="10:13">
      <c r="J489" t="s">
        <v>740</v>
      </c>
      <c r="K489">
        <v>2019</v>
      </c>
      <c r="L489">
        <v>955</v>
      </c>
      <c r="M489" t="str">
        <f t="shared" si="7"/>
        <v>鄂州市</v>
      </c>
    </row>
    <row r="490" spans="10:13">
      <c r="J490" t="s">
        <v>741</v>
      </c>
      <c r="K490">
        <v>2019</v>
      </c>
      <c r="L490">
        <v>1289</v>
      </c>
      <c r="M490" t="str">
        <f t="shared" si="7"/>
        <v>酒泉市</v>
      </c>
    </row>
    <row r="491" spans="10:13">
      <c r="J491" t="s">
        <v>742</v>
      </c>
      <c r="K491">
        <v>2019</v>
      </c>
      <c r="L491">
        <v>175871</v>
      </c>
      <c r="M491" t="str">
        <f t="shared" si="7"/>
        <v>重庆市</v>
      </c>
    </row>
    <row r="493" spans="10:13">
      <c r="J493" t="s">
        <v>743</v>
      </c>
      <c r="K493">
        <v>2019</v>
      </c>
      <c r="L493">
        <v>3619</v>
      </c>
      <c r="M493" t="str">
        <f t="shared" si="7"/>
        <v>金华市</v>
      </c>
    </row>
    <row r="495" spans="10:13">
      <c r="J495" t="s">
        <v>744</v>
      </c>
      <c r="K495">
        <v>2019</v>
      </c>
      <c r="L495">
        <v>242</v>
      </c>
      <c r="M495" t="str">
        <f t="shared" si="7"/>
        <v>金昌市</v>
      </c>
    </row>
    <row r="497" spans="10:13">
      <c r="J497" t="s">
        <v>745</v>
      </c>
      <c r="K497">
        <v>2019</v>
      </c>
      <c r="L497">
        <v>8794</v>
      </c>
      <c r="M497" t="str">
        <f t="shared" si="7"/>
        <v>钦州市</v>
      </c>
    </row>
    <row r="498" spans="10:13">
      <c r="J498" t="s">
        <v>746</v>
      </c>
      <c r="K498">
        <v>2019</v>
      </c>
      <c r="L498">
        <v>326</v>
      </c>
      <c r="M498" t="str">
        <f t="shared" si="7"/>
        <v>铁岭市</v>
      </c>
    </row>
    <row r="500" spans="10:13">
      <c r="J500" t="s">
        <v>747</v>
      </c>
      <c r="K500">
        <v>2019</v>
      </c>
      <c r="L500">
        <v>616</v>
      </c>
      <c r="M500" t="str">
        <f t="shared" si="7"/>
        <v>铜仁市</v>
      </c>
    </row>
    <row r="501" spans="10:13">
      <c r="J501" t="s">
        <v>748</v>
      </c>
      <c r="K501">
        <v>2019</v>
      </c>
      <c r="L501">
        <v>546</v>
      </c>
      <c r="M501" t="str">
        <f t="shared" si="7"/>
        <v>铜川市</v>
      </c>
    </row>
    <row r="502" spans="10:13">
      <c r="J502" t="s">
        <v>749</v>
      </c>
      <c r="K502">
        <v>2019</v>
      </c>
      <c r="L502">
        <v>977</v>
      </c>
      <c r="M502" t="str">
        <f t="shared" si="7"/>
        <v>铜陵市</v>
      </c>
    </row>
    <row r="503" spans="10:13">
      <c r="J503" t="s">
        <v>750</v>
      </c>
      <c r="K503">
        <v>2019</v>
      </c>
      <c r="L503">
        <v>1997</v>
      </c>
      <c r="M503" t="str">
        <f t="shared" si="7"/>
        <v>银川市</v>
      </c>
    </row>
    <row r="505" spans="10:13">
      <c r="J505" t="s">
        <v>751</v>
      </c>
      <c r="K505">
        <v>2019</v>
      </c>
      <c r="L505">
        <v>29</v>
      </c>
      <c r="M505" t="str">
        <f t="shared" si="7"/>
        <v>锡林浩特市</v>
      </c>
    </row>
    <row r="506" spans="10:13">
      <c r="J506" t="s">
        <v>347</v>
      </c>
      <c r="K506">
        <v>2019</v>
      </c>
      <c r="L506">
        <v>304</v>
      </c>
      <c r="M506" t="str">
        <f t="shared" si="7"/>
        <v>锡林郭勒盟市</v>
      </c>
    </row>
    <row r="507" spans="10:13">
      <c r="J507" t="s">
        <v>752</v>
      </c>
      <c r="K507">
        <v>2019</v>
      </c>
      <c r="L507">
        <v>319</v>
      </c>
      <c r="M507" t="str">
        <f t="shared" si="7"/>
        <v>锦州市</v>
      </c>
    </row>
    <row r="508" spans="10:13">
      <c r="J508" t="s">
        <v>753</v>
      </c>
      <c r="K508">
        <v>2019</v>
      </c>
      <c r="L508">
        <v>9935</v>
      </c>
      <c r="M508" t="str">
        <f t="shared" si="7"/>
        <v>镇江市</v>
      </c>
    </row>
    <row r="510" spans="10:13">
      <c r="J510" t="s">
        <v>754</v>
      </c>
      <c r="K510">
        <v>2019</v>
      </c>
      <c r="L510">
        <v>55936</v>
      </c>
      <c r="M510" t="str">
        <f t="shared" si="7"/>
        <v>长春市</v>
      </c>
    </row>
    <row r="512" spans="10:13">
      <c r="J512" t="s">
        <v>755</v>
      </c>
      <c r="K512">
        <v>2019</v>
      </c>
      <c r="L512">
        <v>97466</v>
      </c>
      <c r="M512" t="str">
        <f t="shared" si="7"/>
        <v>长沙市</v>
      </c>
    </row>
    <row r="514" spans="10:13">
      <c r="J514" t="s">
        <v>756</v>
      </c>
      <c r="K514">
        <v>2019</v>
      </c>
      <c r="L514">
        <v>348</v>
      </c>
      <c r="M514" t="str">
        <f t="shared" si="7"/>
        <v>长治市</v>
      </c>
    </row>
    <row r="515" spans="10:13">
      <c r="J515" t="s">
        <v>757</v>
      </c>
      <c r="K515">
        <v>2019</v>
      </c>
      <c r="L515">
        <v>180</v>
      </c>
      <c r="M515" t="str">
        <f t="shared" si="7"/>
        <v>阜新市</v>
      </c>
    </row>
    <row r="517" spans="10:13">
      <c r="J517" t="s">
        <v>758</v>
      </c>
      <c r="K517">
        <v>2019</v>
      </c>
      <c r="L517">
        <v>3219</v>
      </c>
      <c r="M517" t="str">
        <f t="shared" ref="M516:M560" si="8">J517&amp;"市"</f>
        <v>阜阳市</v>
      </c>
    </row>
    <row r="519" spans="10:13">
      <c r="J519" t="s">
        <v>759</v>
      </c>
      <c r="K519">
        <v>2019</v>
      </c>
      <c r="L519">
        <v>1051</v>
      </c>
      <c r="M519" t="str">
        <f t="shared" si="8"/>
        <v>防城港市</v>
      </c>
    </row>
    <row r="520" spans="10:13">
      <c r="J520" t="s">
        <v>760</v>
      </c>
      <c r="K520">
        <v>2019</v>
      </c>
      <c r="L520">
        <v>744</v>
      </c>
      <c r="M520" t="str">
        <f t="shared" si="8"/>
        <v>阳江市</v>
      </c>
    </row>
    <row r="521" spans="10:13">
      <c r="J521" t="s">
        <v>761</v>
      </c>
      <c r="K521">
        <v>2019</v>
      </c>
      <c r="L521">
        <v>216</v>
      </c>
      <c r="M521" t="str">
        <f t="shared" si="8"/>
        <v>阳泉市</v>
      </c>
    </row>
    <row r="522" spans="10:13">
      <c r="J522" t="s">
        <v>762</v>
      </c>
      <c r="K522">
        <v>2019</v>
      </c>
      <c r="L522">
        <v>406</v>
      </c>
      <c r="M522" t="str">
        <f t="shared" si="8"/>
        <v>阿克苏市</v>
      </c>
    </row>
    <row r="524" spans="10:13">
      <c r="J524" t="s">
        <v>763</v>
      </c>
      <c r="K524">
        <v>2019</v>
      </c>
      <c r="L524">
        <v>126</v>
      </c>
      <c r="M524" t="str">
        <f t="shared" si="8"/>
        <v>阿勒泰市</v>
      </c>
    </row>
    <row r="525" spans="10:13">
      <c r="J525" t="s">
        <v>764</v>
      </c>
      <c r="K525">
        <v>2019</v>
      </c>
      <c r="L525">
        <v>809</v>
      </c>
      <c r="M525" t="str">
        <f t="shared" si="8"/>
        <v>阿坝藏族羌族自治州市</v>
      </c>
    </row>
    <row r="526" spans="10:13">
      <c r="J526" t="s">
        <v>380</v>
      </c>
      <c r="K526">
        <v>2019</v>
      </c>
      <c r="L526">
        <v>63</v>
      </c>
      <c r="M526" t="str">
        <f t="shared" si="8"/>
        <v>阿拉善盟市</v>
      </c>
    </row>
    <row r="527" spans="10:13">
      <c r="J527" t="s">
        <v>765</v>
      </c>
      <c r="K527">
        <v>2019</v>
      </c>
      <c r="L527">
        <v>69</v>
      </c>
      <c r="M527" t="str">
        <f t="shared" si="8"/>
        <v>阿里市</v>
      </c>
    </row>
    <row r="528" spans="10:13">
      <c r="J528" t="s">
        <v>766</v>
      </c>
      <c r="K528">
        <v>2019</v>
      </c>
      <c r="L528">
        <v>577</v>
      </c>
      <c r="M528" t="str">
        <f t="shared" si="8"/>
        <v>陇南市</v>
      </c>
    </row>
    <row r="530" spans="10:13">
      <c r="J530" t="s">
        <v>767</v>
      </c>
      <c r="K530">
        <v>2019</v>
      </c>
      <c r="L530">
        <v>1335</v>
      </c>
      <c r="M530" t="str">
        <f t="shared" si="8"/>
        <v>随州市</v>
      </c>
    </row>
    <row r="532" spans="10:13">
      <c r="J532" t="s">
        <v>768</v>
      </c>
      <c r="K532">
        <v>2019</v>
      </c>
      <c r="L532">
        <v>805</v>
      </c>
      <c r="M532" t="str">
        <f t="shared" si="8"/>
        <v>雅安市</v>
      </c>
    </row>
    <row r="533" spans="10:13">
      <c r="J533" t="s">
        <v>769</v>
      </c>
      <c r="K533">
        <v>2019</v>
      </c>
      <c r="L533">
        <v>26068</v>
      </c>
      <c r="M533" t="str">
        <f t="shared" si="8"/>
        <v>青岛市</v>
      </c>
    </row>
    <row r="535" spans="10:13">
      <c r="J535" t="s">
        <v>770</v>
      </c>
      <c r="K535">
        <v>2019</v>
      </c>
      <c r="L535">
        <v>340</v>
      </c>
      <c r="M535" t="str">
        <f t="shared" si="8"/>
        <v>鞍山市</v>
      </c>
    </row>
    <row r="537" spans="10:13">
      <c r="J537" t="s">
        <v>771</v>
      </c>
      <c r="K537">
        <v>2019</v>
      </c>
      <c r="L537">
        <v>945</v>
      </c>
      <c r="M537" t="str">
        <f t="shared" si="8"/>
        <v>韶关市</v>
      </c>
    </row>
    <row r="539" spans="10:13">
      <c r="J539" t="s">
        <v>772</v>
      </c>
      <c r="K539">
        <v>2019</v>
      </c>
      <c r="L539">
        <v>2233</v>
      </c>
      <c r="M539" t="str">
        <f t="shared" si="8"/>
        <v>马鞍山市</v>
      </c>
    </row>
    <row r="541" spans="10:13">
      <c r="J541" t="s">
        <v>773</v>
      </c>
      <c r="K541">
        <v>2019</v>
      </c>
      <c r="L541">
        <v>2041</v>
      </c>
      <c r="M541" t="str">
        <f t="shared" si="8"/>
        <v>驻马店市</v>
      </c>
    </row>
    <row r="543" spans="10:13">
      <c r="J543" t="s">
        <v>774</v>
      </c>
      <c r="K543">
        <v>2019</v>
      </c>
      <c r="L543">
        <v>307</v>
      </c>
      <c r="M543" t="str">
        <f t="shared" si="8"/>
        <v>鸡西市</v>
      </c>
    </row>
    <row r="544" spans="10:13">
      <c r="J544" t="s">
        <v>775</v>
      </c>
      <c r="K544">
        <v>2019</v>
      </c>
      <c r="L544">
        <v>365</v>
      </c>
      <c r="M544" t="str">
        <f t="shared" si="8"/>
        <v>鹤壁市</v>
      </c>
    </row>
    <row r="546" spans="10:13">
      <c r="J546" t="s">
        <v>776</v>
      </c>
      <c r="K546">
        <v>2019</v>
      </c>
      <c r="L546">
        <v>239</v>
      </c>
      <c r="M546" t="str">
        <f t="shared" si="8"/>
        <v>鹤岗市</v>
      </c>
    </row>
    <row r="547" spans="10:13">
      <c r="J547" t="s">
        <v>777</v>
      </c>
      <c r="K547">
        <v>2019</v>
      </c>
      <c r="L547">
        <v>454</v>
      </c>
      <c r="M547" t="str">
        <f t="shared" si="8"/>
        <v>鹰潭市</v>
      </c>
    </row>
    <row r="548" spans="10:13">
      <c r="J548" t="s">
        <v>778</v>
      </c>
      <c r="K548">
        <v>2019</v>
      </c>
      <c r="L548">
        <v>3777</v>
      </c>
      <c r="M548" t="str">
        <f t="shared" si="8"/>
        <v>黄冈市</v>
      </c>
    </row>
    <row r="550" spans="10:13">
      <c r="J550" t="s">
        <v>779</v>
      </c>
      <c r="K550">
        <v>2019</v>
      </c>
      <c r="L550">
        <v>62</v>
      </c>
      <c r="M550" t="str">
        <f t="shared" si="8"/>
        <v>黄南藏族自治州市</v>
      </c>
    </row>
    <row r="551" spans="10:13">
      <c r="J551" t="s">
        <v>780</v>
      </c>
      <c r="K551">
        <v>2019</v>
      </c>
      <c r="L551">
        <v>914</v>
      </c>
      <c r="M551" t="str">
        <f t="shared" si="8"/>
        <v>黄山市</v>
      </c>
    </row>
    <row r="553" spans="10:13">
      <c r="J553" t="s">
        <v>781</v>
      </c>
      <c r="K553">
        <v>2019</v>
      </c>
      <c r="L553">
        <v>2207</v>
      </c>
      <c r="M553" t="str">
        <f t="shared" si="8"/>
        <v>黄石市</v>
      </c>
    </row>
    <row r="554" spans="10:13">
      <c r="J554" t="s">
        <v>782</v>
      </c>
      <c r="K554">
        <v>2019</v>
      </c>
      <c r="L554">
        <v>240</v>
      </c>
      <c r="M554" t="str">
        <f t="shared" si="8"/>
        <v>黑河市</v>
      </c>
    </row>
    <row r="555" spans="10:13">
      <c r="J555" t="s">
        <v>783</v>
      </c>
      <c r="K555">
        <v>2019</v>
      </c>
      <c r="L555">
        <v>412</v>
      </c>
      <c r="M555" t="str">
        <f t="shared" si="8"/>
        <v>黔东南苗族侗族自治州市</v>
      </c>
    </row>
    <row r="556" spans="10:13">
      <c r="J556" t="s">
        <v>784</v>
      </c>
      <c r="K556">
        <v>2019</v>
      </c>
      <c r="L556">
        <v>620</v>
      </c>
      <c r="M556" t="str">
        <f t="shared" si="8"/>
        <v>黔南布依族苗族自治州市</v>
      </c>
    </row>
    <row r="557" spans="10:13">
      <c r="J557" t="s">
        <v>785</v>
      </c>
      <c r="K557">
        <v>2019</v>
      </c>
      <c r="L557">
        <v>319</v>
      </c>
      <c r="M557" t="str">
        <f t="shared" si="8"/>
        <v>黔西南布依族苗族自治州市</v>
      </c>
    </row>
    <row r="558" spans="10:13">
      <c r="J558" t="s">
        <v>786</v>
      </c>
      <c r="K558">
        <v>2019</v>
      </c>
      <c r="L558">
        <v>821</v>
      </c>
      <c r="M558" t="str">
        <f t="shared" si="8"/>
        <v>齐齐哈尔市</v>
      </c>
    </row>
    <row r="560" spans="10:13">
      <c r="J560" t="s">
        <v>787</v>
      </c>
      <c r="K560">
        <v>2019</v>
      </c>
      <c r="L560">
        <v>918</v>
      </c>
      <c r="M560" t="str">
        <f t="shared" si="8"/>
        <v>龙岩市</v>
      </c>
    </row>
    <row r="561" spans="10:13">
      <c r="J561" t="s">
        <v>21</v>
      </c>
      <c r="K561">
        <v>2020</v>
      </c>
      <c r="L561">
        <v>32</v>
      </c>
      <c r="M561" t="s">
        <v>21</v>
      </c>
    </row>
    <row r="562" spans="10:13">
      <c r="J562" t="s">
        <v>21</v>
      </c>
      <c r="K562">
        <v>2021</v>
      </c>
      <c r="L562">
        <v>23002</v>
      </c>
      <c r="M562" t="s">
        <v>21</v>
      </c>
    </row>
    <row r="563" spans="10:13">
      <c r="J563" t="s">
        <v>23</v>
      </c>
      <c r="K563">
        <v>2020</v>
      </c>
      <c r="L563">
        <v>128309</v>
      </c>
      <c r="M563" t="s">
        <v>23</v>
      </c>
    </row>
    <row r="564" spans="10:13">
      <c r="J564" t="s">
        <v>23</v>
      </c>
      <c r="K564">
        <v>2021</v>
      </c>
      <c r="L564">
        <v>170118</v>
      </c>
      <c r="M564" t="s">
        <v>23</v>
      </c>
    </row>
    <row r="565" spans="10:13">
      <c r="J565" t="s">
        <v>25</v>
      </c>
      <c r="K565">
        <v>2020</v>
      </c>
      <c r="L565">
        <v>15701</v>
      </c>
      <c r="M565" t="s">
        <v>25</v>
      </c>
    </row>
    <row r="566" spans="10:13">
      <c r="J566" t="s">
        <v>25</v>
      </c>
      <c r="K566">
        <v>2021</v>
      </c>
      <c r="L566">
        <v>30035</v>
      </c>
      <c r="M566" t="s">
        <v>25</v>
      </c>
    </row>
    <row r="567" spans="10:13">
      <c r="J567" t="s">
        <v>27</v>
      </c>
      <c r="K567">
        <v>2020</v>
      </c>
      <c r="L567">
        <v>4</v>
      </c>
      <c r="M567" t="s">
        <v>27</v>
      </c>
    </row>
    <row r="568" spans="10:13">
      <c r="J568" t="s">
        <v>27</v>
      </c>
      <c r="K568">
        <v>2021</v>
      </c>
      <c r="L568">
        <v>21300</v>
      </c>
      <c r="M568" t="s">
        <v>27</v>
      </c>
    </row>
    <row r="569" spans="10:13">
      <c r="J569" t="s">
        <v>290</v>
      </c>
      <c r="K569">
        <v>2021</v>
      </c>
      <c r="L569">
        <v>396</v>
      </c>
      <c r="M569" t="s">
        <v>290</v>
      </c>
    </row>
    <row r="570" spans="10:13">
      <c r="J570" t="s">
        <v>29</v>
      </c>
      <c r="K570">
        <v>2020</v>
      </c>
      <c r="L570">
        <v>8</v>
      </c>
      <c r="M570" t="s">
        <v>29</v>
      </c>
    </row>
    <row r="571" spans="10:13">
      <c r="J571" t="s">
        <v>29</v>
      </c>
      <c r="K571">
        <v>2021</v>
      </c>
      <c r="L571">
        <v>3823</v>
      </c>
      <c r="M571" t="s">
        <v>29</v>
      </c>
    </row>
    <row r="572" spans="10:13">
      <c r="J572" t="s">
        <v>31</v>
      </c>
      <c r="K572">
        <v>2020</v>
      </c>
      <c r="L572">
        <v>33779</v>
      </c>
      <c r="M572" t="s">
        <v>31</v>
      </c>
    </row>
    <row r="573" spans="10:13">
      <c r="J573" t="s">
        <v>31</v>
      </c>
      <c r="K573">
        <v>2021</v>
      </c>
      <c r="L573">
        <v>82868</v>
      </c>
      <c r="M573" t="s">
        <v>31</v>
      </c>
    </row>
    <row r="574" spans="10:13">
      <c r="J574" t="s">
        <v>33</v>
      </c>
      <c r="K574">
        <v>2020</v>
      </c>
      <c r="L574">
        <v>3677</v>
      </c>
      <c r="M574" t="s">
        <v>33</v>
      </c>
    </row>
    <row r="575" spans="10:13">
      <c r="J575" t="s">
        <v>33</v>
      </c>
      <c r="K575">
        <v>2021</v>
      </c>
      <c r="L575">
        <v>10632</v>
      </c>
      <c r="M575" t="s">
        <v>33</v>
      </c>
    </row>
    <row r="576" spans="10:13">
      <c r="J576" t="s">
        <v>24</v>
      </c>
      <c r="K576">
        <v>2020</v>
      </c>
      <c r="L576">
        <v>81912</v>
      </c>
      <c r="M576" t="s">
        <v>24</v>
      </c>
    </row>
    <row r="577" spans="10:13">
      <c r="J577" t="s">
        <v>24</v>
      </c>
      <c r="K577">
        <v>2021</v>
      </c>
      <c r="L577">
        <v>209699</v>
      </c>
      <c r="M577" t="s">
        <v>24</v>
      </c>
    </row>
    <row r="578" spans="10:13">
      <c r="J578" t="s">
        <v>41</v>
      </c>
      <c r="K578">
        <v>2020</v>
      </c>
      <c r="L578">
        <v>18650</v>
      </c>
      <c r="M578" t="s">
        <v>41</v>
      </c>
    </row>
    <row r="579" spans="10:13">
      <c r="J579" t="s">
        <v>41</v>
      </c>
      <c r="K579">
        <v>2021</v>
      </c>
      <c r="L579">
        <v>50948</v>
      </c>
      <c r="M579" t="s">
        <v>41</v>
      </c>
    </row>
    <row r="580" spans="10:13">
      <c r="J580" t="s">
        <v>47</v>
      </c>
      <c r="K580">
        <v>2020</v>
      </c>
      <c r="L580">
        <v>16000</v>
      </c>
      <c r="M580" t="s">
        <v>47</v>
      </c>
    </row>
    <row r="581" spans="10:13">
      <c r="J581" t="s">
        <v>47</v>
      </c>
      <c r="K581">
        <v>2021</v>
      </c>
      <c r="L581">
        <v>27638</v>
      </c>
      <c r="M581" t="s">
        <v>47</v>
      </c>
    </row>
    <row r="582" spans="10:13">
      <c r="J582" t="s">
        <v>49</v>
      </c>
      <c r="K582">
        <v>2020</v>
      </c>
      <c r="L582">
        <v>11</v>
      </c>
      <c r="M582" t="s">
        <v>49</v>
      </c>
    </row>
    <row r="583" spans="10:13">
      <c r="J583" t="s">
        <v>49</v>
      </c>
      <c r="K583">
        <v>2021</v>
      </c>
      <c r="L583">
        <v>24726</v>
      </c>
      <c r="M583" t="s">
        <v>49</v>
      </c>
    </row>
    <row r="584" spans="10:13">
      <c r="J584" t="s">
        <v>53</v>
      </c>
      <c r="K584">
        <v>2020</v>
      </c>
      <c r="L584">
        <v>5953</v>
      </c>
      <c r="M584" t="s">
        <v>53</v>
      </c>
    </row>
    <row r="585" spans="10:13">
      <c r="J585" t="s">
        <v>53</v>
      </c>
      <c r="K585">
        <v>2021</v>
      </c>
      <c r="L585">
        <v>11583</v>
      </c>
      <c r="M585" t="s">
        <v>53</v>
      </c>
    </row>
    <row r="586" spans="10:13">
      <c r="J586" t="s">
        <v>55</v>
      </c>
      <c r="K586">
        <v>2020</v>
      </c>
      <c r="L586">
        <v>10452</v>
      </c>
      <c r="M586" t="s">
        <v>55</v>
      </c>
    </row>
    <row r="587" spans="10:13">
      <c r="J587" t="s">
        <v>55</v>
      </c>
      <c r="K587">
        <v>2021</v>
      </c>
      <c r="L587">
        <v>29114</v>
      </c>
      <c r="M587" t="s">
        <v>55</v>
      </c>
    </row>
    <row r="588" spans="10:13">
      <c r="J588" t="s">
        <v>58</v>
      </c>
      <c r="K588">
        <v>2020</v>
      </c>
      <c r="L588">
        <v>33442</v>
      </c>
      <c r="M588" t="s">
        <v>58</v>
      </c>
    </row>
    <row r="589" spans="10:13">
      <c r="J589" t="s">
        <v>58</v>
      </c>
      <c r="K589">
        <v>2021</v>
      </c>
      <c r="L589">
        <v>76915</v>
      </c>
      <c r="M589" t="s">
        <v>58</v>
      </c>
    </row>
    <row r="590" spans="10:13">
      <c r="J590" t="s">
        <v>60</v>
      </c>
      <c r="K590">
        <v>2020</v>
      </c>
      <c r="L590">
        <v>4682</v>
      </c>
      <c r="M590" t="s">
        <v>60</v>
      </c>
    </row>
    <row r="591" spans="10:13">
      <c r="J591" t="s">
        <v>60</v>
      </c>
      <c r="K591">
        <v>2021</v>
      </c>
      <c r="L591">
        <v>31555</v>
      </c>
      <c r="M591" t="s">
        <v>60</v>
      </c>
    </row>
    <row r="592" spans="10:13">
      <c r="J592" t="s">
        <v>63</v>
      </c>
      <c r="K592">
        <v>2020</v>
      </c>
      <c r="L592">
        <v>7638</v>
      </c>
      <c r="M592" t="s">
        <v>63</v>
      </c>
    </row>
    <row r="593" spans="10:13">
      <c r="J593" t="s">
        <v>63</v>
      </c>
      <c r="K593">
        <v>2021</v>
      </c>
      <c r="L593">
        <v>18036</v>
      </c>
      <c r="M593" t="s">
        <v>63</v>
      </c>
    </row>
    <row r="594" spans="10:13">
      <c r="J594" t="s">
        <v>66</v>
      </c>
      <c r="K594">
        <v>2020</v>
      </c>
      <c r="L594">
        <v>6523</v>
      </c>
      <c r="M594" t="s">
        <v>66</v>
      </c>
    </row>
    <row r="595" spans="10:13">
      <c r="J595" t="s">
        <v>66</v>
      </c>
      <c r="K595">
        <v>2021</v>
      </c>
      <c r="L595">
        <v>19273</v>
      </c>
      <c r="M595" t="s">
        <v>66</v>
      </c>
    </row>
    <row r="596" spans="10:13">
      <c r="J596" t="s">
        <v>28</v>
      </c>
      <c r="K596">
        <v>2020</v>
      </c>
      <c r="L596">
        <v>98312</v>
      </c>
      <c r="M596" t="s">
        <v>28</v>
      </c>
    </row>
    <row r="597" spans="10:13">
      <c r="J597" t="s">
        <v>28</v>
      </c>
      <c r="K597">
        <v>2021</v>
      </c>
      <c r="L597">
        <v>203775</v>
      </c>
      <c r="M597" t="s">
        <v>28</v>
      </c>
    </row>
    <row r="598" spans="10:13">
      <c r="J598" t="s">
        <v>70</v>
      </c>
      <c r="K598">
        <v>2020</v>
      </c>
      <c r="L598">
        <v>18193</v>
      </c>
      <c r="M598" t="s">
        <v>70</v>
      </c>
    </row>
    <row r="599" spans="10:13">
      <c r="J599" t="s">
        <v>70</v>
      </c>
      <c r="K599">
        <v>2021</v>
      </c>
      <c r="L599">
        <v>34971</v>
      </c>
      <c r="M599" t="s">
        <v>70</v>
      </c>
    </row>
    <row r="600" spans="10:13">
      <c r="J600" t="s">
        <v>71</v>
      </c>
      <c r="K600">
        <v>2020</v>
      </c>
      <c r="L600">
        <v>16</v>
      </c>
      <c r="M600" t="s">
        <v>71</v>
      </c>
    </row>
    <row r="601" spans="10:13">
      <c r="J601" t="s">
        <v>71</v>
      </c>
      <c r="K601">
        <v>2021</v>
      </c>
      <c r="L601">
        <v>6649</v>
      </c>
      <c r="M601" t="s">
        <v>71</v>
      </c>
    </row>
    <row r="602" spans="10:13">
      <c r="J602" t="s">
        <v>73</v>
      </c>
      <c r="K602">
        <v>2020</v>
      </c>
      <c r="L602">
        <v>17</v>
      </c>
      <c r="M602" t="s">
        <v>73</v>
      </c>
    </row>
    <row r="603" spans="10:13">
      <c r="J603" t="s">
        <v>73</v>
      </c>
      <c r="K603">
        <v>2021</v>
      </c>
      <c r="L603">
        <v>9242</v>
      </c>
      <c r="M603" t="s">
        <v>73</v>
      </c>
    </row>
    <row r="604" spans="10:13">
      <c r="J604" t="s">
        <v>30</v>
      </c>
      <c r="K604">
        <v>2020</v>
      </c>
      <c r="L604">
        <v>77824</v>
      </c>
      <c r="M604" t="s">
        <v>30</v>
      </c>
    </row>
    <row r="605" spans="10:13">
      <c r="J605" t="s">
        <v>30</v>
      </c>
      <c r="K605">
        <v>2021</v>
      </c>
      <c r="L605">
        <v>156803</v>
      </c>
      <c r="M605" t="s">
        <v>30</v>
      </c>
    </row>
    <row r="606" spans="10:13">
      <c r="J606" t="s">
        <v>61</v>
      </c>
      <c r="K606">
        <v>2020</v>
      </c>
      <c r="L606">
        <v>50</v>
      </c>
      <c r="M606" t="s">
        <v>61</v>
      </c>
    </row>
    <row r="607" spans="10:13">
      <c r="J607" t="s">
        <v>61</v>
      </c>
      <c r="K607">
        <v>2021</v>
      </c>
      <c r="L607">
        <v>11945</v>
      </c>
      <c r="M607" t="s">
        <v>61</v>
      </c>
    </row>
    <row r="608" spans="10:13">
      <c r="J608" t="s">
        <v>76</v>
      </c>
      <c r="K608">
        <v>2020</v>
      </c>
      <c r="L608">
        <v>434</v>
      </c>
      <c r="M608" t="s">
        <v>76</v>
      </c>
    </row>
    <row r="609" spans="10:13">
      <c r="J609" t="s">
        <v>76</v>
      </c>
      <c r="K609">
        <v>2021</v>
      </c>
      <c r="L609">
        <v>21552</v>
      </c>
      <c r="M609" t="s">
        <v>76</v>
      </c>
    </row>
    <row r="610" spans="10:13">
      <c r="J610" t="s">
        <v>26</v>
      </c>
      <c r="K610">
        <v>2020</v>
      </c>
      <c r="L610">
        <v>49680</v>
      </c>
      <c r="M610" t="s">
        <v>26</v>
      </c>
    </row>
    <row r="611" spans="10:13">
      <c r="J611" t="s">
        <v>26</v>
      </c>
      <c r="K611">
        <v>2021</v>
      </c>
      <c r="L611">
        <v>130754</v>
      </c>
      <c r="M611" t="s">
        <v>26</v>
      </c>
    </row>
    <row r="612" spans="10:13">
      <c r="J612" t="s">
        <v>80</v>
      </c>
      <c r="K612">
        <v>2020</v>
      </c>
      <c r="L612">
        <v>10</v>
      </c>
      <c r="M612" t="s">
        <v>80</v>
      </c>
    </row>
    <row r="613" spans="10:13">
      <c r="J613" t="s">
        <v>80</v>
      </c>
      <c r="K613">
        <v>2021</v>
      </c>
      <c r="L613">
        <v>4657</v>
      </c>
      <c r="M613" t="s">
        <v>80</v>
      </c>
    </row>
    <row r="614" spans="10:13">
      <c r="J614" t="s">
        <v>82</v>
      </c>
      <c r="K614">
        <v>2020</v>
      </c>
      <c r="L614">
        <v>13612</v>
      </c>
      <c r="M614" t="s">
        <v>82</v>
      </c>
    </row>
    <row r="615" spans="10:13">
      <c r="J615" t="s">
        <v>82</v>
      </c>
      <c r="K615">
        <v>2021</v>
      </c>
      <c r="L615">
        <v>23477</v>
      </c>
      <c r="M615" t="s">
        <v>82</v>
      </c>
    </row>
    <row r="616" spans="10:13">
      <c r="J616" t="s">
        <v>84</v>
      </c>
      <c r="K616">
        <v>2020</v>
      </c>
      <c r="L616">
        <v>10719</v>
      </c>
      <c r="M616" t="s">
        <v>84</v>
      </c>
    </row>
    <row r="617" spans="10:13">
      <c r="J617" t="s">
        <v>84</v>
      </c>
      <c r="K617">
        <v>2021</v>
      </c>
      <c r="L617">
        <v>17048</v>
      </c>
      <c r="M617" t="s">
        <v>84</v>
      </c>
    </row>
    <row r="618" spans="10:13">
      <c r="J618" t="s">
        <v>59</v>
      </c>
      <c r="K618">
        <v>2020</v>
      </c>
      <c r="L618">
        <v>38099</v>
      </c>
      <c r="M618" t="s">
        <v>59</v>
      </c>
    </row>
    <row r="619" spans="10:13">
      <c r="J619" t="s">
        <v>59</v>
      </c>
      <c r="K619">
        <v>2021</v>
      </c>
      <c r="L619">
        <v>95776</v>
      </c>
      <c r="M619" t="s">
        <v>59</v>
      </c>
    </row>
    <row r="620" spans="10:13">
      <c r="J620" t="s">
        <v>54</v>
      </c>
      <c r="K620">
        <v>2020</v>
      </c>
      <c r="L620">
        <v>74546</v>
      </c>
      <c r="M620" t="s">
        <v>54</v>
      </c>
    </row>
    <row r="621" spans="10:13">
      <c r="J621" t="s">
        <v>54</v>
      </c>
      <c r="K621">
        <v>2021</v>
      </c>
      <c r="L621">
        <v>178549</v>
      </c>
      <c r="M621" t="s">
        <v>54</v>
      </c>
    </row>
    <row r="622" spans="10:13">
      <c r="J622" t="s">
        <v>86</v>
      </c>
      <c r="K622">
        <v>2020</v>
      </c>
      <c r="L622">
        <v>9</v>
      </c>
      <c r="M622" t="s">
        <v>86</v>
      </c>
    </row>
    <row r="623" spans="10:13">
      <c r="J623" t="s">
        <v>86</v>
      </c>
      <c r="K623">
        <v>2021</v>
      </c>
      <c r="L623">
        <v>3554</v>
      </c>
      <c r="M623" t="s">
        <v>86</v>
      </c>
    </row>
    <row r="624" spans="10:13">
      <c r="J624" t="s">
        <v>68</v>
      </c>
      <c r="K624">
        <v>2020</v>
      </c>
      <c r="L624">
        <v>46151</v>
      </c>
      <c r="M624" t="s">
        <v>68</v>
      </c>
    </row>
    <row r="625" spans="10:13">
      <c r="J625" t="s">
        <v>68</v>
      </c>
      <c r="K625">
        <v>2021</v>
      </c>
      <c r="L625">
        <v>101106</v>
      </c>
      <c r="M625" t="s">
        <v>68</v>
      </c>
    </row>
    <row r="626" spans="10:13">
      <c r="J626" t="s">
        <v>81</v>
      </c>
      <c r="K626">
        <v>2020</v>
      </c>
      <c r="L626">
        <v>49157</v>
      </c>
      <c r="M626" t="s">
        <v>81</v>
      </c>
    </row>
    <row r="627" spans="10:13">
      <c r="J627" t="s">
        <v>81</v>
      </c>
      <c r="K627">
        <v>2021</v>
      </c>
      <c r="L627">
        <v>114535</v>
      </c>
      <c r="M627" t="s">
        <v>81</v>
      </c>
    </row>
    <row r="628" spans="10:13">
      <c r="J628" t="s">
        <v>69</v>
      </c>
      <c r="K628">
        <v>2020</v>
      </c>
      <c r="L628">
        <v>38</v>
      </c>
      <c r="M628" t="s">
        <v>69</v>
      </c>
    </row>
    <row r="629" spans="10:13">
      <c r="J629" t="s">
        <v>69</v>
      </c>
      <c r="K629">
        <v>2021</v>
      </c>
      <c r="L629">
        <v>14939</v>
      </c>
      <c r="M629" t="s">
        <v>69</v>
      </c>
    </row>
    <row r="630" spans="10:13">
      <c r="J630" t="s">
        <v>92</v>
      </c>
      <c r="K630">
        <v>2020</v>
      </c>
      <c r="L630">
        <v>8790</v>
      </c>
      <c r="M630" t="s">
        <v>92</v>
      </c>
    </row>
    <row r="631" spans="10:13">
      <c r="J631" t="s">
        <v>92</v>
      </c>
      <c r="K631">
        <v>2021</v>
      </c>
      <c r="L631">
        <v>23548</v>
      </c>
      <c r="M631" t="s">
        <v>92</v>
      </c>
    </row>
    <row r="632" spans="10:13">
      <c r="J632" t="s">
        <v>95</v>
      </c>
      <c r="K632">
        <v>2020</v>
      </c>
      <c r="L632">
        <v>26</v>
      </c>
      <c r="M632" t="s">
        <v>95</v>
      </c>
    </row>
    <row r="633" spans="10:13">
      <c r="J633" t="s">
        <v>95</v>
      </c>
      <c r="K633">
        <v>2021</v>
      </c>
      <c r="L633">
        <v>16038</v>
      </c>
      <c r="M633" t="s">
        <v>95</v>
      </c>
    </row>
    <row r="634" spans="10:13">
      <c r="J634" t="s">
        <v>39</v>
      </c>
      <c r="K634">
        <v>2020</v>
      </c>
      <c r="L634">
        <v>50829</v>
      </c>
      <c r="M634" t="s">
        <v>39</v>
      </c>
    </row>
    <row r="635" spans="10:13">
      <c r="J635" t="s">
        <v>39</v>
      </c>
      <c r="K635">
        <v>2021</v>
      </c>
      <c r="L635">
        <v>76404</v>
      </c>
      <c r="M635" t="s">
        <v>39</v>
      </c>
    </row>
    <row r="636" spans="10:13">
      <c r="J636" t="s">
        <v>50</v>
      </c>
      <c r="K636">
        <v>2020</v>
      </c>
      <c r="L636">
        <v>14</v>
      </c>
      <c r="M636" t="s">
        <v>50</v>
      </c>
    </row>
    <row r="637" spans="10:13">
      <c r="J637" t="s">
        <v>50</v>
      </c>
      <c r="K637">
        <v>2021</v>
      </c>
      <c r="L637">
        <v>5536</v>
      </c>
      <c r="M637" t="s">
        <v>50</v>
      </c>
    </row>
    <row r="638" spans="10:13">
      <c r="J638" t="s">
        <v>98</v>
      </c>
      <c r="K638">
        <v>2020</v>
      </c>
      <c r="L638">
        <v>6</v>
      </c>
      <c r="M638" t="s">
        <v>98</v>
      </c>
    </row>
    <row r="639" spans="10:13">
      <c r="J639" t="s">
        <v>98</v>
      </c>
      <c r="K639">
        <v>2021</v>
      </c>
      <c r="L639">
        <v>8244</v>
      </c>
      <c r="M639" t="s">
        <v>98</v>
      </c>
    </row>
    <row r="640" spans="10:13">
      <c r="J640" t="s">
        <v>79</v>
      </c>
      <c r="K640">
        <v>2020</v>
      </c>
      <c r="L640">
        <v>12678</v>
      </c>
      <c r="M640" t="s">
        <v>79</v>
      </c>
    </row>
    <row r="641" spans="10:13">
      <c r="J641" t="s">
        <v>79</v>
      </c>
      <c r="K641">
        <v>2021</v>
      </c>
      <c r="L641">
        <v>35980</v>
      </c>
      <c r="M641" t="s">
        <v>79</v>
      </c>
    </row>
    <row r="642" spans="10:13">
      <c r="J642" t="s">
        <v>101</v>
      </c>
      <c r="K642">
        <v>2020</v>
      </c>
      <c r="L642">
        <v>24</v>
      </c>
      <c r="M642" t="s">
        <v>101</v>
      </c>
    </row>
    <row r="643" spans="10:13">
      <c r="J643" t="s">
        <v>101</v>
      </c>
      <c r="K643">
        <v>2021</v>
      </c>
      <c r="L643">
        <v>21823</v>
      </c>
      <c r="M643" t="s">
        <v>101</v>
      </c>
    </row>
    <row r="644" spans="10:13">
      <c r="J644" t="s">
        <v>42</v>
      </c>
      <c r="K644">
        <v>2020</v>
      </c>
      <c r="L644">
        <v>26825</v>
      </c>
      <c r="M644" t="s">
        <v>42</v>
      </c>
    </row>
    <row r="645" spans="10:13">
      <c r="J645" t="s">
        <v>42</v>
      </c>
      <c r="K645">
        <v>2021</v>
      </c>
      <c r="L645">
        <v>52511</v>
      </c>
      <c r="M645" t="s">
        <v>42</v>
      </c>
    </row>
    <row r="646" spans="10:13">
      <c r="J646" t="s">
        <v>77</v>
      </c>
      <c r="K646">
        <v>2020</v>
      </c>
      <c r="L646">
        <v>7857</v>
      </c>
      <c r="M646" t="s">
        <v>77</v>
      </c>
    </row>
    <row r="647" spans="10:13">
      <c r="J647" t="s">
        <v>77</v>
      </c>
      <c r="K647">
        <v>2021</v>
      </c>
      <c r="L647">
        <v>26514</v>
      </c>
      <c r="M647" t="s">
        <v>77</v>
      </c>
    </row>
    <row r="648" spans="10:13">
      <c r="J648" t="s">
        <v>89</v>
      </c>
      <c r="K648">
        <v>2020</v>
      </c>
      <c r="L648">
        <v>7</v>
      </c>
      <c r="M648" t="s">
        <v>89</v>
      </c>
    </row>
    <row r="649" spans="10:13">
      <c r="J649" t="s">
        <v>89</v>
      </c>
      <c r="K649">
        <v>2021</v>
      </c>
      <c r="L649">
        <v>9057</v>
      </c>
      <c r="M649" t="s">
        <v>89</v>
      </c>
    </row>
    <row r="650" spans="10:13">
      <c r="J650" t="s">
        <v>100</v>
      </c>
      <c r="K650">
        <v>2020</v>
      </c>
      <c r="L650">
        <v>8</v>
      </c>
      <c r="M650" t="s">
        <v>100</v>
      </c>
    </row>
    <row r="651" spans="10:13">
      <c r="J651" t="s">
        <v>100</v>
      </c>
      <c r="K651">
        <v>2021</v>
      </c>
      <c r="L651">
        <v>7454</v>
      </c>
      <c r="M651" t="s">
        <v>100</v>
      </c>
    </row>
    <row r="652" spans="10:13">
      <c r="J652" t="s">
        <v>37</v>
      </c>
      <c r="K652">
        <v>2020</v>
      </c>
      <c r="L652">
        <v>33518</v>
      </c>
      <c r="M652" t="s">
        <v>37</v>
      </c>
    </row>
    <row r="653" spans="10:13">
      <c r="J653" t="s">
        <v>37</v>
      </c>
      <c r="K653">
        <v>2021</v>
      </c>
      <c r="L653">
        <v>64008</v>
      </c>
      <c r="M653" t="s">
        <v>37</v>
      </c>
    </row>
    <row r="654" spans="10:13">
      <c r="J654" t="s">
        <v>48</v>
      </c>
      <c r="K654">
        <v>2020</v>
      </c>
      <c r="L654">
        <v>78286</v>
      </c>
      <c r="M654" t="s">
        <v>48</v>
      </c>
    </row>
    <row r="655" spans="10:13">
      <c r="J655" t="s">
        <v>48</v>
      </c>
      <c r="K655">
        <v>2021</v>
      </c>
      <c r="L655">
        <v>164331</v>
      </c>
      <c r="M655" t="s">
        <v>48</v>
      </c>
    </row>
    <row r="656" spans="10:13">
      <c r="J656" t="s">
        <v>99</v>
      </c>
      <c r="K656">
        <v>2020</v>
      </c>
      <c r="L656">
        <v>35</v>
      </c>
      <c r="M656" t="s">
        <v>99</v>
      </c>
    </row>
    <row r="657" spans="10:13">
      <c r="J657" t="s">
        <v>99</v>
      </c>
      <c r="K657">
        <v>2021</v>
      </c>
      <c r="L657">
        <v>34454</v>
      </c>
      <c r="M657" t="s">
        <v>99</v>
      </c>
    </row>
    <row r="658" spans="10:13">
      <c r="J658" t="s">
        <v>64</v>
      </c>
      <c r="K658">
        <v>2020</v>
      </c>
      <c r="L658">
        <v>13</v>
      </c>
      <c r="M658" t="s">
        <v>64</v>
      </c>
    </row>
    <row r="659" spans="10:13">
      <c r="J659" t="s">
        <v>64</v>
      </c>
      <c r="K659">
        <v>2021</v>
      </c>
      <c r="L659">
        <v>5769</v>
      </c>
      <c r="M659" t="s">
        <v>64</v>
      </c>
    </row>
    <row r="660" spans="10:13">
      <c r="J660" t="s">
        <v>45</v>
      </c>
      <c r="K660">
        <v>2020</v>
      </c>
      <c r="L660">
        <v>43668</v>
      </c>
      <c r="M660" t="s">
        <v>45</v>
      </c>
    </row>
    <row r="661" spans="10:13">
      <c r="J661" t="s">
        <v>45</v>
      </c>
      <c r="K661">
        <v>2021</v>
      </c>
      <c r="L661">
        <v>94261</v>
      </c>
      <c r="M661" t="s">
        <v>45</v>
      </c>
    </row>
    <row r="662" spans="10:13">
      <c r="J662" t="s">
        <v>20</v>
      </c>
      <c r="K662">
        <v>2020</v>
      </c>
      <c r="L662">
        <v>73152</v>
      </c>
      <c r="M662" t="s">
        <v>20</v>
      </c>
    </row>
    <row r="663" spans="10:13">
      <c r="J663" t="s">
        <v>20</v>
      </c>
      <c r="K663">
        <v>2021</v>
      </c>
      <c r="L663">
        <v>183837</v>
      </c>
      <c r="M663" t="s">
        <v>20</v>
      </c>
    </row>
    <row r="664" spans="10:13">
      <c r="J664" t="s">
        <v>72</v>
      </c>
      <c r="K664">
        <v>2020</v>
      </c>
      <c r="L664">
        <v>23602</v>
      </c>
      <c r="M664" t="s">
        <v>72</v>
      </c>
    </row>
    <row r="665" spans="10:13">
      <c r="J665" t="s">
        <v>72</v>
      </c>
      <c r="K665">
        <v>2021</v>
      </c>
      <c r="L665">
        <v>47640</v>
      </c>
      <c r="M665" t="s">
        <v>72</v>
      </c>
    </row>
    <row r="666" spans="10:13">
      <c r="J666" t="s">
        <v>78</v>
      </c>
      <c r="K666">
        <v>2020</v>
      </c>
      <c r="L666">
        <v>47570</v>
      </c>
      <c r="M666" t="s">
        <v>78</v>
      </c>
    </row>
    <row r="667" spans="10:13">
      <c r="J667" t="s">
        <v>78</v>
      </c>
      <c r="K667">
        <v>2021</v>
      </c>
      <c r="L667">
        <v>105200</v>
      </c>
      <c r="M667" t="s">
        <v>78</v>
      </c>
    </row>
    <row r="668" spans="10:13">
      <c r="J668" t="s">
        <v>56</v>
      </c>
      <c r="K668">
        <v>2020</v>
      </c>
      <c r="L668">
        <v>202530</v>
      </c>
      <c r="M668" t="s">
        <v>56</v>
      </c>
    </row>
    <row r="669" spans="10:13">
      <c r="J669" t="s">
        <v>56</v>
      </c>
      <c r="K669">
        <v>2021</v>
      </c>
      <c r="L669">
        <v>132704</v>
      </c>
      <c r="M669" t="s">
        <v>56</v>
      </c>
    </row>
  </sheetData>
  <autoFilter ref="J1:M56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城市人口</vt:lpstr>
      <vt:lpstr>Sheet2</vt:lpstr>
      <vt:lpstr>成交数据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</dc:creator>
  <cp:lastModifiedBy>See it</cp:lastModifiedBy>
  <dcterms:created xsi:type="dcterms:W3CDTF">2021-08-12T08:04:00Z</dcterms:created>
  <dcterms:modified xsi:type="dcterms:W3CDTF">2021-08-13T09:02:39Z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85096E9B06AE4B29AF5EAF5220312DF3</vt:lpwstr>
  </property>
  <property fmtid="{D5CDD505-2E9C-101B-9397-08002B2CF9AE}" pid="3" name="KSOProductBuildVer">
    <vt:lpwstr>2052-11.1.0.10667</vt:lpwstr>
  </property>
  <property fmtid="{D5CDD505-2E9C-101B-9397-08002B2CF9AE}" pid="4" name="KSOReadingLayout">
    <vt:bool>true</vt:bool>
  </property>
</Properties>
</file>