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S22" i="4" l="1"/>
  <c r="S24" i="4" s="1"/>
  <c r="R35" i="4"/>
  <c r="Q35" i="4" l="1"/>
  <c r="Q33" i="4"/>
  <c r="B28" i="4" l="1"/>
  <c r="C25" i="4"/>
  <c r="C24" i="4"/>
  <c r="C23" i="4"/>
  <c r="C22" i="4"/>
  <c r="C21" i="4"/>
  <c r="C20" i="4"/>
  <c r="D20" i="3" l="1"/>
  <c r="M40" i="4" l="1"/>
  <c r="K40" i="4"/>
  <c r="I40" i="4"/>
  <c r="I39" i="4"/>
  <c r="I38" i="4"/>
  <c r="I36" i="4"/>
  <c r="K36" i="4"/>
  <c r="B9" i="4"/>
  <c r="B5" i="4"/>
  <c r="E42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A16" i="4"/>
  <c r="I12" i="4"/>
  <c r="L59" i="4" s="1"/>
  <c r="N59" i="4" s="1"/>
  <c r="M21" i="4"/>
  <c r="O20" i="4"/>
  <c r="O19" i="4"/>
  <c r="O18" i="4"/>
  <c r="O17" i="4"/>
  <c r="O16" i="4"/>
  <c r="O14" i="4"/>
  <c r="O13" i="4"/>
  <c r="O12" i="4"/>
  <c r="O11" i="4"/>
  <c r="O10" i="4"/>
  <c r="O9" i="4"/>
  <c r="O8" i="4"/>
  <c r="O7" i="4"/>
  <c r="O6" i="4"/>
  <c r="O5" i="4"/>
  <c r="O4" i="4"/>
  <c r="O21" i="4" s="1"/>
  <c r="K4" i="4"/>
  <c r="J80" i="4"/>
  <c r="J79" i="4"/>
  <c r="N71" i="4"/>
  <c r="P70" i="4"/>
  <c r="L63" i="4"/>
  <c r="N63" i="4" s="1"/>
  <c r="N62" i="4"/>
  <c r="L60" i="4"/>
  <c r="N60" i="4" s="1"/>
  <c r="N52" i="4"/>
  <c r="J51" i="4"/>
  <c r="J50" i="4"/>
  <c r="J48" i="4"/>
  <c r="J47" i="4"/>
  <c r="J46" i="4"/>
  <c r="J45" i="4"/>
  <c r="O24" i="4"/>
  <c r="O23" i="4"/>
  <c r="D12" i="4"/>
  <c r="L64" i="4"/>
  <c r="Q11" i="4"/>
  <c r="L61" i="4" s="1"/>
  <c r="N61" i="4" s="1"/>
  <c r="K11" i="4"/>
  <c r="F11" i="4"/>
  <c r="S10" i="4"/>
  <c r="K10" i="4"/>
  <c r="F10" i="4"/>
  <c r="S9" i="4"/>
  <c r="K9" i="4"/>
  <c r="F9" i="4"/>
  <c r="S8" i="4"/>
  <c r="K8" i="4"/>
  <c r="F8" i="4"/>
  <c r="S7" i="4"/>
  <c r="N45" i="4"/>
  <c r="K7" i="4"/>
  <c r="F7" i="4"/>
  <c r="S6" i="4"/>
  <c r="K6" i="4"/>
  <c r="F6" i="4"/>
  <c r="S5" i="4"/>
  <c r="K5" i="4"/>
  <c r="F5" i="4"/>
  <c r="S4" i="4"/>
  <c r="F4" i="4"/>
  <c r="S3" i="4"/>
  <c r="D12" i="2"/>
  <c r="F11" i="2"/>
  <c r="F10" i="2"/>
  <c r="F9" i="2"/>
  <c r="F8" i="2"/>
  <c r="F7" i="2"/>
  <c r="F6" i="2"/>
  <c r="F5" i="2"/>
  <c r="F4" i="2"/>
  <c r="F12" i="2" s="1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H27" i="2"/>
  <c r="H26" i="2"/>
  <c r="D26" i="2"/>
  <c r="H25" i="2"/>
  <c r="B10" i="2"/>
  <c r="B9" i="2"/>
  <c r="B8" i="2"/>
  <c r="B7" i="2"/>
  <c r="B6" i="2"/>
  <c r="B5" i="2"/>
  <c r="L23" i="2"/>
  <c r="H14" i="2"/>
  <c r="H13" i="2"/>
  <c r="H11" i="2"/>
  <c r="Z44" i="2"/>
  <c r="J33" i="2"/>
  <c r="L32" i="2"/>
  <c r="L31" i="2"/>
  <c r="L30" i="2"/>
  <c r="L29" i="2"/>
  <c r="L28" i="2"/>
  <c r="L26" i="2"/>
  <c r="L25" i="2"/>
  <c r="L24" i="2"/>
  <c r="L22" i="2"/>
  <c r="L21" i="2"/>
  <c r="L20" i="2"/>
  <c r="L19" i="2"/>
  <c r="L18" i="2"/>
  <c r="L17" i="2"/>
  <c r="L16" i="2"/>
  <c r="Z83" i="2"/>
  <c r="Z85" i="2" s="1"/>
  <c r="K80" i="2"/>
  <c r="K79" i="2"/>
  <c r="O71" i="2"/>
  <c r="Q70" i="2"/>
  <c r="M63" i="2"/>
  <c r="O63" i="2" s="1"/>
  <c r="U62" i="2"/>
  <c r="O62" i="2"/>
  <c r="U61" i="2"/>
  <c r="U60" i="2"/>
  <c r="M60" i="2"/>
  <c r="O60" i="2" s="1"/>
  <c r="U59" i="2"/>
  <c r="K51" i="2"/>
  <c r="K50" i="2"/>
  <c r="K52" i="2" s="1"/>
  <c r="U48" i="2"/>
  <c r="K48" i="2"/>
  <c r="U47" i="2"/>
  <c r="K47" i="2"/>
  <c r="S46" i="2"/>
  <c r="U46" i="2" s="1"/>
  <c r="K46" i="2"/>
  <c r="AG45" i="2"/>
  <c r="K45" i="2"/>
  <c r="K49" i="2" s="1"/>
  <c r="AG44" i="2"/>
  <c r="AG43" i="2"/>
  <c r="AG46" i="2" s="1"/>
  <c r="AC42" i="2"/>
  <c r="AC43" i="2" s="1"/>
  <c r="AE49" i="2" s="1"/>
  <c r="AC41" i="2"/>
  <c r="K41" i="2"/>
  <c r="O52" i="2"/>
  <c r="K39" i="2"/>
  <c r="K38" i="2"/>
  <c r="O36" i="2"/>
  <c r="K37" i="2"/>
  <c r="S36" i="2"/>
  <c r="S38" i="2" s="1"/>
  <c r="K36" i="2"/>
  <c r="S34" i="2"/>
  <c r="U33" i="2"/>
  <c r="U32" i="2"/>
  <c r="U31" i="2"/>
  <c r="U30" i="2"/>
  <c r="U29" i="2"/>
  <c r="U28" i="2"/>
  <c r="U27" i="2"/>
  <c r="U26" i="2"/>
  <c r="U25" i="2"/>
  <c r="AC24" i="2"/>
  <c r="U24" i="2"/>
  <c r="P24" i="2"/>
  <c r="U23" i="2"/>
  <c r="P23" i="2"/>
  <c r="U22" i="2"/>
  <c r="U21" i="2"/>
  <c r="N21" i="2"/>
  <c r="U20" i="2"/>
  <c r="P20" i="2"/>
  <c r="U19" i="2"/>
  <c r="P19" i="2"/>
  <c r="AL18" i="2"/>
  <c r="U18" i="2"/>
  <c r="P18" i="2"/>
  <c r="U17" i="2"/>
  <c r="P17" i="2"/>
  <c r="U16" i="2"/>
  <c r="P16" i="2"/>
  <c r="U15" i="2"/>
  <c r="U14" i="2"/>
  <c r="P14" i="2"/>
  <c r="U13" i="2"/>
  <c r="P13" i="2"/>
  <c r="P12" i="2"/>
  <c r="M59" i="2"/>
  <c r="Z11" i="2"/>
  <c r="M64" i="2" s="1"/>
  <c r="V11" i="2"/>
  <c r="M61" i="2" s="1"/>
  <c r="O61" i="2" s="1"/>
  <c r="P11" i="2"/>
  <c r="L11" i="2"/>
  <c r="X10" i="2"/>
  <c r="P10" i="2"/>
  <c r="L10" i="2"/>
  <c r="AN9" i="2"/>
  <c r="X9" i="2"/>
  <c r="P9" i="2"/>
  <c r="L9" i="2"/>
  <c r="AN8" i="2"/>
  <c r="X8" i="2"/>
  <c r="P8" i="2"/>
  <c r="L8" i="2"/>
  <c r="X7" i="2"/>
  <c r="R7" i="2"/>
  <c r="R9" i="2" s="1"/>
  <c r="T9" i="2" s="1"/>
  <c r="T10" i="2" s="1"/>
  <c r="O45" i="2" s="1"/>
  <c r="P7" i="2"/>
  <c r="L7" i="2"/>
  <c r="AB6" i="2"/>
  <c r="X6" i="2"/>
  <c r="P6" i="2"/>
  <c r="L6" i="2"/>
  <c r="AB5" i="2"/>
  <c r="X5" i="2"/>
  <c r="P5" i="2"/>
  <c r="L5" i="2"/>
  <c r="AB4" i="2"/>
  <c r="X4" i="2"/>
  <c r="P4" i="2"/>
  <c r="AB3" i="2"/>
  <c r="AB11" i="2" s="1"/>
  <c r="X3" i="2"/>
  <c r="K13" i="4" l="1"/>
  <c r="O25" i="4"/>
  <c r="B7" i="4"/>
  <c r="N64" i="4"/>
  <c r="N66" i="4" s="1"/>
  <c r="N72" i="4" s="1"/>
  <c r="N74" i="4" s="1"/>
  <c r="K12" i="4"/>
  <c r="N43" i="4" s="1"/>
  <c r="S11" i="4"/>
  <c r="N46" i="4" s="1"/>
  <c r="J52" i="4"/>
  <c r="F12" i="4"/>
  <c r="J49" i="4"/>
  <c r="N47" i="4"/>
  <c r="N44" i="4"/>
  <c r="L66" i="4"/>
  <c r="AO9" i="2"/>
  <c r="L13" i="2"/>
  <c r="U63" i="2"/>
  <c r="L33" i="2"/>
  <c r="H12" i="2" s="1"/>
  <c r="H17" i="2" s="1"/>
  <c r="X11" i="2"/>
  <c r="O46" i="2" s="1"/>
  <c r="U34" i="2"/>
  <c r="U37" i="2" s="1"/>
  <c r="O29" i="2"/>
  <c r="K40" i="2"/>
  <c r="K42" i="2" s="1"/>
  <c r="P25" i="2"/>
  <c r="O44" i="2" s="1"/>
  <c r="P21" i="2"/>
  <c r="O35" i="2" s="1"/>
  <c r="O47" i="2"/>
  <c r="O64" i="2"/>
  <c r="O59" i="2"/>
  <c r="M66" i="2"/>
  <c r="O43" i="2"/>
  <c r="AN11" i="2"/>
  <c r="AN13" i="2" s="1"/>
  <c r="AN14" i="2" s="1"/>
  <c r="S45" i="2"/>
  <c r="B6" i="4" l="1"/>
  <c r="N48" i="4"/>
  <c r="N51" i="4" s="1"/>
  <c r="N53" i="4" s="1"/>
  <c r="R42" i="2"/>
  <c r="O28" i="2"/>
  <c r="O30" i="2" s="1"/>
  <c r="O33" i="2"/>
  <c r="S49" i="2"/>
  <c r="U45" i="2"/>
  <c r="U49" i="2" s="1"/>
  <c r="O48" i="2" s="1"/>
  <c r="O51" i="2" s="1"/>
  <c r="O53" i="2" s="1"/>
  <c r="O37" i="2"/>
  <c r="O39" i="2" s="1"/>
  <c r="Q35" i="2"/>
  <c r="Q37" i="2" s="1"/>
  <c r="O66" i="2"/>
  <c r="O72" i="2" s="1"/>
  <c r="O74" i="2" s="1"/>
  <c r="B8" i="4" l="1"/>
  <c r="B10" i="4" s="1"/>
  <c r="G43" i="3" l="1"/>
  <c r="G42" i="3"/>
  <c r="G41" i="3"/>
  <c r="B39" i="3"/>
  <c r="H39" i="3" s="1"/>
  <c r="H44" i="3" s="1"/>
  <c r="M20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R9" i="3"/>
  <c r="H9" i="3"/>
  <c r="D9" i="3"/>
  <c r="R8" i="3"/>
  <c r="H8" i="3"/>
  <c r="D8" i="3"/>
  <c r="R7" i="3"/>
  <c r="H7" i="3"/>
  <c r="D7" i="3"/>
  <c r="R6" i="3"/>
  <c r="H6" i="3"/>
  <c r="D6" i="3"/>
  <c r="R5" i="3"/>
  <c r="H5" i="3"/>
  <c r="D5" i="3"/>
  <c r="R4" i="3"/>
  <c r="R10" i="3" s="1"/>
  <c r="S11" i="3" s="1"/>
  <c r="H4" i="3"/>
  <c r="D4" i="3"/>
  <c r="H3" i="3"/>
  <c r="D3" i="3"/>
  <c r="H2" i="3"/>
  <c r="H21" i="3" s="1"/>
  <c r="D2" i="3"/>
  <c r="S36" i="1" l="1"/>
  <c r="S38" i="1" s="1"/>
  <c r="H28" i="1" s="1"/>
  <c r="L35" i="1"/>
  <c r="L37" i="1" s="1"/>
  <c r="L33" i="1"/>
  <c r="N32" i="1"/>
  <c r="N31" i="1"/>
  <c r="N30" i="1"/>
  <c r="N29" i="1"/>
  <c r="N28" i="1"/>
  <c r="N27" i="1"/>
  <c r="C27" i="1"/>
  <c r="C29" i="1" s="1"/>
  <c r="N26" i="1"/>
  <c r="N25" i="1"/>
  <c r="C25" i="1"/>
  <c r="N24" i="1"/>
  <c r="V23" i="1"/>
  <c r="N23" i="1"/>
  <c r="I23" i="1"/>
  <c r="C23" i="1"/>
  <c r="N22" i="1"/>
  <c r="I22" i="1"/>
  <c r="I24" i="1" s="1"/>
  <c r="N21" i="1"/>
  <c r="N20" i="1"/>
  <c r="G20" i="1"/>
  <c r="N19" i="1"/>
  <c r="I19" i="1"/>
  <c r="N18" i="1"/>
  <c r="I18" i="1"/>
  <c r="N17" i="1"/>
  <c r="I17" i="1"/>
  <c r="N16" i="1"/>
  <c r="I16" i="1"/>
  <c r="N15" i="1"/>
  <c r="I15" i="1"/>
  <c r="N14" i="1"/>
  <c r="N33" i="1" s="1"/>
  <c r="N36" i="1" s="1"/>
  <c r="I14" i="1"/>
  <c r="I13" i="1"/>
  <c r="I12" i="1"/>
  <c r="I11" i="1"/>
  <c r="E11" i="1"/>
  <c r="C11" i="1"/>
  <c r="O10" i="1"/>
  <c r="I10" i="1"/>
  <c r="E10" i="1"/>
  <c r="Q9" i="1"/>
  <c r="I9" i="1"/>
  <c r="E9" i="1"/>
  <c r="Q8" i="1"/>
  <c r="I8" i="1"/>
  <c r="I20" i="1" s="1"/>
  <c r="E8" i="1"/>
  <c r="Q7" i="1"/>
  <c r="I7" i="1"/>
  <c r="E7" i="1"/>
  <c r="Q6" i="1"/>
  <c r="K6" i="1"/>
  <c r="K8" i="1" s="1"/>
  <c r="M8" i="1" s="1"/>
  <c r="M9" i="1" s="1"/>
  <c r="I6" i="1"/>
  <c r="E6" i="1"/>
  <c r="U5" i="1"/>
  <c r="Q5" i="1"/>
  <c r="I5" i="1"/>
  <c r="E5" i="1"/>
  <c r="U4" i="1"/>
  <c r="Q4" i="1"/>
  <c r="I4" i="1"/>
  <c r="E4" i="1"/>
  <c r="U3" i="1"/>
  <c r="Q3" i="1"/>
  <c r="I3" i="1"/>
  <c r="E3" i="1"/>
  <c r="U2" i="1"/>
  <c r="U10" i="1" s="1"/>
  <c r="Q2" i="1"/>
  <c r="Q10" i="1" s="1"/>
  <c r="K41" i="1" l="1"/>
  <c r="H27" i="1"/>
  <c r="H29" i="1" s="1"/>
  <c r="H32" i="1"/>
  <c r="H34" i="1"/>
  <c r="H35" i="1"/>
  <c r="J34" i="1" l="1"/>
  <c r="J36" i="1" s="1"/>
  <c r="H36" i="1"/>
  <c r="H38" i="1" s="1"/>
  <c r="D16" i="1"/>
</calcChain>
</file>

<file path=xl/sharedStrings.xml><?xml version="1.0" encoding="utf-8"?>
<sst xmlns="http://schemas.openxmlformats.org/spreadsheetml/2006/main" count="174" uniqueCount="78">
  <si>
    <t xml:space="preserve">REAL BUX BORAD </t>
  </si>
  <si>
    <t xml:space="preserve">BADAL CRAFT </t>
  </si>
  <si>
    <t>WAX BROWN</t>
  </si>
  <si>
    <t xml:space="preserve">TAQI GODWN </t>
  </si>
  <si>
    <t xml:space="preserve">15 DAYS  </t>
  </si>
  <si>
    <t xml:space="preserve">PAYMENT  </t>
  </si>
  <si>
    <t xml:space="preserve">RETUEN  </t>
  </si>
  <si>
    <t xml:space="preserve">NEW </t>
  </si>
  <si>
    <t xml:space="preserve">feb </t>
  </si>
  <si>
    <t xml:space="preserve">badal craft  </t>
  </si>
  <si>
    <t xml:space="preserve">wax brown </t>
  </si>
  <si>
    <t xml:space="preserve">craft </t>
  </si>
  <si>
    <t xml:space="preserve">taqi godown </t>
  </si>
  <si>
    <t>taqi bux board</t>
  </si>
  <si>
    <t xml:space="preserve">total  </t>
  </si>
  <si>
    <t xml:space="preserve">payment  </t>
  </si>
  <si>
    <t xml:space="preserve">hadi </t>
  </si>
  <si>
    <t xml:space="preserve">total </t>
  </si>
  <si>
    <t xml:space="preserve">balance  </t>
  </si>
  <si>
    <t>balance</t>
  </si>
  <si>
    <t xml:space="preserve">DATE </t>
  </si>
  <si>
    <t xml:space="preserve">ITEMS </t>
  </si>
  <si>
    <t xml:space="preserve">RATE  </t>
  </si>
  <si>
    <t xml:space="preserve">AMOUNT </t>
  </si>
  <si>
    <t>BLEACHED CARD ABULLHA  PRESS</t>
  </si>
  <si>
    <t>BUX BORAD GOEDOWN</t>
  </si>
  <si>
    <t>BADAL CRAFT FARAZ</t>
  </si>
  <si>
    <t>BUX BORAD PRESS</t>
  </si>
  <si>
    <t>BLEACHED GOWDOWN</t>
  </si>
  <si>
    <t>BUX BOARD GOWDOWN</t>
  </si>
  <si>
    <t xml:space="preserve">BLEACHD GODWON </t>
  </si>
  <si>
    <t>=</t>
  </si>
  <si>
    <t xml:space="preserve">BADAL CRAFT KHASIF BHAI  </t>
  </si>
  <si>
    <t xml:space="preserve">TOTAL  </t>
  </si>
  <si>
    <t>DATE</t>
  </si>
  <si>
    <t xml:space="preserve">PAYMENT </t>
  </si>
  <si>
    <t xml:space="preserve">Transfer to sibtain </t>
  </si>
  <si>
    <t>CASH</t>
  </si>
  <si>
    <t xml:space="preserve">CHQ </t>
  </si>
  <si>
    <t>BOUNCE 300000</t>
  </si>
  <si>
    <t>CHQ/CASH</t>
  </si>
  <si>
    <t xml:space="preserve">TOTAL </t>
  </si>
  <si>
    <t xml:space="preserve">BALANCE </t>
  </si>
  <si>
    <t>RETURN</t>
  </si>
  <si>
    <t>pak</t>
  </si>
  <si>
    <t xml:space="preserve">april </t>
  </si>
  <si>
    <t xml:space="preserve">diffeernce </t>
  </si>
  <si>
    <t xml:space="preserve">paksitan </t>
  </si>
  <si>
    <t xml:space="preserve">tukray </t>
  </si>
  <si>
    <t xml:space="preserve">sukuzi  </t>
  </si>
  <si>
    <t xml:space="preserve">dimak </t>
  </si>
  <si>
    <t xml:space="preserve">rent  </t>
  </si>
  <si>
    <t xml:space="preserve">blexch </t>
  </si>
  <si>
    <t xml:space="preserve">march </t>
  </si>
  <si>
    <t xml:space="preserve">pakistan chock </t>
  </si>
  <si>
    <t xml:space="preserve">bus board </t>
  </si>
  <si>
    <t>cash/chq</t>
  </si>
  <si>
    <t>badal craf</t>
  </si>
  <si>
    <t xml:space="preserve">brown craf </t>
  </si>
  <si>
    <t>taqi</t>
  </si>
  <si>
    <t xml:space="preserve">cash </t>
  </si>
  <si>
    <t xml:space="preserve">profit </t>
  </si>
  <si>
    <t xml:space="preserve">profit  bus </t>
  </si>
  <si>
    <t xml:space="preserve">complete account  </t>
  </si>
  <si>
    <t xml:space="preserve">badal craft </t>
  </si>
  <si>
    <t xml:space="preserve">taqi pervious </t>
  </si>
  <si>
    <t xml:space="preserve">taqi new </t>
  </si>
  <si>
    <t xml:space="preserve">bus real </t>
  </si>
  <si>
    <t xml:space="preserve">pakistan choack  </t>
  </si>
  <si>
    <t>1 st</t>
  </si>
  <si>
    <t>2 nd</t>
  </si>
  <si>
    <t>less</t>
  </si>
  <si>
    <t xml:space="preserve">cash payment  khasif bhai </t>
  </si>
  <si>
    <t>pakistan</t>
  </si>
  <si>
    <t>bus board</t>
  </si>
  <si>
    <t xml:space="preserve"> zero  </t>
  </si>
  <si>
    <t>mar pak</t>
  </si>
  <si>
    <t xml:space="preserve">total balance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</si>
</sst>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16" fontId="0" fillId="0" borderId="0" xfId="0" applyNumberFormat="1"/>
    <xf numFmtId="14" fontId="0" fillId="5" borderId="0" xfId="0" applyNumberForma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14" fontId="2" fillId="2" borderId="0" xfId="0" applyNumberFormat="1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2" borderId="0" xfId="0" applyFill="1"/>
    <xf numFmtId="16" fontId="2" fillId="2" borderId="0" xfId="0" applyNumberFormat="1" applyFont="1" applyFill="1"/>
    <xf numFmtId="14" fontId="0" fillId="0" borderId="0" xfId="0" applyNumberFormat="1"/>
    <xf numFmtId="0" fontId="1" fillId="2" borderId="0" xfId="0" applyFont="1" applyFill="1"/>
    <xf numFmtId="0" fontId="1" fillId="0" borderId="0" xfId="0" applyFont="1"/>
    <xf numFmtId="0" fontId="6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/>
    <xf numFmtId="0" fontId="0" fillId="0" borderId="1" xfId="0" applyBorder="1"/>
    <xf numFmtId="0" fontId="0" fillId="0" borderId="0" xfId="0" applyFill="1" applyBorder="1"/>
    <xf numFmtId="0" fontId="7" fillId="0" borderId="1" xfId="0" applyFont="1" applyBorder="1" applyAlignment="1">
      <alignment horizontal="center"/>
    </xf>
    <xf numFmtId="0" fontId="0" fillId="0" borderId="5" xfId="0" applyBorder="1"/>
    <xf numFmtId="14" fontId="0" fillId="8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3" fillId="8" borderId="0" xfId="0" applyFont="1" applyFill="1" applyAlignment="1">
      <alignment horizontal="center"/>
    </xf>
    <xf numFmtId="14" fontId="2" fillId="8" borderId="0" xfId="0" applyNumberFormat="1" applyFont="1" applyFill="1"/>
    <xf numFmtId="0" fontId="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5" fillId="8" borderId="0" xfId="0" applyFont="1" applyFill="1" applyAlignment="1">
      <alignment horizontal="center"/>
    </xf>
    <xf numFmtId="16" fontId="2" fillId="8" borderId="0" xfId="0" applyNumberFormat="1" applyFont="1" applyFill="1"/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41"/>
  <sheetViews>
    <sheetView workbookViewId="0">
      <selection activeCell="E1" sqref="E1"/>
    </sheetView>
  </sheetViews>
  <sheetFormatPr defaultRowHeight="14.4" x14ac:dyDescent="0.3"/>
  <sheetData>
    <row r="1" spans="3:21" x14ac:dyDescent="0.3">
      <c r="E1" s="1">
        <v>1290</v>
      </c>
      <c r="S1" s="1" t="s">
        <v>0</v>
      </c>
      <c r="T1" s="1"/>
      <c r="U1" s="1"/>
    </row>
    <row r="2" spans="3:21" x14ac:dyDescent="0.3">
      <c r="C2" s="64" t="s">
        <v>1</v>
      </c>
      <c r="D2" s="64"/>
      <c r="E2" s="64"/>
      <c r="G2" s="64" t="s">
        <v>2</v>
      </c>
      <c r="H2" s="64"/>
      <c r="I2" s="64"/>
      <c r="K2" s="65" t="s">
        <v>3</v>
      </c>
      <c r="L2" s="66"/>
      <c r="O2" s="2">
        <v>1325</v>
      </c>
      <c r="P2" s="1">
        <v>110</v>
      </c>
      <c r="Q2" s="1">
        <f>O2*P2</f>
        <v>145750</v>
      </c>
      <c r="S2" s="1">
        <v>1505</v>
      </c>
      <c r="T2" s="3">
        <v>135</v>
      </c>
      <c r="U2" s="1">
        <f>S2*T2</f>
        <v>203175</v>
      </c>
    </row>
    <row r="3" spans="3:21" x14ac:dyDescent="0.3">
      <c r="C3" s="1">
        <v>1280</v>
      </c>
      <c r="D3" s="1">
        <v>190</v>
      </c>
      <c r="E3" s="1">
        <f>C3*D3</f>
        <v>243200</v>
      </c>
      <c r="G3" s="2">
        <v>1260</v>
      </c>
      <c r="H3" s="3">
        <v>110</v>
      </c>
      <c r="I3" s="3">
        <f>G3*H3</f>
        <v>138600</v>
      </c>
      <c r="K3" s="1">
        <v>12281</v>
      </c>
      <c r="L3" s="1"/>
      <c r="O3" s="2">
        <v>1290</v>
      </c>
      <c r="P3" s="1">
        <v>110</v>
      </c>
      <c r="Q3" s="1">
        <f t="shared" ref="Q3:Q9" si="0">O3*P3</f>
        <v>141900</v>
      </c>
      <c r="S3" s="1">
        <v>1245</v>
      </c>
      <c r="T3" s="3">
        <v>135</v>
      </c>
      <c r="U3" s="1">
        <f t="shared" ref="U3:U5" si="1">S3*T3</f>
        <v>168075</v>
      </c>
    </row>
    <row r="4" spans="3:21" x14ac:dyDescent="0.3">
      <c r="C4" s="1">
        <v>1480</v>
      </c>
      <c r="D4" s="1">
        <v>190</v>
      </c>
      <c r="E4" s="1">
        <f t="shared" ref="E4:E10" si="2">C4*D4</f>
        <v>281200</v>
      </c>
      <c r="G4" s="2">
        <v>1350</v>
      </c>
      <c r="H4" s="3">
        <v>110</v>
      </c>
      <c r="I4" s="3">
        <f t="shared" ref="I4:I19" si="3">G4*H4</f>
        <v>148500</v>
      </c>
      <c r="K4" s="1">
        <v>9966</v>
      </c>
      <c r="L4" s="1"/>
      <c r="O4" s="2">
        <v>900</v>
      </c>
      <c r="P4" s="1">
        <v>110</v>
      </c>
      <c r="Q4" s="1">
        <f t="shared" si="0"/>
        <v>99000</v>
      </c>
      <c r="S4" s="1">
        <v>1400</v>
      </c>
      <c r="T4" s="3">
        <v>135</v>
      </c>
      <c r="U4" s="1">
        <f t="shared" si="1"/>
        <v>189000</v>
      </c>
    </row>
    <row r="5" spans="3:21" x14ac:dyDescent="0.3">
      <c r="C5" s="1">
        <v>1440</v>
      </c>
      <c r="D5" s="1">
        <v>190</v>
      </c>
      <c r="E5" s="1">
        <f t="shared" si="2"/>
        <v>273600</v>
      </c>
      <c r="G5" s="2">
        <v>1340</v>
      </c>
      <c r="H5" s="3">
        <v>110</v>
      </c>
      <c r="I5" s="3">
        <f t="shared" si="3"/>
        <v>147400</v>
      </c>
      <c r="K5" s="1">
        <v>6635</v>
      </c>
      <c r="L5" s="1"/>
      <c r="O5" s="2">
        <v>1465</v>
      </c>
      <c r="P5" s="1">
        <v>110</v>
      </c>
      <c r="Q5" s="1">
        <f t="shared" si="0"/>
        <v>161150</v>
      </c>
      <c r="S5" s="1">
        <v>1265</v>
      </c>
      <c r="T5" s="3">
        <v>135</v>
      </c>
      <c r="U5" s="1">
        <f t="shared" si="1"/>
        <v>170775</v>
      </c>
    </row>
    <row r="6" spans="3:21" x14ac:dyDescent="0.3">
      <c r="C6" s="1">
        <v>1340</v>
      </c>
      <c r="D6" s="1">
        <v>190</v>
      </c>
      <c r="E6" s="1">
        <f t="shared" si="2"/>
        <v>254600</v>
      </c>
      <c r="F6" s="4"/>
      <c r="G6" s="3">
        <v>1350</v>
      </c>
      <c r="H6" s="3">
        <v>110</v>
      </c>
      <c r="I6" s="3">
        <f t="shared" si="3"/>
        <v>148500</v>
      </c>
      <c r="K6" s="1">
        <f>SUM(K3:K5)</f>
        <v>28882</v>
      </c>
      <c r="L6" s="1"/>
      <c r="O6" s="2">
        <v>1260</v>
      </c>
      <c r="P6" s="1">
        <v>110</v>
      </c>
      <c r="Q6" s="1">
        <f t="shared" si="0"/>
        <v>138600</v>
      </c>
      <c r="S6" s="1"/>
      <c r="T6" s="1"/>
      <c r="U6" s="1"/>
    </row>
    <row r="7" spans="3:21" x14ac:dyDescent="0.3">
      <c r="C7" s="1">
        <v>1220</v>
      </c>
      <c r="D7" s="1">
        <v>190</v>
      </c>
      <c r="E7" s="1">
        <f t="shared" si="2"/>
        <v>231800</v>
      </c>
      <c r="F7" s="4"/>
      <c r="G7" s="3">
        <v>1330</v>
      </c>
      <c r="H7" s="3">
        <v>125</v>
      </c>
      <c r="I7" s="3">
        <f t="shared" si="3"/>
        <v>166250</v>
      </c>
      <c r="K7" s="1">
        <v>4335</v>
      </c>
      <c r="L7" s="1"/>
      <c r="M7">
        <v>800452</v>
      </c>
      <c r="O7" s="2">
        <v>1375</v>
      </c>
      <c r="P7" s="1">
        <v>110</v>
      </c>
      <c r="Q7" s="1">
        <f t="shared" si="0"/>
        <v>151250</v>
      </c>
      <c r="S7" s="1"/>
      <c r="T7" s="1"/>
      <c r="U7" s="1"/>
    </row>
    <row r="8" spans="3:21" x14ac:dyDescent="0.3">
      <c r="C8" s="1">
        <v>1370</v>
      </c>
      <c r="D8" s="1">
        <v>190</v>
      </c>
      <c r="E8" s="1">
        <f t="shared" si="2"/>
        <v>260300</v>
      </c>
      <c r="F8" s="4"/>
      <c r="G8" s="3">
        <v>1600</v>
      </c>
      <c r="H8" s="3">
        <v>125</v>
      </c>
      <c r="I8" s="3">
        <f t="shared" si="3"/>
        <v>200000</v>
      </c>
      <c r="K8" s="1">
        <f>K6-K7</f>
        <v>24547</v>
      </c>
      <c r="L8" s="1">
        <v>100</v>
      </c>
      <c r="M8">
        <f>K8*L8</f>
        <v>2454700</v>
      </c>
      <c r="O8" s="2">
        <v>1410</v>
      </c>
      <c r="P8" s="1">
        <v>110</v>
      </c>
      <c r="Q8" s="1">
        <f t="shared" si="0"/>
        <v>155100</v>
      </c>
      <c r="S8" s="1"/>
      <c r="T8" s="1"/>
      <c r="U8" s="1"/>
    </row>
    <row r="9" spans="3:21" x14ac:dyDescent="0.3">
      <c r="C9" s="1">
        <v>1450</v>
      </c>
      <c r="D9" s="1">
        <v>190</v>
      </c>
      <c r="E9" s="1">
        <f t="shared" si="2"/>
        <v>275500</v>
      </c>
      <c r="F9" s="4"/>
      <c r="G9" s="3">
        <v>1210</v>
      </c>
      <c r="H9" s="3">
        <v>110</v>
      </c>
      <c r="I9" s="3">
        <f t="shared" si="3"/>
        <v>133100</v>
      </c>
      <c r="K9" s="1"/>
      <c r="L9" s="1"/>
      <c r="M9">
        <f>SUM(M7:M8)</f>
        <v>3255152</v>
      </c>
      <c r="O9" s="1">
        <v>194</v>
      </c>
      <c r="P9" s="1">
        <v>110</v>
      </c>
      <c r="Q9" s="1">
        <f t="shared" si="0"/>
        <v>21340</v>
      </c>
      <c r="S9" s="1"/>
      <c r="T9" s="1"/>
      <c r="U9" s="1"/>
    </row>
    <row r="10" spans="3:21" x14ac:dyDescent="0.3">
      <c r="C10" s="1">
        <v>1380</v>
      </c>
      <c r="D10" s="1">
        <v>190</v>
      </c>
      <c r="E10" s="1">
        <f t="shared" si="2"/>
        <v>262200</v>
      </c>
      <c r="F10" s="4"/>
      <c r="G10" s="5">
        <v>1290</v>
      </c>
      <c r="H10" s="3">
        <v>110</v>
      </c>
      <c r="I10" s="3">
        <f>E1*H10</f>
        <v>141900</v>
      </c>
      <c r="K10" s="1"/>
      <c r="L10" s="1"/>
      <c r="O10" s="1">
        <f>SUM(O2:O9)</f>
        <v>9219</v>
      </c>
      <c r="P10" s="1"/>
      <c r="Q10" s="6">
        <f>SUM(Q2:Q9)</f>
        <v>1014090</v>
      </c>
      <c r="S10" s="1"/>
      <c r="T10" s="1"/>
      <c r="U10" s="6">
        <f>SUM(U2:U9)</f>
        <v>731025</v>
      </c>
    </row>
    <row r="11" spans="3:21" x14ac:dyDescent="0.3">
      <c r="C11" s="1">
        <f>SUM(C3:C10)</f>
        <v>10960</v>
      </c>
      <c r="D11" s="1"/>
      <c r="E11" s="6">
        <f>SUM(E3:E10)</f>
        <v>2082400</v>
      </c>
      <c r="F11" s="4"/>
      <c r="G11" s="3">
        <v>1370</v>
      </c>
      <c r="H11" s="3">
        <v>110</v>
      </c>
      <c r="I11" s="3">
        <f t="shared" si="3"/>
        <v>150700</v>
      </c>
      <c r="K11" s="1"/>
      <c r="L11" s="1"/>
    </row>
    <row r="12" spans="3:21" x14ac:dyDescent="0.3">
      <c r="F12" s="4"/>
      <c r="G12" s="3">
        <v>1125</v>
      </c>
      <c r="H12" s="3">
        <v>110</v>
      </c>
      <c r="I12" s="3">
        <f t="shared" si="3"/>
        <v>123750</v>
      </c>
    </row>
    <row r="13" spans="3:21" x14ac:dyDescent="0.3">
      <c r="F13" s="4"/>
      <c r="G13" s="3">
        <v>1305</v>
      </c>
      <c r="H13" s="3">
        <v>110</v>
      </c>
      <c r="I13" s="3">
        <f t="shared" si="3"/>
        <v>143550</v>
      </c>
      <c r="P13" t="s">
        <v>4</v>
      </c>
    </row>
    <row r="14" spans="3:21" x14ac:dyDescent="0.3">
      <c r="F14" s="4"/>
      <c r="G14" s="3">
        <v>1550</v>
      </c>
      <c r="H14" s="3">
        <v>110</v>
      </c>
      <c r="I14" s="3">
        <f t="shared" si="3"/>
        <v>170500</v>
      </c>
      <c r="L14">
        <v>65</v>
      </c>
      <c r="M14">
        <v>100</v>
      </c>
      <c r="N14">
        <f>L14*M14</f>
        <v>6500</v>
      </c>
    </row>
    <row r="15" spans="3:21" x14ac:dyDescent="0.3">
      <c r="F15" s="4"/>
      <c r="G15" s="3">
        <v>1220</v>
      </c>
      <c r="H15" s="3">
        <v>110</v>
      </c>
      <c r="I15" s="3">
        <f t="shared" si="3"/>
        <v>134200</v>
      </c>
      <c r="L15">
        <v>110</v>
      </c>
      <c r="M15">
        <v>100</v>
      </c>
      <c r="N15">
        <f t="shared" ref="N15:N32" si="4">L15*M15</f>
        <v>11000</v>
      </c>
    </row>
    <row r="16" spans="3:21" x14ac:dyDescent="0.3">
      <c r="D16">
        <f ca="1">E11+I20+Q10+U10+N36+D16</f>
        <v>0</v>
      </c>
      <c r="F16" s="4"/>
      <c r="G16" s="3">
        <v>1205</v>
      </c>
      <c r="H16" s="3">
        <v>110</v>
      </c>
      <c r="I16" s="3">
        <f t="shared" si="3"/>
        <v>132550</v>
      </c>
      <c r="L16">
        <v>215</v>
      </c>
      <c r="M16">
        <v>100</v>
      </c>
      <c r="N16">
        <f t="shared" si="4"/>
        <v>21500</v>
      </c>
      <c r="R16" s="67" t="s">
        <v>5</v>
      </c>
      <c r="S16" s="67"/>
    </row>
    <row r="17" spans="3:23" x14ac:dyDescent="0.3">
      <c r="F17" s="4"/>
      <c r="G17" s="3">
        <v>510</v>
      </c>
      <c r="H17" s="3">
        <v>110</v>
      </c>
      <c r="I17" s="3">
        <f t="shared" si="3"/>
        <v>56100</v>
      </c>
      <c r="L17">
        <v>660</v>
      </c>
      <c r="M17">
        <v>100</v>
      </c>
      <c r="N17">
        <f t="shared" si="4"/>
        <v>66000</v>
      </c>
      <c r="R17" s="7">
        <v>45197</v>
      </c>
      <c r="S17" s="8">
        <v>200000</v>
      </c>
    </row>
    <row r="18" spans="3:23" x14ac:dyDescent="0.3">
      <c r="F18" s="4"/>
      <c r="G18" s="3">
        <v>1225</v>
      </c>
      <c r="H18" s="3">
        <v>110</v>
      </c>
      <c r="I18" s="3">
        <f t="shared" si="3"/>
        <v>134750</v>
      </c>
      <c r="L18">
        <v>715</v>
      </c>
      <c r="M18">
        <v>100</v>
      </c>
      <c r="N18">
        <f t="shared" si="4"/>
        <v>71500</v>
      </c>
      <c r="R18" s="7">
        <v>45204</v>
      </c>
      <c r="S18" s="8">
        <v>250000</v>
      </c>
    </row>
    <row r="19" spans="3:23" x14ac:dyDescent="0.3">
      <c r="C19">
        <v>2082400</v>
      </c>
      <c r="F19" s="4"/>
      <c r="G19" s="3">
        <v>1295</v>
      </c>
      <c r="H19" s="3">
        <v>110</v>
      </c>
      <c r="I19" s="3">
        <f t="shared" si="3"/>
        <v>142450</v>
      </c>
      <c r="L19">
        <v>1295</v>
      </c>
      <c r="M19">
        <v>100</v>
      </c>
      <c r="N19">
        <f t="shared" si="4"/>
        <v>129500</v>
      </c>
      <c r="R19" s="7">
        <v>45201</v>
      </c>
      <c r="S19" s="8">
        <v>200000</v>
      </c>
    </row>
    <row r="20" spans="3:23" x14ac:dyDescent="0.3">
      <c r="C20">
        <v>2503600</v>
      </c>
      <c r="F20" s="4"/>
      <c r="G20" s="3">
        <f>SUM(G3:G19)</f>
        <v>21535</v>
      </c>
      <c r="H20" s="3"/>
      <c r="I20" s="6">
        <f>SUM(I3:I19)</f>
        <v>2412800</v>
      </c>
      <c r="L20">
        <v>1630</v>
      </c>
      <c r="M20">
        <v>100</v>
      </c>
      <c r="N20">
        <f t="shared" si="4"/>
        <v>163000</v>
      </c>
      <c r="R20" s="7">
        <v>45211</v>
      </c>
      <c r="S20" s="8">
        <v>200000</v>
      </c>
    </row>
    <row r="21" spans="3:23" x14ac:dyDescent="0.3">
      <c r="C21">
        <v>1024040</v>
      </c>
      <c r="L21">
        <v>1460</v>
      </c>
      <c r="M21">
        <v>100</v>
      </c>
      <c r="N21">
        <f t="shared" si="4"/>
        <v>146000</v>
      </c>
      <c r="R21" s="7">
        <v>45224</v>
      </c>
      <c r="S21" s="8">
        <v>300000</v>
      </c>
      <c r="V21">
        <v>15940</v>
      </c>
      <c r="W21" t="s">
        <v>6</v>
      </c>
    </row>
    <row r="22" spans="3:23" x14ac:dyDescent="0.3">
      <c r="C22">
        <v>731025</v>
      </c>
      <c r="G22" s="3">
        <v>22760</v>
      </c>
      <c r="H22" s="3">
        <v>110</v>
      </c>
      <c r="I22" s="1">
        <f>G22*H22</f>
        <v>2503600</v>
      </c>
      <c r="L22">
        <v>1345</v>
      </c>
      <c r="M22">
        <v>100</v>
      </c>
      <c r="N22">
        <f t="shared" si="4"/>
        <v>134500</v>
      </c>
      <c r="R22" s="9">
        <v>45219</v>
      </c>
      <c r="S22" s="8">
        <v>50000</v>
      </c>
      <c r="V22">
        <v>12465</v>
      </c>
      <c r="W22" t="s">
        <v>7</v>
      </c>
    </row>
    <row r="23" spans="3:23" x14ac:dyDescent="0.3">
      <c r="C23">
        <f>SUM(C19:C22)</f>
        <v>6341065</v>
      </c>
      <c r="G23" s="3">
        <v>2930</v>
      </c>
      <c r="H23" s="3">
        <v>15</v>
      </c>
      <c r="I23" s="1">
        <f>G23*H23</f>
        <v>43950</v>
      </c>
      <c r="L23">
        <v>1065</v>
      </c>
      <c r="M23">
        <v>100</v>
      </c>
      <c r="N23">
        <f t="shared" si="4"/>
        <v>106500</v>
      </c>
      <c r="R23" s="7">
        <v>45233</v>
      </c>
      <c r="S23" s="8">
        <v>200000</v>
      </c>
      <c r="V23">
        <f>V21-V22</f>
        <v>3475</v>
      </c>
    </row>
    <row r="24" spans="3:23" x14ac:dyDescent="0.3">
      <c r="C24">
        <v>2202500</v>
      </c>
      <c r="G24" s="1"/>
      <c r="H24" s="1"/>
      <c r="I24" s="1">
        <f>SUM(I22:I23)</f>
        <v>2547550</v>
      </c>
      <c r="L24">
        <v>1000</v>
      </c>
      <c r="M24">
        <v>100</v>
      </c>
      <c r="N24">
        <f t="shared" si="4"/>
        <v>100000</v>
      </c>
      <c r="R24" s="7">
        <v>45238</v>
      </c>
      <c r="S24" s="8">
        <v>300000</v>
      </c>
    </row>
    <row r="25" spans="3:23" x14ac:dyDescent="0.3">
      <c r="C25">
        <f>SUM(C23:C24)</f>
        <v>8543565</v>
      </c>
      <c r="L25">
        <v>1205</v>
      </c>
      <c r="M25">
        <v>100</v>
      </c>
      <c r="N25">
        <f t="shared" si="4"/>
        <v>120500</v>
      </c>
      <c r="R25" s="7">
        <v>45251</v>
      </c>
      <c r="S25" s="8">
        <v>400000</v>
      </c>
    </row>
    <row r="26" spans="3:23" x14ac:dyDescent="0.3">
      <c r="C26">
        <v>899253</v>
      </c>
      <c r="L26">
        <v>1710</v>
      </c>
      <c r="M26">
        <v>100</v>
      </c>
      <c r="N26">
        <f t="shared" si="4"/>
        <v>171000</v>
      </c>
      <c r="R26" s="7">
        <v>45257</v>
      </c>
      <c r="S26" s="8">
        <v>250000</v>
      </c>
    </row>
    <row r="27" spans="3:23" x14ac:dyDescent="0.3">
      <c r="C27">
        <f>C25+C26</f>
        <v>9442818</v>
      </c>
      <c r="H27">
        <f>I24+E11+M9+Q10+U10</f>
        <v>9630217</v>
      </c>
      <c r="L27">
        <v>1610</v>
      </c>
      <c r="M27">
        <v>100</v>
      </c>
      <c r="N27">
        <f t="shared" si="4"/>
        <v>161000</v>
      </c>
      <c r="R27" s="7">
        <v>45263</v>
      </c>
      <c r="S27" s="8">
        <v>400000</v>
      </c>
    </row>
    <row r="28" spans="3:23" x14ac:dyDescent="0.3">
      <c r="C28">
        <v>5108000</v>
      </c>
      <c r="H28">
        <f>S38</f>
        <v>5753000</v>
      </c>
      <c r="L28">
        <v>1400</v>
      </c>
      <c r="M28">
        <v>100</v>
      </c>
      <c r="N28">
        <f t="shared" si="4"/>
        <v>140000</v>
      </c>
      <c r="R28" s="7">
        <v>45269</v>
      </c>
      <c r="S28" s="8">
        <v>400000</v>
      </c>
    </row>
    <row r="29" spans="3:23" x14ac:dyDescent="0.3">
      <c r="C29">
        <f>C27-C28</f>
        <v>4334818</v>
      </c>
      <c r="H29">
        <f>H27-H28</f>
        <v>3877217</v>
      </c>
      <c r="L29">
        <v>1790</v>
      </c>
      <c r="M29">
        <v>100</v>
      </c>
      <c r="N29">
        <f t="shared" si="4"/>
        <v>179000</v>
      </c>
      <c r="R29" s="7">
        <v>45276</v>
      </c>
      <c r="S29" s="8">
        <v>250000</v>
      </c>
    </row>
    <row r="30" spans="3:23" x14ac:dyDescent="0.3">
      <c r="L30">
        <v>1805</v>
      </c>
      <c r="M30">
        <v>100</v>
      </c>
      <c r="N30">
        <f t="shared" si="4"/>
        <v>180500</v>
      </c>
      <c r="R30" s="7">
        <v>45283</v>
      </c>
      <c r="S30" s="8">
        <v>250000</v>
      </c>
    </row>
    <row r="31" spans="3:23" x14ac:dyDescent="0.3">
      <c r="L31">
        <v>1390</v>
      </c>
      <c r="M31">
        <v>100</v>
      </c>
      <c r="N31">
        <f t="shared" si="4"/>
        <v>139000</v>
      </c>
      <c r="R31" s="7">
        <v>45290</v>
      </c>
      <c r="S31" s="8">
        <v>300000</v>
      </c>
    </row>
    <row r="32" spans="3:23" x14ac:dyDescent="0.3">
      <c r="H32">
        <f>E11+I20+N36+Q10+U10</f>
        <v>9342267</v>
      </c>
      <c r="L32">
        <v>1555</v>
      </c>
      <c r="M32">
        <v>100</v>
      </c>
      <c r="N32">
        <f t="shared" si="4"/>
        <v>155500</v>
      </c>
      <c r="R32" s="7">
        <v>45292</v>
      </c>
      <c r="S32" s="8">
        <v>400000</v>
      </c>
    </row>
    <row r="33" spans="8:19" x14ac:dyDescent="0.3">
      <c r="L33">
        <f>SUM(L14:L32)</f>
        <v>22025</v>
      </c>
      <c r="N33">
        <f>SUM(N14:N32)</f>
        <v>2202500</v>
      </c>
      <c r="R33" s="7">
        <v>45305</v>
      </c>
      <c r="S33" s="8">
        <v>260000</v>
      </c>
    </row>
    <row r="34" spans="8:19" x14ac:dyDescent="0.3">
      <c r="H34">
        <f>E11+I20+N36+Q10+U10</f>
        <v>9342267</v>
      </c>
      <c r="I34">
        <v>252000</v>
      </c>
      <c r="J34">
        <f>H34+I34</f>
        <v>9594267</v>
      </c>
      <c r="L34">
        <v>4335</v>
      </c>
      <c r="N34">
        <v>899452</v>
      </c>
      <c r="R34" s="7">
        <v>45312</v>
      </c>
      <c r="S34" s="8">
        <v>298000</v>
      </c>
    </row>
    <row r="35" spans="8:19" x14ac:dyDescent="0.3">
      <c r="H35">
        <f>S36</f>
        <v>5108000</v>
      </c>
      <c r="J35">
        <v>5400000</v>
      </c>
      <c r="L35">
        <f>L33+L34</f>
        <v>26360</v>
      </c>
      <c r="R35" s="7">
        <v>45320</v>
      </c>
      <c r="S35" s="8">
        <v>200000</v>
      </c>
    </row>
    <row r="36" spans="8:19" x14ac:dyDescent="0.3">
      <c r="H36">
        <f>H34-H35</f>
        <v>4234267</v>
      </c>
      <c r="J36">
        <f>J34-J35</f>
        <v>4194267</v>
      </c>
      <c r="L36">
        <v>28882</v>
      </c>
      <c r="N36" s="10">
        <f>N33+N34</f>
        <v>3101952</v>
      </c>
      <c r="R36" s="7"/>
      <c r="S36" s="8">
        <f>SUM(S17:S35)</f>
        <v>5108000</v>
      </c>
    </row>
    <row r="37" spans="8:19" x14ac:dyDescent="0.3">
      <c r="H37">
        <v>800000</v>
      </c>
      <c r="L37">
        <f>L35-L36</f>
        <v>-2522</v>
      </c>
      <c r="R37" t="s">
        <v>8</v>
      </c>
      <c r="S37" s="8">
        <v>645000</v>
      </c>
    </row>
    <row r="38" spans="8:19" x14ac:dyDescent="0.3">
      <c r="H38">
        <f>H36+H37</f>
        <v>5034267</v>
      </c>
      <c r="S38">
        <f>S36+S37</f>
        <v>5753000</v>
      </c>
    </row>
    <row r="41" spans="8:19" x14ac:dyDescent="0.3">
      <c r="K41">
        <f>N36+I20+E11+Q10+U10</f>
        <v>9342267</v>
      </c>
    </row>
  </sheetData>
  <mergeCells count="4">
    <mergeCell ref="C2:E2"/>
    <mergeCell ref="G2:I2"/>
    <mergeCell ref="K2:L2"/>
    <mergeCell ref="R16:S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5"/>
  <sheetViews>
    <sheetView topLeftCell="I58" workbookViewId="0">
      <selection activeCell="N88" sqref="N88"/>
    </sheetView>
  </sheetViews>
  <sheetFormatPr defaultRowHeight="14.4" x14ac:dyDescent="0.3"/>
  <cols>
    <col min="1" max="1" width="19.5546875" customWidth="1"/>
    <col min="2" max="2" width="11" customWidth="1"/>
    <col min="8" max="8" width="10" bestFit="1" customWidth="1"/>
  </cols>
  <sheetData>
    <row r="1" spans="1:41" x14ac:dyDescent="0.3">
      <c r="A1" s="33"/>
    </row>
    <row r="2" spans="1:41" x14ac:dyDescent="0.3">
      <c r="A2" s="41" t="s">
        <v>16</v>
      </c>
      <c r="B2" s="31">
        <v>510000</v>
      </c>
      <c r="L2" s="31"/>
      <c r="Z2" s="31" t="s">
        <v>0</v>
      </c>
      <c r="AA2" s="31"/>
      <c r="AB2" s="31"/>
    </row>
    <row r="3" spans="1:41" x14ac:dyDescent="0.3">
      <c r="A3" s="41" t="s">
        <v>12</v>
      </c>
      <c r="B3" s="31">
        <v>743125</v>
      </c>
      <c r="D3" s="64" t="s">
        <v>1</v>
      </c>
      <c r="E3" s="64"/>
      <c r="F3" s="64"/>
      <c r="J3" s="64"/>
      <c r="K3" s="64"/>
      <c r="L3" s="64"/>
      <c r="N3" s="64"/>
      <c r="O3" s="64"/>
      <c r="P3" s="64"/>
      <c r="R3" s="65" t="s">
        <v>3</v>
      </c>
      <c r="S3" s="66"/>
      <c r="V3" s="34">
        <v>1325</v>
      </c>
      <c r="W3" s="31">
        <v>110</v>
      </c>
      <c r="X3" s="31">
        <f>V3*W3</f>
        <v>145750</v>
      </c>
      <c r="Z3" s="31">
        <v>1505</v>
      </c>
      <c r="AA3" s="3">
        <v>135</v>
      </c>
      <c r="AB3" s="31">
        <f>Z3*AA3</f>
        <v>203175</v>
      </c>
    </row>
    <row r="4" spans="1:41" x14ac:dyDescent="0.3">
      <c r="A4" s="41" t="s">
        <v>9</v>
      </c>
      <c r="B4" s="2">
        <v>2082400</v>
      </c>
      <c r="D4" s="31">
        <v>1280</v>
      </c>
      <c r="E4" s="31">
        <v>190</v>
      </c>
      <c r="F4" s="31">
        <f>D4*E4</f>
        <v>243200</v>
      </c>
      <c r="J4" s="31"/>
      <c r="K4" s="31"/>
      <c r="L4" s="31"/>
      <c r="N4" s="34"/>
      <c r="O4" s="3"/>
      <c r="P4" s="3">
        <f>N4*O4</f>
        <v>0</v>
      </c>
      <c r="R4" s="31">
        <v>12281</v>
      </c>
      <c r="S4" s="31"/>
      <c r="V4" s="34">
        <v>1290</v>
      </c>
      <c r="W4" s="31">
        <v>110</v>
      </c>
      <c r="X4" s="31">
        <f t="shared" ref="X4:X10" si="0">V4*W4</f>
        <v>141900</v>
      </c>
      <c r="Z4" s="31">
        <v>1245</v>
      </c>
      <c r="AA4" s="3">
        <v>135</v>
      </c>
      <c r="AB4" s="31">
        <f t="shared" ref="AB4:AB6" si="1">Z4*AA4</f>
        <v>168075</v>
      </c>
    </row>
    <row r="5" spans="1:41" x14ac:dyDescent="0.3">
      <c r="A5" s="41" t="s">
        <v>10</v>
      </c>
      <c r="B5" s="2">
        <f>L33</f>
        <v>2209350</v>
      </c>
      <c r="D5" s="31">
        <v>1480</v>
      </c>
      <c r="E5" s="31">
        <v>190</v>
      </c>
      <c r="F5" s="31">
        <f t="shared" ref="F5:F11" si="2">D5*E5</f>
        <v>281200</v>
      </c>
      <c r="J5" s="31">
        <v>1480</v>
      </c>
      <c r="K5" s="31">
        <v>190</v>
      </c>
      <c r="L5" s="31">
        <f t="shared" ref="L5:L11" si="3">J5*K5</f>
        <v>281200</v>
      </c>
      <c r="N5" s="34"/>
      <c r="O5" s="3"/>
      <c r="P5" s="3">
        <f t="shared" ref="P5:P20" si="4">N5*O5</f>
        <v>0</v>
      </c>
      <c r="R5" s="31">
        <v>9966</v>
      </c>
      <c r="S5" s="31"/>
      <c r="V5" s="34">
        <v>900</v>
      </c>
      <c r="W5" s="31">
        <v>110</v>
      </c>
      <c r="X5" s="31">
        <f t="shared" si="0"/>
        <v>99000</v>
      </c>
      <c r="Z5" s="31">
        <v>1400</v>
      </c>
      <c r="AA5" s="3">
        <v>135</v>
      </c>
      <c r="AB5" s="31">
        <f t="shared" si="1"/>
        <v>189000</v>
      </c>
      <c r="AK5" s="7">
        <v>45263</v>
      </c>
      <c r="AL5" s="35">
        <v>400000</v>
      </c>
      <c r="AN5">
        <v>2253300</v>
      </c>
    </row>
    <row r="6" spans="1:41" x14ac:dyDescent="0.3">
      <c r="A6" s="41" t="s">
        <v>11</v>
      </c>
      <c r="B6" s="31">
        <f>X11</f>
        <v>686400</v>
      </c>
      <c r="D6" s="31">
        <v>1440</v>
      </c>
      <c r="E6" s="31">
        <v>190</v>
      </c>
      <c r="F6" s="31">
        <f t="shared" si="2"/>
        <v>273600</v>
      </c>
      <c r="J6" s="31">
        <v>1440</v>
      </c>
      <c r="K6" s="31">
        <v>190</v>
      </c>
      <c r="L6" s="31">
        <f t="shared" si="3"/>
        <v>273600</v>
      </c>
      <c r="N6" s="34"/>
      <c r="O6" s="3"/>
      <c r="P6" s="3">
        <f t="shared" si="4"/>
        <v>0</v>
      </c>
      <c r="R6" s="31">
        <v>6635</v>
      </c>
      <c r="S6" s="31"/>
      <c r="V6" s="34">
        <v>1465</v>
      </c>
      <c r="W6" s="31">
        <v>110</v>
      </c>
      <c r="X6" s="31">
        <f t="shared" si="0"/>
        <v>161150</v>
      </c>
      <c r="Z6" s="31">
        <v>1265</v>
      </c>
      <c r="AA6" s="3">
        <v>135</v>
      </c>
      <c r="AB6" s="31">
        <f t="shared" si="1"/>
        <v>170775</v>
      </c>
      <c r="AK6" s="7">
        <v>45269</v>
      </c>
      <c r="AL6" s="36">
        <v>400000</v>
      </c>
      <c r="AN6">
        <v>686400</v>
      </c>
    </row>
    <row r="7" spans="1:41" x14ac:dyDescent="0.3">
      <c r="A7" s="41" t="s">
        <v>13</v>
      </c>
      <c r="B7" s="31">
        <f>U34</f>
        <v>2208500</v>
      </c>
      <c r="D7" s="31">
        <v>1340</v>
      </c>
      <c r="E7" s="31">
        <v>190</v>
      </c>
      <c r="F7" s="31">
        <f t="shared" si="2"/>
        <v>254600</v>
      </c>
      <c r="J7" s="31">
        <v>1340</v>
      </c>
      <c r="K7" s="31">
        <v>190</v>
      </c>
      <c r="L7" s="31">
        <f t="shared" si="3"/>
        <v>254600</v>
      </c>
      <c r="M7" s="4"/>
      <c r="N7" s="34"/>
      <c r="O7" s="3"/>
      <c r="P7" s="3">
        <f t="shared" si="4"/>
        <v>0</v>
      </c>
      <c r="R7" s="31">
        <f>SUM(R4:R6)</f>
        <v>28882</v>
      </c>
      <c r="S7" s="31"/>
      <c r="V7" s="34">
        <v>1260</v>
      </c>
      <c r="W7" s="31">
        <v>110</v>
      </c>
      <c r="X7" s="31">
        <f t="shared" si="0"/>
        <v>138600</v>
      </c>
      <c r="Z7" s="31"/>
      <c r="AA7" s="31"/>
      <c r="AB7" s="31"/>
      <c r="AK7" s="7">
        <v>45276</v>
      </c>
      <c r="AL7" s="35">
        <v>250000</v>
      </c>
      <c r="AN7">
        <v>2208500</v>
      </c>
    </row>
    <row r="8" spans="1:41" x14ac:dyDescent="0.3">
      <c r="A8" s="41" t="s">
        <v>14</v>
      </c>
      <c r="B8" s="31">
        <f>SUM(B2:B7)</f>
        <v>8439775</v>
      </c>
      <c r="D8" s="31">
        <v>1220</v>
      </c>
      <c r="E8" s="31">
        <v>190</v>
      </c>
      <c r="F8" s="31">
        <f t="shared" si="2"/>
        <v>231800</v>
      </c>
      <c r="J8" s="31">
        <v>1220</v>
      </c>
      <c r="K8" s="31">
        <v>190</v>
      </c>
      <c r="L8" s="31">
        <f t="shared" si="3"/>
        <v>231800</v>
      </c>
      <c r="M8" s="4"/>
      <c r="N8" s="34"/>
      <c r="O8" s="3"/>
      <c r="P8" s="3">
        <f t="shared" si="4"/>
        <v>0</v>
      </c>
      <c r="R8" s="31">
        <v>4335</v>
      </c>
      <c r="S8" s="31"/>
      <c r="T8">
        <v>800452</v>
      </c>
      <c r="V8" s="2"/>
      <c r="W8" s="31"/>
      <c r="X8" s="31">
        <f t="shared" si="0"/>
        <v>0</v>
      </c>
      <c r="Z8" s="31"/>
      <c r="AA8" s="31"/>
      <c r="AB8" s="31"/>
      <c r="AK8" s="7">
        <v>45283</v>
      </c>
      <c r="AL8" s="35">
        <v>250000</v>
      </c>
      <c r="AN8">
        <f>SUM(AN5:AN7)</f>
        <v>5148200</v>
      </c>
    </row>
    <row r="9" spans="1:41" x14ac:dyDescent="0.3">
      <c r="A9" s="41" t="s">
        <v>15</v>
      </c>
      <c r="B9" s="31">
        <f>Z44</f>
        <v>7899600</v>
      </c>
      <c r="D9" s="31">
        <v>1370</v>
      </c>
      <c r="E9" s="31">
        <v>190</v>
      </c>
      <c r="F9" s="31">
        <f t="shared" si="2"/>
        <v>260300</v>
      </c>
      <c r="J9" s="31">
        <v>1370</v>
      </c>
      <c r="K9" s="31">
        <v>190</v>
      </c>
      <c r="L9" s="31">
        <f t="shared" si="3"/>
        <v>260300</v>
      </c>
      <c r="M9" s="4"/>
      <c r="N9" s="34"/>
      <c r="O9" s="3"/>
      <c r="P9" s="3">
        <f t="shared" si="4"/>
        <v>0</v>
      </c>
      <c r="R9" s="31">
        <f>R7-R8</f>
        <v>24547</v>
      </c>
      <c r="S9" s="31">
        <v>100</v>
      </c>
      <c r="T9">
        <f>R9*S9</f>
        <v>2454700</v>
      </c>
      <c r="V9" s="2"/>
      <c r="W9" s="31"/>
      <c r="X9" s="31">
        <f t="shared" si="0"/>
        <v>0</v>
      </c>
      <c r="Z9" s="31"/>
      <c r="AA9" s="31"/>
      <c r="AB9" s="31"/>
      <c r="AK9" s="7">
        <v>45290</v>
      </c>
      <c r="AL9" s="35">
        <v>300000</v>
      </c>
      <c r="AM9">
        <v>2942</v>
      </c>
      <c r="AN9">
        <f>AM9*100</f>
        <v>294200</v>
      </c>
      <c r="AO9">
        <f>AN9+AN8</f>
        <v>5442400</v>
      </c>
    </row>
    <row r="10" spans="1:41" x14ac:dyDescent="0.3">
      <c r="A10" s="41" t="s">
        <v>19</v>
      </c>
      <c r="B10" s="31">
        <f>B8-B9</f>
        <v>540175</v>
      </c>
      <c r="D10" s="31">
        <v>1450</v>
      </c>
      <c r="E10" s="31">
        <v>190</v>
      </c>
      <c r="F10" s="31">
        <f t="shared" si="2"/>
        <v>275500</v>
      </c>
      <c r="J10" s="31">
        <v>1450</v>
      </c>
      <c r="K10" s="31">
        <v>190</v>
      </c>
      <c r="L10" s="31">
        <f t="shared" si="3"/>
        <v>275500</v>
      </c>
      <c r="M10" s="4"/>
      <c r="N10" s="34"/>
      <c r="O10" s="3"/>
      <c r="P10" s="3">
        <f t="shared" si="4"/>
        <v>0</v>
      </c>
      <c r="R10" s="31"/>
      <c r="S10" s="31"/>
      <c r="T10">
        <f>SUM(T8:T9)</f>
        <v>3255152</v>
      </c>
      <c r="V10" s="31"/>
      <c r="W10" s="31"/>
      <c r="X10" s="31">
        <f t="shared" si="0"/>
        <v>0</v>
      </c>
      <c r="Z10" s="31"/>
      <c r="AA10" s="31"/>
      <c r="AB10" s="31"/>
      <c r="AK10" s="7">
        <v>45292</v>
      </c>
      <c r="AL10" s="35">
        <v>400000</v>
      </c>
      <c r="AM10" t="s">
        <v>44</v>
      </c>
      <c r="AN10">
        <v>924300</v>
      </c>
    </row>
    <row r="11" spans="1:41" x14ac:dyDescent="0.3">
      <c r="A11" s="33"/>
      <c r="D11" s="31">
        <v>1380</v>
      </c>
      <c r="E11" s="31">
        <v>190</v>
      </c>
      <c r="F11" s="31">
        <f t="shared" si="2"/>
        <v>262200</v>
      </c>
      <c r="H11">
        <f>L12</f>
        <v>0</v>
      </c>
      <c r="J11" s="31">
        <v>1380</v>
      </c>
      <c r="K11" s="31">
        <v>190</v>
      </c>
      <c r="L11" s="31">
        <f t="shared" si="3"/>
        <v>262200</v>
      </c>
      <c r="M11" s="4"/>
      <c r="N11" s="37"/>
      <c r="O11" s="3"/>
      <c r="P11" s="3">
        <f>L2*O11</f>
        <v>0</v>
      </c>
      <c r="R11" s="31"/>
      <c r="S11" s="31"/>
      <c r="V11" s="31">
        <f>SUM(V3:V10)</f>
        <v>6240</v>
      </c>
      <c r="W11" s="31"/>
      <c r="X11" s="6">
        <f>SUM(X3:X10)</f>
        <v>686400</v>
      </c>
      <c r="Z11" s="31">
        <f>SUM(Z3:Z10)</f>
        <v>5415</v>
      </c>
      <c r="AA11" s="31"/>
      <c r="AB11" s="6">
        <f>SUM(AB3:AB10)</f>
        <v>731025</v>
      </c>
      <c r="AK11" s="7">
        <v>45305</v>
      </c>
      <c r="AL11" s="35">
        <v>260000</v>
      </c>
      <c r="AN11">
        <f>AN9+AN10</f>
        <v>1218500</v>
      </c>
    </row>
    <row r="12" spans="1:41" x14ac:dyDescent="0.3">
      <c r="A12" s="33"/>
      <c r="D12" s="31">
        <f>SUM(D4:D11)</f>
        <v>10960</v>
      </c>
      <c r="E12" s="31"/>
      <c r="F12" s="6">
        <f>SUM(F4:F11)</f>
        <v>2082400</v>
      </c>
      <c r="H12">
        <f>L33</f>
        <v>2209350</v>
      </c>
      <c r="J12" s="31"/>
      <c r="K12" s="31"/>
      <c r="L12" s="6"/>
      <c r="M12" s="4"/>
      <c r="N12" s="34"/>
      <c r="O12" s="3"/>
      <c r="P12" s="3">
        <f t="shared" si="4"/>
        <v>0</v>
      </c>
      <c r="R12" s="31"/>
      <c r="S12" s="31"/>
      <c r="AK12" s="7">
        <v>45312</v>
      </c>
      <c r="AL12" s="35">
        <v>298000</v>
      </c>
    </row>
    <row r="13" spans="1:41" x14ac:dyDescent="0.3">
      <c r="A13" s="33"/>
      <c r="H13">
        <f>U34</f>
        <v>2208500</v>
      </c>
      <c r="K13" s="5"/>
      <c r="L13" s="5">
        <f>J12*K13</f>
        <v>0</v>
      </c>
      <c r="M13" s="4"/>
      <c r="N13" s="34"/>
      <c r="O13" s="3"/>
      <c r="P13" s="3">
        <f t="shared" si="4"/>
        <v>0</v>
      </c>
      <c r="S13" s="38">
        <v>1410</v>
      </c>
      <c r="T13">
        <v>100</v>
      </c>
      <c r="U13">
        <f>S13*T13</f>
        <v>141000</v>
      </c>
      <c r="AK13" s="7">
        <v>45320</v>
      </c>
      <c r="AL13" s="35">
        <v>200000</v>
      </c>
      <c r="AN13">
        <f>AN8-AN11</f>
        <v>3929700</v>
      </c>
    </row>
    <row r="14" spans="1:41" x14ac:dyDescent="0.3">
      <c r="A14" s="33"/>
      <c r="H14">
        <f>U35</f>
        <v>899452</v>
      </c>
      <c r="M14" s="4"/>
      <c r="N14" s="34"/>
      <c r="O14" s="3"/>
      <c r="P14" s="3">
        <f t="shared" si="4"/>
        <v>0</v>
      </c>
      <c r="S14" s="38">
        <v>1375</v>
      </c>
      <c r="T14">
        <v>100</v>
      </c>
      <c r="U14">
        <f>S14*T14</f>
        <v>137500</v>
      </c>
      <c r="W14" t="s">
        <v>4</v>
      </c>
      <c r="AK14" s="7" t="s">
        <v>8</v>
      </c>
      <c r="AL14" s="32">
        <v>650000</v>
      </c>
      <c r="AN14">
        <f>AL18-AN13</f>
        <v>218300</v>
      </c>
    </row>
    <row r="15" spans="1:41" x14ac:dyDescent="0.3">
      <c r="A15" s="33"/>
      <c r="J15" s="64" t="s">
        <v>2</v>
      </c>
      <c r="K15" s="64"/>
      <c r="L15" s="64"/>
      <c r="M15" s="4"/>
      <c r="N15" s="2"/>
      <c r="O15" s="3"/>
      <c r="P15" s="3"/>
      <c r="S15" s="38">
        <v>65</v>
      </c>
      <c r="T15">
        <v>100</v>
      </c>
      <c r="U15">
        <f>S15*T15</f>
        <v>6500</v>
      </c>
      <c r="AK15" t="s">
        <v>45</v>
      </c>
      <c r="AL15" s="35">
        <v>350000</v>
      </c>
    </row>
    <row r="16" spans="1:41" x14ac:dyDescent="0.3">
      <c r="A16" s="33"/>
      <c r="J16" s="34">
        <v>1260</v>
      </c>
      <c r="K16" s="3">
        <v>110</v>
      </c>
      <c r="L16" s="3">
        <f>J16*K16</f>
        <v>138600</v>
      </c>
      <c r="M16" s="4"/>
      <c r="N16" s="34"/>
      <c r="O16" s="3"/>
      <c r="P16" s="3">
        <f t="shared" si="4"/>
        <v>0</v>
      </c>
      <c r="S16" s="38">
        <v>110</v>
      </c>
      <c r="T16">
        <v>100</v>
      </c>
      <c r="U16">
        <f t="shared" ref="U16:U33" si="5">S16*T16</f>
        <v>11000</v>
      </c>
      <c r="AK16" t="s">
        <v>45</v>
      </c>
      <c r="AL16" s="35">
        <v>100000</v>
      </c>
    </row>
    <row r="17" spans="1:38" x14ac:dyDescent="0.3">
      <c r="A17" s="33"/>
      <c r="H17">
        <f>SUM(H11:H16)</f>
        <v>5317302</v>
      </c>
      <c r="J17" s="34">
        <v>1350</v>
      </c>
      <c r="K17" s="3">
        <v>110</v>
      </c>
      <c r="L17" s="3">
        <f t="shared" ref="L17:L23" si="6">J17*K17</f>
        <v>148500</v>
      </c>
      <c r="M17" s="4"/>
      <c r="N17" s="34"/>
      <c r="O17" s="3"/>
      <c r="P17" s="3">
        <f t="shared" si="4"/>
        <v>0</v>
      </c>
      <c r="S17" s="38">
        <v>215</v>
      </c>
      <c r="T17">
        <v>100</v>
      </c>
      <c r="U17">
        <f t="shared" si="5"/>
        <v>21500</v>
      </c>
      <c r="Y17" s="67" t="s">
        <v>5</v>
      </c>
      <c r="Z17" s="67"/>
      <c r="AK17" s="7" t="s">
        <v>45</v>
      </c>
      <c r="AL17" s="32">
        <v>290000</v>
      </c>
    </row>
    <row r="18" spans="1:38" x14ac:dyDescent="0.3">
      <c r="A18" s="33"/>
      <c r="J18" s="34">
        <v>1340</v>
      </c>
      <c r="K18" s="3">
        <v>110</v>
      </c>
      <c r="L18" s="3">
        <f t="shared" si="6"/>
        <v>147400</v>
      </c>
      <c r="M18" s="4"/>
      <c r="N18" s="34"/>
      <c r="O18" s="3"/>
      <c r="P18" s="3">
        <f t="shared" si="4"/>
        <v>0</v>
      </c>
      <c r="S18" s="38">
        <v>660</v>
      </c>
      <c r="T18">
        <v>100</v>
      </c>
      <c r="U18">
        <f t="shared" si="5"/>
        <v>66000</v>
      </c>
      <c r="Y18" s="7">
        <v>45197</v>
      </c>
      <c r="Z18" s="32">
        <v>200000</v>
      </c>
      <c r="AG18" s="7">
        <v>45197</v>
      </c>
      <c r="AH18" s="32">
        <v>200000</v>
      </c>
      <c r="AK18" s="7" t="s">
        <v>14</v>
      </c>
      <c r="AL18" s="32">
        <f>SUM(AL5:AL17)</f>
        <v>4148000</v>
      </c>
    </row>
    <row r="19" spans="1:38" x14ac:dyDescent="0.3">
      <c r="A19" s="33"/>
      <c r="J19" s="34">
        <v>1350</v>
      </c>
      <c r="K19" s="3">
        <v>110</v>
      </c>
      <c r="L19" s="3">
        <f t="shared" si="6"/>
        <v>148500</v>
      </c>
      <c r="M19" s="4"/>
      <c r="N19" s="34"/>
      <c r="O19" s="3"/>
      <c r="P19" s="3">
        <f t="shared" si="4"/>
        <v>0</v>
      </c>
      <c r="S19" s="38">
        <v>715</v>
      </c>
      <c r="T19">
        <v>100</v>
      </c>
      <c r="U19">
        <f t="shared" si="5"/>
        <v>71500</v>
      </c>
      <c r="Y19" s="7">
        <v>45204</v>
      </c>
      <c r="Z19" s="32">
        <v>250000</v>
      </c>
      <c r="AG19" s="7">
        <v>45204</v>
      </c>
      <c r="AH19" s="32">
        <v>250000</v>
      </c>
      <c r="AL19" s="35"/>
    </row>
    <row r="20" spans="1:38" x14ac:dyDescent="0.3">
      <c r="A20" s="33"/>
      <c r="J20" s="34">
        <v>1330</v>
      </c>
      <c r="K20" s="3">
        <v>110</v>
      </c>
      <c r="L20" s="3">
        <f t="shared" si="6"/>
        <v>146300</v>
      </c>
      <c r="M20" s="4"/>
      <c r="N20" s="34"/>
      <c r="O20" s="3"/>
      <c r="P20" s="3">
        <f t="shared" si="4"/>
        <v>0</v>
      </c>
      <c r="S20" s="38">
        <v>1295</v>
      </c>
      <c r="T20">
        <v>100</v>
      </c>
      <c r="U20">
        <f t="shared" si="5"/>
        <v>129500</v>
      </c>
      <c r="Y20" s="7">
        <v>45201</v>
      </c>
      <c r="Z20" s="32">
        <v>200000</v>
      </c>
      <c r="AG20" s="7">
        <v>45201</v>
      </c>
      <c r="AH20" s="32">
        <v>200000</v>
      </c>
      <c r="AL20" s="32"/>
    </row>
    <row r="21" spans="1:38" x14ac:dyDescent="0.3">
      <c r="A21" s="33"/>
      <c r="J21" s="34">
        <v>1600</v>
      </c>
      <c r="K21" s="3">
        <v>110</v>
      </c>
      <c r="L21" s="3">
        <f t="shared" si="6"/>
        <v>176000</v>
      </c>
      <c r="M21" s="4"/>
      <c r="N21" s="3">
        <f>SUM(N4:N20)</f>
        <v>0</v>
      </c>
      <c r="O21" s="3"/>
      <c r="P21" s="6">
        <f>SUM(P4:P20)</f>
        <v>0</v>
      </c>
      <c r="S21" s="38">
        <v>1630</v>
      </c>
      <c r="T21">
        <v>100</v>
      </c>
      <c r="U21">
        <f t="shared" si="5"/>
        <v>163000</v>
      </c>
      <c r="Y21" s="7">
        <v>45211</v>
      </c>
      <c r="Z21" s="32">
        <v>200000</v>
      </c>
      <c r="AG21" s="7">
        <v>45211</v>
      </c>
      <c r="AH21" s="32">
        <v>200000</v>
      </c>
      <c r="AL21" s="35"/>
    </row>
    <row r="22" spans="1:38" x14ac:dyDescent="0.3">
      <c r="A22" s="33"/>
      <c r="J22" s="34">
        <v>1210</v>
      </c>
      <c r="K22" s="3">
        <v>110</v>
      </c>
      <c r="L22" s="3">
        <f t="shared" si="6"/>
        <v>133100</v>
      </c>
      <c r="S22" s="38">
        <v>1460</v>
      </c>
      <c r="T22">
        <v>100</v>
      </c>
      <c r="U22">
        <f t="shared" si="5"/>
        <v>146000</v>
      </c>
      <c r="Y22" s="7">
        <v>45224</v>
      </c>
      <c r="Z22" s="32">
        <v>300000</v>
      </c>
      <c r="AC22">
        <v>15940</v>
      </c>
      <c r="AD22" t="s">
        <v>6</v>
      </c>
      <c r="AG22" s="7">
        <v>45224</v>
      </c>
      <c r="AH22" s="32">
        <v>300000</v>
      </c>
    </row>
    <row r="23" spans="1:38" x14ac:dyDescent="0.3">
      <c r="A23" s="33"/>
      <c r="J23" s="37">
        <v>1290</v>
      </c>
      <c r="K23" s="3">
        <v>110</v>
      </c>
      <c r="L23" s="3">
        <f t="shared" si="6"/>
        <v>141900</v>
      </c>
      <c r="N23" s="3"/>
      <c r="O23" s="3"/>
      <c r="P23" s="31">
        <f>N23*O23</f>
        <v>0</v>
      </c>
      <c r="S23" s="38">
        <v>1345</v>
      </c>
      <c r="T23">
        <v>100</v>
      </c>
      <c r="U23">
        <f t="shared" si="5"/>
        <v>134500</v>
      </c>
      <c r="Y23" s="9">
        <v>45219</v>
      </c>
      <c r="Z23" s="32">
        <v>50000</v>
      </c>
      <c r="AC23">
        <v>12465</v>
      </c>
      <c r="AD23" t="s">
        <v>7</v>
      </c>
      <c r="AG23" s="9">
        <v>45219</v>
      </c>
      <c r="AH23" s="32">
        <v>50000</v>
      </c>
    </row>
    <row r="24" spans="1:38" x14ac:dyDescent="0.3">
      <c r="A24" t="s">
        <v>20</v>
      </c>
      <c r="B24" t="s">
        <v>21</v>
      </c>
      <c r="C24" t="s">
        <v>22</v>
      </c>
      <c r="D24" t="s">
        <v>23</v>
      </c>
      <c r="J24" s="34">
        <v>1370</v>
      </c>
      <c r="K24" s="3">
        <v>110</v>
      </c>
      <c r="L24" s="3">
        <f t="shared" ref="L24:L26" si="7">J24*K24</f>
        <v>150700</v>
      </c>
      <c r="N24" s="3"/>
      <c r="O24" s="3"/>
      <c r="P24" s="31">
        <f>N24*O24</f>
        <v>0</v>
      </c>
      <c r="S24" s="38">
        <v>1065</v>
      </c>
      <c r="T24">
        <v>100</v>
      </c>
      <c r="U24">
        <f t="shared" si="5"/>
        <v>106500</v>
      </c>
      <c r="Y24" s="7">
        <v>45233</v>
      </c>
      <c r="Z24" s="32">
        <v>200000</v>
      </c>
      <c r="AC24">
        <f>AC22-AC23</f>
        <v>3475</v>
      </c>
      <c r="AG24" s="7">
        <v>45233</v>
      </c>
      <c r="AH24" s="32">
        <v>200000</v>
      </c>
      <c r="AL24" s="38"/>
    </row>
    <row r="25" spans="1:38" x14ac:dyDescent="0.3">
      <c r="A25" s="11"/>
      <c r="B25" s="12"/>
      <c r="C25" s="12"/>
      <c r="D25" s="12"/>
      <c r="E25" s="13"/>
      <c r="F25" s="13"/>
      <c r="G25" s="13"/>
      <c r="H25" s="14">
        <f t="shared" ref="H25:H39" si="8">B25*C25</f>
        <v>0</v>
      </c>
      <c r="I25" s="15"/>
      <c r="J25" s="34">
        <v>1225</v>
      </c>
      <c r="K25" s="3">
        <v>110</v>
      </c>
      <c r="L25" s="3">
        <f t="shared" si="7"/>
        <v>134750</v>
      </c>
      <c r="N25" s="31"/>
      <c r="O25" s="31"/>
      <c r="P25" s="31">
        <f>SUM(P23:P24)</f>
        <v>0</v>
      </c>
      <c r="S25" s="38">
        <v>1000</v>
      </c>
      <c r="T25">
        <v>100</v>
      </c>
      <c r="U25">
        <f t="shared" si="5"/>
        <v>100000</v>
      </c>
      <c r="Y25" s="7">
        <v>45238</v>
      </c>
      <c r="Z25" s="32">
        <v>300000</v>
      </c>
      <c r="AG25" s="7">
        <v>45238</v>
      </c>
      <c r="AH25" s="32">
        <v>300000</v>
      </c>
    </row>
    <row r="26" spans="1:38" x14ac:dyDescent="0.3">
      <c r="A26" s="16">
        <v>45185</v>
      </c>
      <c r="B26" s="17">
        <v>845</v>
      </c>
      <c r="C26" s="14">
        <v>130</v>
      </c>
      <c r="D26" s="14">
        <f t="shared" ref="D26:D40" si="9">B26*C26</f>
        <v>109850</v>
      </c>
      <c r="E26" s="18" t="s">
        <v>25</v>
      </c>
      <c r="F26" s="18"/>
      <c r="G26" s="18"/>
      <c r="H26" s="14">
        <f t="shared" si="8"/>
        <v>109850</v>
      </c>
      <c r="I26" s="15">
        <v>45199</v>
      </c>
      <c r="J26" s="34">
        <v>1305</v>
      </c>
      <c r="K26" s="3">
        <v>110</v>
      </c>
      <c r="L26" s="3">
        <f t="shared" si="7"/>
        <v>143550</v>
      </c>
      <c r="S26" s="38">
        <v>1205</v>
      </c>
      <c r="T26">
        <v>100</v>
      </c>
      <c r="U26">
        <f t="shared" si="5"/>
        <v>120500</v>
      </c>
      <c r="Y26" s="7">
        <v>45251</v>
      </c>
      <c r="Z26" s="32">
        <v>400000</v>
      </c>
      <c r="AG26" s="7">
        <v>45251</v>
      </c>
      <c r="AH26" s="32">
        <v>400000</v>
      </c>
    </row>
    <row r="27" spans="1:38" x14ac:dyDescent="0.3">
      <c r="A27" s="19"/>
      <c r="B27" s="20"/>
      <c r="C27" s="21"/>
      <c r="D27" s="21"/>
      <c r="E27" s="22"/>
      <c r="F27" s="22"/>
      <c r="G27" s="22"/>
      <c r="H27" s="21">
        <f t="shared" si="8"/>
        <v>0</v>
      </c>
      <c r="I27" s="15">
        <v>45202</v>
      </c>
      <c r="J27" s="2"/>
      <c r="K27" s="3"/>
      <c r="L27" s="3"/>
      <c r="S27" s="38">
        <v>1710</v>
      </c>
      <c r="T27">
        <v>100</v>
      </c>
      <c r="U27">
        <f t="shared" si="5"/>
        <v>171000</v>
      </c>
      <c r="Y27" s="7">
        <v>45257</v>
      </c>
      <c r="Z27" s="32">
        <v>250000</v>
      </c>
      <c r="AG27" s="7">
        <v>45257</v>
      </c>
      <c r="AH27" s="32">
        <v>250000</v>
      </c>
    </row>
    <row r="28" spans="1:38" x14ac:dyDescent="0.3">
      <c r="A28" s="19"/>
      <c r="B28" s="20"/>
      <c r="C28" s="21"/>
      <c r="D28" s="21"/>
      <c r="E28" s="22"/>
      <c r="F28" s="22"/>
      <c r="G28" s="22"/>
      <c r="H28" s="21">
        <f t="shared" si="8"/>
        <v>0</v>
      </c>
      <c r="I28" s="15">
        <v>45202</v>
      </c>
      <c r="J28" s="34">
        <v>1220</v>
      </c>
      <c r="K28" s="3">
        <v>110</v>
      </c>
      <c r="L28" s="3">
        <f t="shared" ref="L28:L32" si="10">J28*K28</f>
        <v>134200</v>
      </c>
      <c r="O28">
        <f>P25+L12+T10+X11+AB11</f>
        <v>4672577</v>
      </c>
      <c r="S28" s="38">
        <v>1610</v>
      </c>
      <c r="T28">
        <v>100</v>
      </c>
      <c r="U28">
        <f t="shared" si="5"/>
        <v>161000</v>
      </c>
      <c r="Y28" s="7">
        <v>45263</v>
      </c>
      <c r="Z28" s="35">
        <v>400000</v>
      </c>
    </row>
    <row r="29" spans="1:38" x14ac:dyDescent="0.3">
      <c r="A29" s="11">
        <v>45195</v>
      </c>
      <c r="B29" s="23">
        <v>230</v>
      </c>
      <c r="C29" s="12">
        <v>130</v>
      </c>
      <c r="D29" s="12">
        <f t="shared" si="9"/>
        <v>29900</v>
      </c>
      <c r="E29" s="13" t="s">
        <v>27</v>
      </c>
      <c r="F29" s="13"/>
      <c r="G29" s="13"/>
      <c r="H29" s="12">
        <f t="shared" si="8"/>
        <v>29900</v>
      </c>
      <c r="I29" s="15">
        <v>45209</v>
      </c>
      <c r="J29" s="34">
        <v>1205</v>
      </c>
      <c r="K29" s="3">
        <v>110</v>
      </c>
      <c r="L29" s="3">
        <f t="shared" si="10"/>
        <v>132550</v>
      </c>
      <c r="O29">
        <f>Z39</f>
        <v>350000</v>
      </c>
      <c r="S29" s="38">
        <v>1460</v>
      </c>
      <c r="T29">
        <v>100</v>
      </c>
      <c r="U29">
        <f t="shared" si="5"/>
        <v>146000</v>
      </c>
      <c r="Y29" s="7">
        <v>45269</v>
      </c>
      <c r="Z29" s="36">
        <v>400000</v>
      </c>
    </row>
    <row r="30" spans="1:38" x14ac:dyDescent="0.3">
      <c r="A30" s="16">
        <v>45195</v>
      </c>
      <c r="B30" s="24">
        <v>150</v>
      </c>
      <c r="C30" s="14">
        <v>240</v>
      </c>
      <c r="D30" s="14">
        <f t="shared" si="9"/>
        <v>36000</v>
      </c>
      <c r="E30" s="18" t="s">
        <v>28</v>
      </c>
      <c r="F30" s="18"/>
      <c r="G30" s="18"/>
      <c r="H30" s="14">
        <f t="shared" si="8"/>
        <v>36000</v>
      </c>
      <c r="I30" s="15">
        <v>45209</v>
      </c>
      <c r="J30" s="34">
        <v>510</v>
      </c>
      <c r="K30" s="3">
        <v>110</v>
      </c>
      <c r="L30" s="3">
        <f t="shared" si="10"/>
        <v>56100</v>
      </c>
      <c r="O30">
        <f>O28-O29</f>
        <v>4322577</v>
      </c>
      <c r="S30" s="38">
        <v>1790</v>
      </c>
      <c r="T30">
        <v>100</v>
      </c>
      <c r="U30">
        <f t="shared" si="5"/>
        <v>179000</v>
      </c>
      <c r="Y30" s="7">
        <v>45276</v>
      </c>
      <c r="Z30" s="35">
        <v>250000</v>
      </c>
    </row>
    <row r="31" spans="1:38" x14ac:dyDescent="0.3">
      <c r="A31" s="16">
        <v>45195</v>
      </c>
      <c r="B31" s="24">
        <v>975</v>
      </c>
      <c r="C31" s="14">
        <v>130</v>
      </c>
      <c r="D31" s="14">
        <f t="shared" si="9"/>
        <v>126750</v>
      </c>
      <c r="E31" s="18" t="s">
        <v>29</v>
      </c>
      <c r="F31" s="18"/>
      <c r="G31" s="18"/>
      <c r="H31" s="14">
        <f t="shared" si="8"/>
        <v>126750</v>
      </c>
      <c r="I31" s="15">
        <v>45209</v>
      </c>
      <c r="J31" s="34">
        <v>1225</v>
      </c>
      <c r="K31" s="3">
        <v>110</v>
      </c>
      <c r="L31" s="3">
        <f t="shared" si="10"/>
        <v>134750</v>
      </c>
      <c r="S31" s="38">
        <v>1805</v>
      </c>
      <c r="T31">
        <v>100</v>
      </c>
      <c r="U31">
        <f t="shared" si="5"/>
        <v>180500</v>
      </c>
      <c r="Y31" s="7">
        <v>45283</v>
      </c>
      <c r="Z31" s="35">
        <v>250000</v>
      </c>
    </row>
    <row r="32" spans="1:38" x14ac:dyDescent="0.3">
      <c r="A32" s="19"/>
      <c r="B32" s="20"/>
      <c r="C32" s="21"/>
      <c r="D32" s="21">
        <f t="shared" si="9"/>
        <v>0</v>
      </c>
      <c r="E32" s="22" t="s">
        <v>26</v>
      </c>
      <c r="F32" s="22"/>
      <c r="G32" s="22"/>
      <c r="H32" s="21">
        <f t="shared" si="8"/>
        <v>0</v>
      </c>
      <c r="I32" s="15">
        <v>45214</v>
      </c>
      <c r="J32" s="34">
        <v>1295</v>
      </c>
      <c r="K32" s="3">
        <v>110</v>
      </c>
      <c r="L32" s="3">
        <f t="shared" si="10"/>
        <v>142450</v>
      </c>
      <c r="S32" s="38">
        <v>1390</v>
      </c>
      <c r="T32">
        <v>100</v>
      </c>
      <c r="U32">
        <f t="shared" si="5"/>
        <v>139000</v>
      </c>
      <c r="Y32" s="7">
        <v>45290</v>
      </c>
      <c r="Z32" s="35">
        <v>300000</v>
      </c>
    </row>
    <row r="33" spans="1:33" x14ac:dyDescent="0.3">
      <c r="A33" s="16">
        <v>45199</v>
      </c>
      <c r="B33" s="24">
        <v>700</v>
      </c>
      <c r="C33" s="14">
        <v>130</v>
      </c>
      <c r="D33" s="14">
        <f t="shared" si="9"/>
        <v>91000</v>
      </c>
      <c r="E33" s="18" t="s">
        <v>29</v>
      </c>
      <c r="F33" s="18"/>
      <c r="G33" s="18"/>
      <c r="H33" s="14">
        <f t="shared" si="8"/>
        <v>91000</v>
      </c>
      <c r="I33" s="15">
        <v>45214</v>
      </c>
      <c r="J33" s="3">
        <f>SUM(J16:J32)</f>
        <v>20085</v>
      </c>
      <c r="K33" s="3"/>
      <c r="L33" s="6">
        <f>SUM(L16:L32)</f>
        <v>2209350</v>
      </c>
      <c r="O33">
        <f>L12+P21+U37+X11+AB11</f>
        <v>4525377</v>
      </c>
      <c r="S33" s="38">
        <v>1555</v>
      </c>
      <c r="T33">
        <v>100</v>
      </c>
      <c r="U33">
        <f t="shared" si="5"/>
        <v>155500</v>
      </c>
      <c r="Y33" s="7">
        <v>45292</v>
      </c>
      <c r="Z33" s="35">
        <v>400000</v>
      </c>
    </row>
    <row r="34" spans="1:33" x14ac:dyDescent="0.3">
      <c r="A34" s="16">
        <v>45199</v>
      </c>
      <c r="B34" s="24">
        <v>390</v>
      </c>
      <c r="C34" s="14">
        <v>240</v>
      </c>
      <c r="D34" s="14">
        <f t="shared" si="9"/>
        <v>93600</v>
      </c>
      <c r="E34" s="18" t="s">
        <v>30</v>
      </c>
      <c r="F34" s="18"/>
      <c r="G34" s="18"/>
      <c r="H34" s="14">
        <f t="shared" si="8"/>
        <v>93600</v>
      </c>
      <c r="I34" s="15">
        <v>45214</v>
      </c>
      <c r="S34">
        <f>SUM(S15:S33)</f>
        <v>22085</v>
      </c>
      <c r="U34">
        <f>SUM(U15:U33)</f>
        <v>2208500</v>
      </c>
      <c r="Y34" s="7">
        <v>45305</v>
      </c>
      <c r="Z34" s="35">
        <v>260000</v>
      </c>
      <c r="AB34">
        <v>40000</v>
      </c>
      <c r="AC34" t="s">
        <v>46</v>
      </c>
      <c r="AF34" t="s">
        <v>47</v>
      </c>
    </row>
    <row r="35" spans="1:33" x14ac:dyDescent="0.3">
      <c r="A35" s="19"/>
      <c r="B35" s="20"/>
      <c r="C35" s="21"/>
      <c r="D35" s="21">
        <f t="shared" si="9"/>
        <v>0</v>
      </c>
      <c r="E35" s="22" t="s">
        <v>26</v>
      </c>
      <c r="F35" s="22"/>
      <c r="G35" s="22"/>
      <c r="H35" s="21">
        <f t="shared" si="8"/>
        <v>0</v>
      </c>
      <c r="I35" s="15">
        <v>45219</v>
      </c>
      <c r="O35">
        <f>L12+P21+U37+X11+AB11</f>
        <v>4525377</v>
      </c>
      <c r="P35">
        <v>252000</v>
      </c>
      <c r="Q35">
        <f>O35+P35</f>
        <v>4777377</v>
      </c>
      <c r="S35">
        <v>4335</v>
      </c>
      <c r="U35">
        <v>899452</v>
      </c>
      <c r="Y35" s="7">
        <v>45312</v>
      </c>
      <c r="Z35" s="35">
        <v>298000</v>
      </c>
      <c r="AB35">
        <v>36000</v>
      </c>
      <c r="AC35" t="s">
        <v>48</v>
      </c>
      <c r="AF35" t="s">
        <v>49</v>
      </c>
      <c r="AG35">
        <v>273000</v>
      </c>
    </row>
    <row r="36" spans="1:33" x14ac:dyDescent="0.3">
      <c r="A36" s="19"/>
      <c r="B36" s="20"/>
      <c r="C36" s="21"/>
      <c r="D36" s="21">
        <f t="shared" si="9"/>
        <v>0</v>
      </c>
      <c r="E36" s="22" t="s">
        <v>26</v>
      </c>
      <c r="F36" s="22"/>
      <c r="G36" s="22"/>
      <c r="H36" s="21">
        <f t="shared" si="8"/>
        <v>0</v>
      </c>
      <c r="I36" s="15">
        <v>45219</v>
      </c>
      <c r="J36" s="39">
        <v>180</v>
      </c>
      <c r="K36" s="39">
        <f>I36*J36</f>
        <v>8139420</v>
      </c>
      <c r="O36">
        <f>Z37</f>
        <v>650000</v>
      </c>
      <c r="Q36">
        <v>5400000</v>
      </c>
      <c r="S36">
        <f>S34+S35</f>
        <v>26420</v>
      </c>
      <c r="Y36" s="7">
        <v>45320</v>
      </c>
      <c r="Z36" s="35">
        <v>200000</v>
      </c>
      <c r="AB36">
        <v>22000</v>
      </c>
      <c r="AC36" t="s">
        <v>50</v>
      </c>
      <c r="AF36" t="s">
        <v>51</v>
      </c>
      <c r="AG36">
        <v>3000</v>
      </c>
    </row>
    <row r="37" spans="1:33" x14ac:dyDescent="0.3">
      <c r="A37" s="19"/>
      <c r="B37" s="20"/>
      <c r="C37" s="21"/>
      <c r="D37" s="21">
        <f t="shared" si="9"/>
        <v>0</v>
      </c>
      <c r="E37" s="22" t="s">
        <v>26</v>
      </c>
      <c r="F37" s="25"/>
      <c r="G37" s="25"/>
      <c r="H37" s="21">
        <f t="shared" si="8"/>
        <v>0</v>
      </c>
      <c r="I37" s="15">
        <v>45224</v>
      </c>
      <c r="J37" s="39">
        <v>180</v>
      </c>
      <c r="K37" s="39">
        <f t="shared" ref="K37:K39" si="11">I37*J37</f>
        <v>8140320</v>
      </c>
      <c r="O37">
        <f>O35-O36</f>
        <v>3875377</v>
      </c>
      <c r="Q37">
        <f>Q35-Q36</f>
        <v>-622623</v>
      </c>
      <c r="S37">
        <v>28882</v>
      </c>
      <c r="U37" s="10">
        <f>U34+U35</f>
        <v>3107952</v>
      </c>
      <c r="Y37" t="s">
        <v>8</v>
      </c>
      <c r="Z37" s="35">
        <v>650000</v>
      </c>
      <c r="AG37">
        <v>263900</v>
      </c>
    </row>
    <row r="38" spans="1:33" x14ac:dyDescent="0.3">
      <c r="A38" s="19"/>
      <c r="B38" s="20"/>
      <c r="C38" s="21"/>
      <c r="D38" s="21">
        <f t="shared" si="9"/>
        <v>0</v>
      </c>
      <c r="E38" s="22" t="s">
        <v>26</v>
      </c>
      <c r="F38" s="25"/>
      <c r="G38" s="25"/>
      <c r="H38" s="21">
        <f t="shared" si="8"/>
        <v>0</v>
      </c>
      <c r="I38" s="15">
        <v>45224</v>
      </c>
      <c r="J38" s="39">
        <v>180</v>
      </c>
      <c r="K38" s="39">
        <f t="shared" si="11"/>
        <v>8140320</v>
      </c>
      <c r="O38">
        <v>800000</v>
      </c>
      <c r="S38">
        <f>S36-S37</f>
        <v>-2462</v>
      </c>
      <c r="Y38" t="s">
        <v>53</v>
      </c>
      <c r="Z38" s="32">
        <v>923400</v>
      </c>
      <c r="AA38" t="s">
        <v>54</v>
      </c>
      <c r="AD38">
        <v>1415</v>
      </c>
      <c r="AE38">
        <v>190</v>
      </c>
      <c r="AF38" t="s">
        <v>52</v>
      </c>
      <c r="AG38">
        <v>268850</v>
      </c>
    </row>
    <row r="39" spans="1:33" x14ac:dyDescent="0.3">
      <c r="A39" s="26"/>
      <c r="B39" s="20"/>
      <c r="C39" s="21"/>
      <c r="D39" s="21">
        <f t="shared" si="9"/>
        <v>0</v>
      </c>
      <c r="E39" s="22" t="s">
        <v>26</v>
      </c>
      <c r="F39" s="25"/>
      <c r="G39" s="25"/>
      <c r="H39" s="21">
        <f t="shared" si="8"/>
        <v>0</v>
      </c>
      <c r="I39" s="15">
        <v>45229</v>
      </c>
      <c r="J39" s="39">
        <v>180</v>
      </c>
      <c r="K39" s="39">
        <f t="shared" si="11"/>
        <v>8141220</v>
      </c>
      <c r="O39">
        <f>O37+O38</f>
        <v>4675377</v>
      </c>
      <c r="Y39" t="s">
        <v>45</v>
      </c>
      <c r="Z39" s="35">
        <v>350000</v>
      </c>
      <c r="AG39">
        <v>254800</v>
      </c>
    </row>
    <row r="40" spans="1:33" x14ac:dyDescent="0.3">
      <c r="A40" s="26"/>
      <c r="B40" s="21"/>
      <c r="C40" s="21"/>
      <c r="D40" s="21">
        <f t="shared" si="9"/>
        <v>0</v>
      </c>
      <c r="E40" s="22" t="s">
        <v>32</v>
      </c>
      <c r="F40" s="25"/>
      <c r="G40" s="25"/>
      <c r="H40" s="21"/>
      <c r="J40" s="39"/>
      <c r="K40" s="39">
        <f>SUM(K36:K39)</f>
        <v>32561280</v>
      </c>
      <c r="Y40" t="s">
        <v>45</v>
      </c>
      <c r="Z40" s="32">
        <v>478200</v>
      </c>
      <c r="AA40" t="s">
        <v>56</v>
      </c>
      <c r="AG40">
        <v>263900</v>
      </c>
    </row>
    <row r="41" spans="1:33" x14ac:dyDescent="0.3">
      <c r="I41" s="39">
        <v>500</v>
      </c>
      <c r="J41" s="39">
        <v>180</v>
      </c>
      <c r="K41" s="39">
        <f>I41*J41</f>
        <v>90000</v>
      </c>
      <c r="Y41" t="s">
        <v>45</v>
      </c>
      <c r="Z41" s="35">
        <v>100000</v>
      </c>
      <c r="AC41">
        <f>AE41*AD41</f>
        <v>227800</v>
      </c>
      <c r="AD41">
        <v>170</v>
      </c>
      <c r="AE41">
        <v>1340</v>
      </c>
      <c r="AG41">
        <v>271700</v>
      </c>
    </row>
    <row r="42" spans="1:33" x14ac:dyDescent="0.3">
      <c r="I42" s="39"/>
      <c r="J42" s="39"/>
      <c r="K42" s="39">
        <f>K40-K41</f>
        <v>32471280</v>
      </c>
      <c r="R42">
        <f>U37+P21+L12+X11+AB11</f>
        <v>4525377</v>
      </c>
      <c r="Y42" t="s">
        <v>45</v>
      </c>
      <c r="Z42" s="38">
        <v>290000</v>
      </c>
      <c r="AC42">
        <f>AE42*AD42</f>
        <v>281200</v>
      </c>
      <c r="AD42">
        <v>190</v>
      </c>
      <c r="AE42">
        <v>1480</v>
      </c>
      <c r="AG42">
        <v>281200</v>
      </c>
    </row>
    <row r="43" spans="1:33" x14ac:dyDescent="0.3">
      <c r="O43">
        <f>L12</f>
        <v>0</v>
      </c>
      <c r="Z43" s="38"/>
      <c r="AC43">
        <f>SUM(AC41:AC42)</f>
        <v>509000</v>
      </c>
      <c r="AG43">
        <f>SUM(AG35:AG42)</f>
        <v>1880350</v>
      </c>
    </row>
    <row r="44" spans="1:33" x14ac:dyDescent="0.3">
      <c r="O44">
        <f>P25</f>
        <v>0</v>
      </c>
      <c r="Z44" s="35">
        <f>SUM(Z18:Z43)</f>
        <v>7899600</v>
      </c>
      <c r="AE44">
        <v>190</v>
      </c>
      <c r="AF44">
        <v>500</v>
      </c>
      <c r="AG44">
        <f>AE44*AF44</f>
        <v>95000</v>
      </c>
    </row>
    <row r="45" spans="1:33" x14ac:dyDescent="0.3">
      <c r="I45" s="39">
        <v>855</v>
      </c>
      <c r="J45" s="39">
        <v>160</v>
      </c>
      <c r="K45" s="39">
        <f>I45*J45</f>
        <v>136800</v>
      </c>
      <c r="O45">
        <f>T10</f>
        <v>3255152</v>
      </c>
      <c r="R45" t="s">
        <v>57</v>
      </c>
      <c r="S45">
        <f>J12</f>
        <v>0</v>
      </c>
      <c r="T45">
        <v>20</v>
      </c>
      <c r="U45">
        <f>S45*T45</f>
        <v>0</v>
      </c>
      <c r="AE45">
        <v>20</v>
      </c>
      <c r="AF45">
        <v>1510</v>
      </c>
      <c r="AG45">
        <f>AE45*AF45</f>
        <v>30200</v>
      </c>
    </row>
    <row r="46" spans="1:33" x14ac:dyDescent="0.3">
      <c r="I46" s="39">
        <v>1505</v>
      </c>
      <c r="J46" s="39">
        <v>160</v>
      </c>
      <c r="K46" s="39">
        <f t="shared" ref="K46:K48" si="12">I46*J46</f>
        <v>240800</v>
      </c>
      <c r="O46">
        <f>X11</f>
        <v>686400</v>
      </c>
      <c r="R46" t="s">
        <v>58</v>
      </c>
      <c r="S46">
        <f>N23</f>
        <v>0</v>
      </c>
      <c r="T46">
        <v>20</v>
      </c>
      <c r="U46">
        <f t="shared" ref="U46:U48" si="13">S46*T46</f>
        <v>0</v>
      </c>
      <c r="AG46">
        <f>AG43-AG44-AG45</f>
        <v>1755150</v>
      </c>
    </row>
    <row r="47" spans="1:33" x14ac:dyDescent="0.3">
      <c r="I47" s="39">
        <v>1465</v>
      </c>
      <c r="J47" s="39">
        <v>160</v>
      </c>
      <c r="K47" s="39">
        <f t="shared" si="12"/>
        <v>234400</v>
      </c>
      <c r="O47">
        <f>AB11</f>
        <v>731025</v>
      </c>
      <c r="R47" t="s">
        <v>59</v>
      </c>
      <c r="S47">
        <v>28882</v>
      </c>
      <c r="T47">
        <v>10</v>
      </c>
      <c r="U47">
        <f t="shared" si="13"/>
        <v>288820</v>
      </c>
      <c r="Z47" s="38"/>
      <c r="AA47" t="s">
        <v>60</v>
      </c>
    </row>
    <row r="48" spans="1:33" x14ac:dyDescent="0.3">
      <c r="I48" s="40">
        <v>1000</v>
      </c>
      <c r="J48" s="40">
        <v>160</v>
      </c>
      <c r="K48" s="39">
        <f t="shared" si="12"/>
        <v>160000</v>
      </c>
      <c r="N48" t="s">
        <v>61</v>
      </c>
      <c r="O48">
        <f>U49/2</f>
        <v>236600</v>
      </c>
      <c r="R48" t="s">
        <v>58</v>
      </c>
      <c r="S48">
        <v>9219</v>
      </c>
      <c r="T48">
        <v>20</v>
      </c>
      <c r="U48">
        <f t="shared" si="13"/>
        <v>184380</v>
      </c>
      <c r="AE48">
        <v>923900</v>
      </c>
    </row>
    <row r="49" spans="9:31" x14ac:dyDescent="0.3">
      <c r="K49" s="40">
        <f>SUM(K45:K48)</f>
        <v>772000</v>
      </c>
      <c r="S49">
        <f>SUM(S45:S48)</f>
        <v>38101</v>
      </c>
      <c r="U49">
        <f>SUM(U45:U48)</f>
        <v>473200</v>
      </c>
      <c r="AE49">
        <f>AE48+AC43</f>
        <v>1432900</v>
      </c>
    </row>
    <row r="50" spans="9:31" x14ac:dyDescent="0.3">
      <c r="I50" s="39">
        <v>1430</v>
      </c>
      <c r="J50" s="39">
        <v>180</v>
      </c>
      <c r="K50" s="39">
        <f>I50*J50</f>
        <v>257400</v>
      </c>
    </row>
    <row r="51" spans="9:31" x14ac:dyDescent="0.3">
      <c r="I51" s="39">
        <v>1380</v>
      </c>
      <c r="J51" s="39">
        <v>160</v>
      </c>
      <c r="K51" s="39">
        <f t="shared" ref="K51" si="14">I51*J51</f>
        <v>220800</v>
      </c>
      <c r="O51">
        <f>SUM(O43:O50)</f>
        <v>4909177</v>
      </c>
      <c r="Y51" t="s">
        <v>62</v>
      </c>
      <c r="Z51">
        <v>24000</v>
      </c>
    </row>
    <row r="52" spans="9:31" x14ac:dyDescent="0.3">
      <c r="I52" s="39"/>
      <c r="J52" s="39"/>
      <c r="K52" s="39">
        <f>SUM(K50:K51)</f>
        <v>478200</v>
      </c>
      <c r="O52">
        <f>Z46</f>
        <v>0</v>
      </c>
    </row>
    <row r="53" spans="9:31" x14ac:dyDescent="0.3">
      <c r="O53">
        <f>O51-O52</f>
        <v>4909177</v>
      </c>
    </row>
    <row r="58" spans="9:31" x14ac:dyDescent="0.3">
      <c r="L58" s="68" t="s">
        <v>63</v>
      </c>
      <c r="M58" s="68"/>
      <c r="N58" s="68"/>
      <c r="O58" s="68"/>
      <c r="Y58" s="7">
        <v>45197</v>
      </c>
      <c r="Z58" s="32">
        <v>200000</v>
      </c>
    </row>
    <row r="59" spans="9:31" x14ac:dyDescent="0.3">
      <c r="L59" s="31" t="s">
        <v>64</v>
      </c>
      <c r="M59" s="31">
        <f>J12</f>
        <v>0</v>
      </c>
      <c r="N59" s="31">
        <v>190</v>
      </c>
      <c r="O59" s="31">
        <f>M59*N59</f>
        <v>0</v>
      </c>
      <c r="S59" s="39">
        <v>855</v>
      </c>
      <c r="T59" s="39">
        <v>160</v>
      </c>
      <c r="U59" s="39">
        <f>S59*T59</f>
        <v>136800</v>
      </c>
      <c r="Y59" s="7">
        <v>45204</v>
      </c>
      <c r="Z59" s="32">
        <v>250000</v>
      </c>
    </row>
    <row r="60" spans="9:31" x14ac:dyDescent="0.3">
      <c r="L60" s="31" t="s">
        <v>11</v>
      </c>
      <c r="M60" s="31">
        <f>N23</f>
        <v>0</v>
      </c>
      <c r="N60" s="31">
        <v>110</v>
      </c>
      <c r="O60" s="31">
        <f>M60*N60</f>
        <v>0</v>
      </c>
      <c r="S60" s="39">
        <v>1505</v>
      </c>
      <c r="T60" s="39">
        <v>160</v>
      </c>
      <c r="U60" s="39">
        <f t="shared" ref="U60:U62" si="15">S60*T60</f>
        <v>240800</v>
      </c>
      <c r="Y60" s="7">
        <v>45201</v>
      </c>
      <c r="Z60" s="32">
        <v>200000</v>
      </c>
    </row>
    <row r="61" spans="9:31" x14ac:dyDescent="0.3">
      <c r="L61" s="31" t="s">
        <v>11</v>
      </c>
      <c r="M61" s="31">
        <f>V11</f>
        <v>6240</v>
      </c>
      <c r="N61" s="31">
        <v>110</v>
      </c>
      <c r="O61" s="31">
        <f>M61*N61</f>
        <v>686400</v>
      </c>
      <c r="S61" s="39">
        <v>1465</v>
      </c>
      <c r="T61" s="39">
        <v>160</v>
      </c>
      <c r="U61" s="39">
        <f t="shared" si="15"/>
        <v>234400</v>
      </c>
      <c r="Y61" s="7">
        <v>45211</v>
      </c>
      <c r="Z61" s="32">
        <v>200000</v>
      </c>
    </row>
    <row r="62" spans="9:31" x14ac:dyDescent="0.3">
      <c r="L62" s="31" t="s">
        <v>65</v>
      </c>
      <c r="M62" s="31"/>
      <c r="N62" s="31"/>
      <c r="O62" s="31">
        <f>T8</f>
        <v>800452</v>
      </c>
      <c r="S62" s="40">
        <v>1000</v>
      </c>
      <c r="T62" s="39">
        <v>160</v>
      </c>
      <c r="U62" s="39">
        <f t="shared" si="15"/>
        <v>160000</v>
      </c>
      <c r="Y62" s="7">
        <v>45224</v>
      </c>
      <c r="Z62" s="32">
        <v>300000</v>
      </c>
    </row>
    <row r="63" spans="9:31" x14ac:dyDescent="0.3">
      <c r="L63" s="31" t="s">
        <v>66</v>
      </c>
      <c r="M63" s="31">
        <f>S37</f>
        <v>28882</v>
      </c>
      <c r="N63" s="31">
        <v>100</v>
      </c>
      <c r="O63" s="31">
        <f>M63*N63</f>
        <v>2888200</v>
      </c>
      <c r="U63" s="40">
        <f>SUM(U59:U62)</f>
        <v>772000</v>
      </c>
      <c r="Y63" s="9">
        <v>45219</v>
      </c>
      <c r="Z63" s="32">
        <v>50000</v>
      </c>
    </row>
    <row r="64" spans="9:31" x14ac:dyDescent="0.3">
      <c r="L64" s="31" t="s">
        <v>67</v>
      </c>
      <c r="M64" s="31">
        <f>Z11</f>
        <v>5415</v>
      </c>
      <c r="N64" s="31">
        <v>135</v>
      </c>
      <c r="O64" s="31">
        <f>AB11</f>
        <v>731025</v>
      </c>
      <c r="Y64" s="7">
        <v>45233</v>
      </c>
      <c r="Z64" s="32">
        <v>200000</v>
      </c>
    </row>
    <row r="65" spans="9:26" x14ac:dyDescent="0.3">
      <c r="L65" s="31"/>
      <c r="M65" s="31"/>
      <c r="N65" s="31"/>
      <c r="O65" s="31"/>
      <c r="Y65" s="7">
        <v>45238</v>
      </c>
      <c r="Z65" s="32">
        <v>300000</v>
      </c>
    </row>
    <row r="66" spans="9:26" x14ac:dyDescent="0.3">
      <c r="L66" s="31" t="s">
        <v>17</v>
      </c>
      <c r="M66" s="31">
        <f>SUM(M59:M65)</f>
        <v>40537</v>
      </c>
      <c r="N66" s="31"/>
      <c r="O66" s="31">
        <f>SUM(O59:O65)</f>
        <v>5106077</v>
      </c>
      <c r="Y66" s="7">
        <v>45251</v>
      </c>
      <c r="Z66" s="32">
        <v>400000</v>
      </c>
    </row>
    <row r="67" spans="9:26" x14ac:dyDescent="0.3">
      <c r="L67" s="31"/>
      <c r="M67" s="31"/>
      <c r="N67" s="31"/>
      <c r="O67" s="31"/>
      <c r="Y67" s="7">
        <v>45257</v>
      </c>
      <c r="Z67" s="32">
        <v>250000</v>
      </c>
    </row>
    <row r="68" spans="9:26" x14ac:dyDescent="0.3">
      <c r="L68" s="31" t="s">
        <v>68</v>
      </c>
      <c r="M68" s="31"/>
      <c r="N68" s="31" t="s">
        <v>69</v>
      </c>
      <c r="O68" s="31">
        <v>923400</v>
      </c>
      <c r="Y68" s="7">
        <v>45263</v>
      </c>
      <c r="Z68" s="32">
        <v>400000</v>
      </c>
    </row>
    <row r="69" spans="9:26" x14ac:dyDescent="0.3">
      <c r="L69" s="31" t="s">
        <v>68</v>
      </c>
      <c r="M69" s="31"/>
      <c r="N69" s="31" t="s">
        <v>70</v>
      </c>
      <c r="O69" s="31">
        <v>478200</v>
      </c>
      <c r="Y69" s="7">
        <v>45269</v>
      </c>
      <c r="Z69" s="32">
        <v>400000</v>
      </c>
    </row>
    <row r="70" spans="9:26" x14ac:dyDescent="0.3">
      <c r="L70" s="31" t="s">
        <v>55</v>
      </c>
      <c r="M70" s="31"/>
      <c r="N70" s="31"/>
      <c r="O70" s="31">
        <v>772000</v>
      </c>
      <c r="Q70">
        <f>O68+O69+O70</f>
        <v>2173600</v>
      </c>
      <c r="Y70" s="7">
        <v>45276</v>
      </c>
      <c r="Z70" s="32">
        <v>250000</v>
      </c>
    </row>
    <row r="71" spans="9:26" x14ac:dyDescent="0.3">
      <c r="L71" s="31" t="s">
        <v>71</v>
      </c>
      <c r="M71" s="31"/>
      <c r="N71" s="31"/>
      <c r="O71" s="31">
        <f>SUM(O68:O70)</f>
        <v>2173600</v>
      </c>
      <c r="Y71" s="7">
        <v>45283</v>
      </c>
      <c r="Z71" s="32">
        <v>250000</v>
      </c>
    </row>
    <row r="72" spans="9:26" x14ac:dyDescent="0.3">
      <c r="L72" s="31" t="s">
        <v>18</v>
      </c>
      <c r="M72" s="31"/>
      <c r="N72" s="31"/>
      <c r="O72" s="31">
        <f>O66-O71</f>
        <v>2932477</v>
      </c>
      <c r="Y72" s="7">
        <v>45290</v>
      </c>
      <c r="Z72" s="32">
        <v>300000</v>
      </c>
    </row>
    <row r="73" spans="9:26" x14ac:dyDescent="0.3">
      <c r="L73" s="31" t="s">
        <v>72</v>
      </c>
      <c r="M73" s="31"/>
      <c r="N73" s="31"/>
      <c r="O73" s="31">
        <v>6208000</v>
      </c>
      <c r="Y73" s="7">
        <v>45292</v>
      </c>
      <c r="Z73" s="32">
        <v>400000</v>
      </c>
    </row>
    <row r="74" spans="9:26" x14ac:dyDescent="0.3">
      <c r="L74" s="31" t="s">
        <v>18</v>
      </c>
      <c r="M74" s="31"/>
      <c r="N74" s="31"/>
      <c r="O74" s="31">
        <f>O72-O73</f>
        <v>-3275523</v>
      </c>
      <c r="Y74" s="7">
        <v>45305</v>
      </c>
      <c r="Z74" s="32">
        <v>260000</v>
      </c>
    </row>
    <row r="75" spans="9:26" x14ac:dyDescent="0.3">
      <c r="Y75" s="7">
        <v>45312</v>
      </c>
      <c r="Z75" s="32">
        <v>298000</v>
      </c>
    </row>
    <row r="76" spans="9:26" x14ac:dyDescent="0.3">
      <c r="Y76" s="7">
        <v>45320</v>
      </c>
      <c r="Z76" s="32">
        <v>200000</v>
      </c>
    </row>
    <row r="77" spans="9:26" x14ac:dyDescent="0.3">
      <c r="Y77" t="s">
        <v>8</v>
      </c>
      <c r="Z77" s="32">
        <v>650000</v>
      </c>
    </row>
    <row r="78" spans="9:26" x14ac:dyDescent="0.3">
      <c r="I78" t="s">
        <v>16</v>
      </c>
      <c r="Y78" t="s">
        <v>73</v>
      </c>
      <c r="Z78" s="32">
        <v>923400</v>
      </c>
    </row>
    <row r="79" spans="9:26" x14ac:dyDescent="0.3">
      <c r="I79">
        <v>3350</v>
      </c>
      <c r="J79">
        <v>160</v>
      </c>
      <c r="K79">
        <f>I79*J79</f>
        <v>536000</v>
      </c>
      <c r="Y79" t="s">
        <v>74</v>
      </c>
      <c r="Z79" s="32">
        <v>772000</v>
      </c>
    </row>
    <row r="80" spans="9:26" x14ac:dyDescent="0.3">
      <c r="I80">
        <v>3350</v>
      </c>
      <c r="J80">
        <v>150</v>
      </c>
      <c r="K80">
        <f>I80*J80</f>
        <v>502500</v>
      </c>
      <c r="Y80" t="s">
        <v>45</v>
      </c>
      <c r="Z80" s="32">
        <v>350000</v>
      </c>
    </row>
    <row r="81" spans="10:26" x14ac:dyDescent="0.3">
      <c r="Y81" t="s">
        <v>73</v>
      </c>
      <c r="Z81" s="32">
        <v>509000</v>
      </c>
    </row>
    <row r="82" spans="10:26" x14ac:dyDescent="0.3">
      <c r="J82" t="s">
        <v>75</v>
      </c>
      <c r="Y82" t="s">
        <v>45</v>
      </c>
      <c r="Z82" s="32">
        <v>100000</v>
      </c>
    </row>
    <row r="83" spans="10:26" x14ac:dyDescent="0.3">
      <c r="Z83" s="32">
        <f>SUM(Z58:Z82)</f>
        <v>8412400</v>
      </c>
    </row>
    <row r="84" spans="10:26" x14ac:dyDescent="0.3">
      <c r="Z84" s="32">
        <v>2173600</v>
      </c>
    </row>
    <row r="85" spans="10:26" x14ac:dyDescent="0.3">
      <c r="Z85">
        <f>Z83-Z84</f>
        <v>6238800</v>
      </c>
    </row>
  </sheetData>
  <mergeCells count="7">
    <mergeCell ref="R3:S3"/>
    <mergeCell ref="Y17:Z17"/>
    <mergeCell ref="L58:O58"/>
    <mergeCell ref="J15:L15"/>
    <mergeCell ref="D3:F3"/>
    <mergeCell ref="J3:L3"/>
    <mergeCell ref="N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D21" sqref="D21"/>
    </sheetView>
  </sheetViews>
  <sheetFormatPr defaultRowHeight="14.4" x14ac:dyDescent="0.3"/>
  <cols>
    <col min="8" max="8" width="10.109375" customWidth="1"/>
  </cols>
  <sheetData>
    <row r="1" spans="1:19" x14ac:dyDescent="0.3">
      <c r="A1" t="s">
        <v>20</v>
      </c>
      <c r="B1" t="s">
        <v>21</v>
      </c>
      <c r="C1" t="s">
        <v>22</v>
      </c>
      <c r="D1" t="s">
        <v>23</v>
      </c>
    </row>
    <row r="2" spans="1:19" x14ac:dyDescent="0.3">
      <c r="A2" s="11">
        <v>45166</v>
      </c>
      <c r="B2" s="12">
        <v>1045</v>
      </c>
      <c r="C2" s="12">
        <v>245</v>
      </c>
      <c r="D2" s="12">
        <f t="shared" ref="D2:D17" si="0">B2*C2</f>
        <v>256025</v>
      </c>
      <c r="E2" s="13" t="s">
        <v>24</v>
      </c>
      <c r="F2" s="13"/>
      <c r="G2" s="13"/>
      <c r="H2" s="14">
        <f t="shared" ref="H2:H16" si="1">B2*C2</f>
        <v>256025</v>
      </c>
      <c r="I2" s="15">
        <v>45196</v>
      </c>
    </row>
    <row r="3" spans="1:19" x14ac:dyDescent="0.3">
      <c r="A3" s="16">
        <v>45185</v>
      </c>
      <c r="B3" s="17">
        <v>845</v>
      </c>
      <c r="C3" s="14">
        <v>130</v>
      </c>
      <c r="D3" s="14">
        <f t="shared" si="0"/>
        <v>109850</v>
      </c>
      <c r="E3" s="18" t="s">
        <v>25</v>
      </c>
      <c r="F3" s="18"/>
      <c r="G3" s="18"/>
      <c r="H3" s="14">
        <f t="shared" si="1"/>
        <v>109850</v>
      </c>
      <c r="I3" s="15">
        <v>45199</v>
      </c>
    </row>
    <row r="4" spans="1:19" x14ac:dyDescent="0.3">
      <c r="A4" s="19">
        <v>45190</v>
      </c>
      <c r="B4" s="20">
        <v>1480</v>
      </c>
      <c r="C4" s="21">
        <v>190</v>
      </c>
      <c r="D4" s="21">
        <f t="shared" si="0"/>
        <v>281200</v>
      </c>
      <c r="E4" s="22" t="s">
        <v>26</v>
      </c>
      <c r="F4" s="22"/>
      <c r="G4" s="22"/>
      <c r="H4" s="21">
        <f t="shared" si="1"/>
        <v>281200</v>
      </c>
      <c r="I4" s="15">
        <v>45202</v>
      </c>
      <c r="P4">
        <v>845</v>
      </c>
      <c r="Q4">
        <v>130</v>
      </c>
      <c r="R4">
        <f t="shared" ref="R4:R9" si="2">P4*Q4</f>
        <v>109850</v>
      </c>
    </row>
    <row r="5" spans="1:19" x14ac:dyDescent="0.3">
      <c r="A5" s="19">
        <v>45190</v>
      </c>
      <c r="B5" s="20">
        <v>1280</v>
      </c>
      <c r="C5" s="21">
        <v>190</v>
      </c>
      <c r="D5" s="21">
        <f t="shared" si="0"/>
        <v>243200</v>
      </c>
      <c r="E5" s="22" t="s">
        <v>26</v>
      </c>
      <c r="F5" s="22"/>
      <c r="G5" s="22"/>
      <c r="H5" s="21">
        <f t="shared" si="1"/>
        <v>243200</v>
      </c>
      <c r="I5" s="15">
        <v>45202</v>
      </c>
      <c r="P5">
        <v>230</v>
      </c>
      <c r="Q5">
        <v>130</v>
      </c>
      <c r="R5">
        <f t="shared" si="2"/>
        <v>29900</v>
      </c>
    </row>
    <row r="6" spans="1:19" x14ac:dyDescent="0.3">
      <c r="A6" s="11">
        <v>45195</v>
      </c>
      <c r="B6" s="23">
        <v>230</v>
      </c>
      <c r="C6" s="12">
        <v>130</v>
      </c>
      <c r="D6" s="12">
        <f t="shared" si="0"/>
        <v>29900</v>
      </c>
      <c r="E6" s="13" t="s">
        <v>27</v>
      </c>
      <c r="F6" s="13"/>
      <c r="G6" s="13"/>
      <c r="H6" s="12">
        <f t="shared" si="1"/>
        <v>29900</v>
      </c>
      <c r="I6" s="15">
        <v>45209</v>
      </c>
      <c r="P6">
        <v>150</v>
      </c>
      <c r="Q6">
        <v>240</v>
      </c>
      <c r="R6">
        <f t="shared" si="2"/>
        <v>36000</v>
      </c>
    </row>
    <row r="7" spans="1:19" x14ac:dyDescent="0.3">
      <c r="A7" s="16">
        <v>45195</v>
      </c>
      <c r="B7" s="24">
        <v>150</v>
      </c>
      <c r="C7" s="14">
        <v>240</v>
      </c>
      <c r="D7" s="14">
        <f t="shared" si="0"/>
        <v>36000</v>
      </c>
      <c r="E7" s="18" t="s">
        <v>28</v>
      </c>
      <c r="F7" s="18"/>
      <c r="G7" s="18"/>
      <c r="H7" s="14">
        <f t="shared" si="1"/>
        <v>36000</v>
      </c>
      <c r="I7" s="15">
        <v>45209</v>
      </c>
      <c r="P7">
        <v>975</v>
      </c>
      <c r="Q7">
        <v>130</v>
      </c>
      <c r="R7">
        <f t="shared" si="2"/>
        <v>126750</v>
      </c>
    </row>
    <row r="8" spans="1:19" x14ac:dyDescent="0.3">
      <c r="A8" s="16">
        <v>45195</v>
      </c>
      <c r="B8" s="24">
        <v>975</v>
      </c>
      <c r="C8" s="14">
        <v>130</v>
      </c>
      <c r="D8" s="14">
        <f t="shared" si="0"/>
        <v>126750</v>
      </c>
      <c r="E8" s="18" t="s">
        <v>29</v>
      </c>
      <c r="F8" s="18"/>
      <c r="G8" s="18"/>
      <c r="H8" s="14">
        <f t="shared" si="1"/>
        <v>126750</v>
      </c>
      <c r="I8" s="15">
        <v>45209</v>
      </c>
      <c r="P8">
        <v>700</v>
      </c>
      <c r="Q8">
        <v>130</v>
      </c>
      <c r="R8">
        <f t="shared" si="2"/>
        <v>91000</v>
      </c>
    </row>
    <row r="9" spans="1:19" x14ac:dyDescent="0.3">
      <c r="A9" s="19">
        <v>45195</v>
      </c>
      <c r="B9" s="20">
        <v>1440</v>
      </c>
      <c r="C9" s="21">
        <v>190</v>
      </c>
      <c r="D9" s="21">
        <f t="shared" si="0"/>
        <v>273600</v>
      </c>
      <c r="E9" s="22" t="s">
        <v>26</v>
      </c>
      <c r="F9" s="22"/>
      <c r="G9" s="22"/>
      <c r="H9" s="21">
        <f t="shared" si="1"/>
        <v>273600</v>
      </c>
      <c r="I9" s="15">
        <v>45214</v>
      </c>
      <c r="P9">
        <v>390</v>
      </c>
      <c r="Q9">
        <v>240</v>
      </c>
      <c r="R9">
        <f t="shared" si="2"/>
        <v>93600</v>
      </c>
    </row>
    <row r="10" spans="1:19" x14ac:dyDescent="0.3">
      <c r="A10" s="16">
        <v>45199</v>
      </c>
      <c r="B10" s="24">
        <v>700</v>
      </c>
      <c r="C10" s="14">
        <v>130</v>
      </c>
      <c r="D10" s="14">
        <f t="shared" si="0"/>
        <v>91000</v>
      </c>
      <c r="E10" s="18" t="s">
        <v>29</v>
      </c>
      <c r="F10" s="18"/>
      <c r="G10" s="18"/>
      <c r="H10" s="14">
        <f t="shared" si="1"/>
        <v>91000</v>
      </c>
      <c r="I10" s="15">
        <v>45214</v>
      </c>
      <c r="R10">
        <f>SUM(R4:R9)</f>
        <v>487100</v>
      </c>
    </row>
    <row r="11" spans="1:19" x14ac:dyDescent="0.3">
      <c r="A11" s="16">
        <v>45199</v>
      </c>
      <c r="B11" s="24">
        <v>390</v>
      </c>
      <c r="C11" s="14">
        <v>240</v>
      </c>
      <c r="D11" s="14">
        <f t="shared" si="0"/>
        <v>93600</v>
      </c>
      <c r="E11" s="18" t="s">
        <v>30</v>
      </c>
      <c r="F11" s="18"/>
      <c r="G11" s="18"/>
      <c r="H11" s="14">
        <f t="shared" si="1"/>
        <v>93600</v>
      </c>
      <c r="I11" s="15">
        <v>45214</v>
      </c>
      <c r="R11">
        <v>256025</v>
      </c>
      <c r="S11">
        <f>R11+R10</f>
        <v>743125</v>
      </c>
    </row>
    <row r="12" spans="1:19" x14ac:dyDescent="0.3">
      <c r="A12" s="19">
        <v>45204</v>
      </c>
      <c r="B12" s="20">
        <v>1220</v>
      </c>
      <c r="C12" s="21">
        <v>190</v>
      </c>
      <c r="D12" s="21">
        <f t="shared" si="0"/>
        <v>231800</v>
      </c>
      <c r="E12" s="22" t="s">
        <v>26</v>
      </c>
      <c r="F12" s="22"/>
      <c r="G12" s="22"/>
      <c r="H12" s="21">
        <f t="shared" si="1"/>
        <v>231800</v>
      </c>
      <c r="I12" s="15">
        <v>45219</v>
      </c>
      <c r="R12" t="s">
        <v>31</v>
      </c>
    </row>
    <row r="13" spans="1:19" x14ac:dyDescent="0.3">
      <c r="A13" s="19">
        <v>45204</v>
      </c>
      <c r="B13" s="20">
        <v>1340</v>
      </c>
      <c r="C13" s="21">
        <v>190</v>
      </c>
      <c r="D13" s="21">
        <f t="shared" si="0"/>
        <v>254600</v>
      </c>
      <c r="E13" s="22" t="s">
        <v>26</v>
      </c>
      <c r="F13" s="22"/>
      <c r="G13" s="22"/>
      <c r="H13" s="21">
        <f t="shared" si="1"/>
        <v>254600</v>
      </c>
      <c r="I13" s="15">
        <v>45219</v>
      </c>
    </row>
    <row r="14" spans="1:19" x14ac:dyDescent="0.3">
      <c r="A14" s="19">
        <v>45210</v>
      </c>
      <c r="B14" s="20">
        <v>1370</v>
      </c>
      <c r="C14" s="21">
        <v>190</v>
      </c>
      <c r="D14" s="21">
        <f t="shared" si="0"/>
        <v>260300</v>
      </c>
      <c r="E14" s="22" t="s">
        <v>26</v>
      </c>
      <c r="F14" s="25"/>
      <c r="G14" s="25"/>
      <c r="H14" s="21">
        <f t="shared" si="1"/>
        <v>260300</v>
      </c>
      <c r="I14" s="15">
        <v>45224</v>
      </c>
    </row>
    <row r="15" spans="1:19" x14ac:dyDescent="0.3">
      <c r="A15" s="19">
        <v>45210</v>
      </c>
      <c r="B15" s="20">
        <v>1450</v>
      </c>
      <c r="C15" s="21">
        <v>190</v>
      </c>
      <c r="D15" s="21">
        <f t="shared" si="0"/>
        <v>275500</v>
      </c>
      <c r="E15" s="22" t="s">
        <v>26</v>
      </c>
      <c r="F15" s="25"/>
      <c r="G15" s="25"/>
      <c r="H15" s="21">
        <f t="shared" si="1"/>
        <v>275500</v>
      </c>
      <c r="I15" s="15">
        <v>45224</v>
      </c>
    </row>
    <row r="16" spans="1:19" x14ac:dyDescent="0.3">
      <c r="A16" s="26">
        <v>45213</v>
      </c>
      <c r="B16" s="20">
        <v>1380</v>
      </c>
      <c r="C16" s="21">
        <v>190</v>
      </c>
      <c r="D16" s="21">
        <f t="shared" si="0"/>
        <v>262200</v>
      </c>
      <c r="E16" s="22" t="s">
        <v>26</v>
      </c>
      <c r="F16" s="25"/>
      <c r="G16" s="25"/>
      <c r="H16" s="21">
        <f t="shared" si="1"/>
        <v>262200</v>
      </c>
      <c r="I16" s="15">
        <v>45229</v>
      </c>
    </row>
    <row r="17" spans="1:13" x14ac:dyDescent="0.3">
      <c r="A17" s="26">
        <v>45226</v>
      </c>
      <c r="B17" s="21"/>
      <c r="C17" s="21"/>
      <c r="D17" s="21">
        <f t="shared" si="0"/>
        <v>0</v>
      </c>
      <c r="E17" s="22" t="s">
        <v>32</v>
      </c>
      <c r="F17" s="25"/>
      <c r="G17" s="25"/>
      <c r="H17" s="21"/>
      <c r="M17">
        <v>1090</v>
      </c>
    </row>
    <row r="18" spans="1:13" x14ac:dyDescent="0.3">
      <c r="A18" s="26"/>
      <c r="B18" s="21"/>
      <c r="C18" s="21"/>
      <c r="D18" s="21"/>
      <c r="E18" s="22"/>
      <c r="F18" s="25"/>
      <c r="G18" s="25"/>
      <c r="H18" s="21"/>
      <c r="M18">
        <v>1355</v>
      </c>
    </row>
    <row r="19" spans="1:13" x14ac:dyDescent="0.3">
      <c r="M19">
        <v>845</v>
      </c>
    </row>
    <row r="20" spans="1:13" x14ac:dyDescent="0.3">
      <c r="D20">
        <f>D11+D10+D8+D7+D6+D3</f>
        <v>487100</v>
      </c>
      <c r="M20">
        <f>SUM(M17:M19)</f>
        <v>3290</v>
      </c>
    </row>
    <row r="21" spans="1:13" x14ac:dyDescent="0.3">
      <c r="F21" t="s">
        <v>33</v>
      </c>
      <c r="H21">
        <f>SUM(H2:H20)</f>
        <v>2825525</v>
      </c>
    </row>
    <row r="23" spans="1:13" x14ac:dyDescent="0.3">
      <c r="A23" t="s">
        <v>34</v>
      </c>
      <c r="B23" t="s">
        <v>35</v>
      </c>
    </row>
    <row r="24" spans="1:13" x14ac:dyDescent="0.3">
      <c r="A24" s="27">
        <v>45177</v>
      </c>
      <c r="B24">
        <v>100000</v>
      </c>
      <c r="C24" t="s">
        <v>36</v>
      </c>
    </row>
    <row r="25" spans="1:13" x14ac:dyDescent="0.3">
      <c r="A25" s="27">
        <v>45194</v>
      </c>
      <c r="B25">
        <v>100000</v>
      </c>
      <c r="C25" t="s">
        <v>36</v>
      </c>
    </row>
    <row r="26" spans="1:13" x14ac:dyDescent="0.3">
      <c r="A26" s="27">
        <v>45196</v>
      </c>
      <c r="B26" s="28">
        <v>50000</v>
      </c>
      <c r="C26" t="s">
        <v>37</v>
      </c>
    </row>
    <row r="27" spans="1:13" x14ac:dyDescent="0.3">
      <c r="A27" s="27">
        <v>45197</v>
      </c>
      <c r="B27" s="28">
        <v>200000</v>
      </c>
      <c r="C27" t="s">
        <v>38</v>
      </c>
    </row>
    <row r="28" spans="1:13" x14ac:dyDescent="0.3">
      <c r="A28" s="27">
        <v>45204</v>
      </c>
      <c r="B28" s="28">
        <v>250000</v>
      </c>
      <c r="C28" t="s">
        <v>38</v>
      </c>
      <c r="D28" t="s">
        <v>39</v>
      </c>
    </row>
    <row r="29" spans="1:13" x14ac:dyDescent="0.3">
      <c r="A29" s="27">
        <v>45201</v>
      </c>
      <c r="B29" s="28">
        <v>200000</v>
      </c>
      <c r="C29" t="s">
        <v>37</v>
      </c>
    </row>
    <row r="30" spans="1:13" x14ac:dyDescent="0.3">
      <c r="A30" s="27">
        <v>45211</v>
      </c>
      <c r="B30" s="28">
        <v>200000</v>
      </c>
      <c r="C30" t="s">
        <v>38</v>
      </c>
      <c r="D30" s="15">
        <v>45211</v>
      </c>
    </row>
    <row r="31" spans="1:13" x14ac:dyDescent="0.3">
      <c r="A31" s="27">
        <v>45224</v>
      </c>
      <c r="B31" s="28">
        <v>300000</v>
      </c>
      <c r="C31" t="s">
        <v>40</v>
      </c>
    </row>
    <row r="32" spans="1:13" x14ac:dyDescent="0.3">
      <c r="A32" s="27">
        <v>45219</v>
      </c>
      <c r="B32">
        <v>50000</v>
      </c>
      <c r="C32" t="s">
        <v>37</v>
      </c>
    </row>
    <row r="33" spans="1:8" x14ac:dyDescent="0.3">
      <c r="A33" s="27">
        <v>45233</v>
      </c>
      <c r="B33">
        <v>200000</v>
      </c>
      <c r="C33" t="s">
        <v>37</v>
      </c>
    </row>
    <row r="34" spans="1:8" x14ac:dyDescent="0.3">
      <c r="A34" s="15">
        <v>45238</v>
      </c>
      <c r="B34" s="29">
        <v>300000</v>
      </c>
    </row>
    <row r="35" spans="1:8" x14ac:dyDescent="0.3">
      <c r="A35" s="15">
        <v>45251</v>
      </c>
      <c r="B35" s="29">
        <v>400000</v>
      </c>
    </row>
    <row r="36" spans="1:8" x14ac:dyDescent="0.3">
      <c r="A36" s="15">
        <v>45255</v>
      </c>
      <c r="B36" s="29">
        <v>250000</v>
      </c>
    </row>
    <row r="37" spans="1:8" x14ac:dyDescent="0.3">
      <c r="A37" s="15">
        <v>45263</v>
      </c>
      <c r="B37" s="29">
        <v>400000</v>
      </c>
    </row>
    <row r="38" spans="1:8" x14ac:dyDescent="0.3">
      <c r="A38" s="15"/>
      <c r="B38" s="29"/>
    </row>
    <row r="39" spans="1:8" ht="15.6" x14ac:dyDescent="0.3">
      <c r="A39" t="s">
        <v>41</v>
      </c>
      <c r="B39">
        <f>SUM(B24:B38)</f>
        <v>3000000</v>
      </c>
      <c r="G39" s="30" t="s">
        <v>42</v>
      </c>
      <c r="H39" s="30">
        <f>B39-H21</f>
        <v>174475</v>
      </c>
    </row>
    <row r="40" spans="1:8" x14ac:dyDescent="0.3">
      <c r="B40" s="29"/>
    </row>
    <row r="41" spans="1:8" x14ac:dyDescent="0.3">
      <c r="B41" s="29"/>
      <c r="D41" t="s">
        <v>43</v>
      </c>
      <c r="E41">
        <v>530</v>
      </c>
      <c r="F41">
        <v>130</v>
      </c>
      <c r="G41">
        <f>E41*F41</f>
        <v>68900</v>
      </c>
    </row>
    <row r="42" spans="1:8" x14ac:dyDescent="0.3">
      <c r="E42">
        <v>3500</v>
      </c>
      <c r="F42">
        <v>9</v>
      </c>
      <c r="G42">
        <f>E42*F42</f>
        <v>31500</v>
      </c>
    </row>
    <row r="43" spans="1:8" x14ac:dyDescent="0.3">
      <c r="G43">
        <f>G41+G42</f>
        <v>100400</v>
      </c>
    </row>
    <row r="44" spans="1:8" x14ac:dyDescent="0.3">
      <c r="H44">
        <f>H39-G43</f>
        <v>74075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topLeftCell="A9" workbookViewId="0">
      <selection activeCell="S24" sqref="S24"/>
    </sheetView>
  </sheetViews>
  <sheetFormatPr defaultRowHeight="14.4" x14ac:dyDescent="0.3"/>
  <cols>
    <col min="1" max="1" width="19.5546875" customWidth="1"/>
    <col min="2" max="2" width="11" customWidth="1"/>
    <col min="5" max="5" width="10.6640625" customWidth="1"/>
    <col min="14" max="14" width="12.33203125" customWidth="1"/>
  </cols>
  <sheetData>
    <row r="1" spans="1:19" x14ac:dyDescent="0.3">
      <c r="A1" s="33"/>
    </row>
    <row r="2" spans="1:19" x14ac:dyDescent="0.3">
      <c r="A2" s="41" t="s">
        <v>16</v>
      </c>
      <c r="B2" s="31">
        <v>510000</v>
      </c>
      <c r="K2" s="31"/>
    </row>
    <row r="3" spans="1:19" x14ac:dyDescent="0.3">
      <c r="A3" s="41" t="s">
        <v>12</v>
      </c>
      <c r="B3" s="31">
        <v>487100</v>
      </c>
      <c r="D3" s="64" t="s">
        <v>1</v>
      </c>
      <c r="E3" s="64"/>
      <c r="F3" s="64"/>
      <c r="I3" s="64"/>
      <c r="J3" s="64"/>
      <c r="K3" s="64"/>
      <c r="M3" s="64" t="s">
        <v>2</v>
      </c>
      <c r="N3" s="64"/>
      <c r="O3" s="64"/>
      <c r="Q3" s="59">
        <v>1325</v>
      </c>
      <c r="R3" s="31">
        <v>110</v>
      </c>
      <c r="S3" s="31">
        <f>Q3*R3</f>
        <v>145750</v>
      </c>
    </row>
    <row r="4" spans="1:19" x14ac:dyDescent="0.3">
      <c r="A4" s="41" t="s">
        <v>9</v>
      </c>
      <c r="B4" s="2">
        <v>2082400</v>
      </c>
      <c r="D4" s="31">
        <v>1280</v>
      </c>
      <c r="E4" s="31">
        <v>190</v>
      </c>
      <c r="F4" s="31">
        <f>D4*E4</f>
        <v>243200</v>
      </c>
      <c r="H4" s="15">
        <v>45551</v>
      </c>
      <c r="I4" s="31">
        <v>845</v>
      </c>
      <c r="J4" s="31">
        <v>130</v>
      </c>
      <c r="K4" s="31">
        <f t="shared" ref="K4:K11" si="0">I4*J4</f>
        <v>109850</v>
      </c>
      <c r="M4" s="34">
        <v>1260</v>
      </c>
      <c r="N4" s="3">
        <v>110</v>
      </c>
      <c r="O4" s="3">
        <f>M4*N4</f>
        <v>138600</v>
      </c>
      <c r="Q4" s="59">
        <v>1290</v>
      </c>
      <c r="R4" s="31">
        <v>110</v>
      </c>
      <c r="S4" s="31">
        <f t="shared" ref="S4:S10" si="1">Q4*R4</f>
        <v>141900</v>
      </c>
    </row>
    <row r="5" spans="1:19" x14ac:dyDescent="0.3">
      <c r="A5" s="41" t="s">
        <v>10</v>
      </c>
      <c r="B5" s="2">
        <f>O21</f>
        <v>2209350</v>
      </c>
      <c r="D5" s="31">
        <v>1480</v>
      </c>
      <c r="E5" s="31">
        <v>190</v>
      </c>
      <c r="F5" s="31">
        <f t="shared" ref="F5:F11" si="2">D5*E5</f>
        <v>281200</v>
      </c>
      <c r="H5" s="15">
        <v>45561</v>
      </c>
      <c r="I5" s="31">
        <v>230</v>
      </c>
      <c r="J5" s="31">
        <v>130</v>
      </c>
      <c r="K5" s="31">
        <f t="shared" si="0"/>
        <v>29900</v>
      </c>
      <c r="M5" s="34">
        <v>1350</v>
      </c>
      <c r="N5" s="3">
        <v>110</v>
      </c>
      <c r="O5" s="3">
        <f t="shared" ref="O5:O14" si="3">M5*N5</f>
        <v>148500</v>
      </c>
      <c r="Q5" s="59">
        <v>900</v>
      </c>
      <c r="R5" s="31">
        <v>110</v>
      </c>
      <c r="S5" s="31">
        <f t="shared" si="1"/>
        <v>99000</v>
      </c>
    </row>
    <row r="6" spans="1:19" x14ac:dyDescent="0.3">
      <c r="A6" s="41" t="s">
        <v>11</v>
      </c>
      <c r="B6" s="31">
        <f>S11</f>
        <v>1014090</v>
      </c>
      <c r="D6" s="31">
        <v>1440</v>
      </c>
      <c r="E6" s="31">
        <v>190</v>
      </c>
      <c r="F6" s="31">
        <f t="shared" si="2"/>
        <v>273600</v>
      </c>
      <c r="H6" s="15">
        <v>45561</v>
      </c>
      <c r="I6" s="31">
        <v>150</v>
      </c>
      <c r="J6" s="31">
        <v>240</v>
      </c>
      <c r="K6" s="31">
        <f t="shared" si="0"/>
        <v>36000</v>
      </c>
      <c r="M6" s="34">
        <v>1340</v>
      </c>
      <c r="N6" s="3">
        <v>110</v>
      </c>
      <c r="O6" s="3">
        <f t="shared" si="3"/>
        <v>147400</v>
      </c>
      <c r="Q6" s="59">
        <v>1465</v>
      </c>
      <c r="R6" s="31">
        <v>110</v>
      </c>
      <c r="S6" s="31">
        <f t="shared" si="1"/>
        <v>161150</v>
      </c>
    </row>
    <row r="7" spans="1:19" x14ac:dyDescent="0.3">
      <c r="A7" s="41" t="s">
        <v>13</v>
      </c>
      <c r="B7" s="31">
        <f>K36</f>
        <v>2208500</v>
      </c>
      <c r="D7" s="31">
        <v>1340</v>
      </c>
      <c r="E7" s="31">
        <v>190</v>
      </c>
      <c r="F7" s="31">
        <f t="shared" si="2"/>
        <v>254600</v>
      </c>
      <c r="H7" s="15">
        <v>45561</v>
      </c>
      <c r="I7" s="31">
        <v>975</v>
      </c>
      <c r="J7" s="31">
        <v>130</v>
      </c>
      <c r="K7" s="31">
        <f t="shared" si="0"/>
        <v>126750</v>
      </c>
      <c r="L7" s="4"/>
      <c r="M7" s="34">
        <v>1350</v>
      </c>
      <c r="N7" s="3">
        <v>110</v>
      </c>
      <c r="O7" s="3">
        <f t="shared" si="3"/>
        <v>148500</v>
      </c>
      <c r="Q7" s="59">
        <v>1260</v>
      </c>
      <c r="R7" s="31">
        <v>110</v>
      </c>
      <c r="S7" s="31">
        <f t="shared" si="1"/>
        <v>138600</v>
      </c>
    </row>
    <row r="8" spans="1:19" x14ac:dyDescent="0.3">
      <c r="A8" s="41" t="s">
        <v>14</v>
      </c>
      <c r="B8" s="31">
        <f>SUM(B2:B7)</f>
        <v>8511440</v>
      </c>
      <c r="D8" s="31">
        <v>1220</v>
      </c>
      <c r="E8" s="31">
        <v>190</v>
      </c>
      <c r="F8" s="31">
        <f t="shared" si="2"/>
        <v>231800</v>
      </c>
      <c r="H8" s="15">
        <v>45565</v>
      </c>
      <c r="I8" s="31">
        <v>700</v>
      </c>
      <c r="J8" s="31">
        <v>130</v>
      </c>
      <c r="K8" s="31">
        <f t="shared" si="0"/>
        <v>91000</v>
      </c>
      <c r="L8" s="4"/>
      <c r="M8" s="34">
        <v>1330</v>
      </c>
      <c r="N8" s="3">
        <v>110</v>
      </c>
      <c r="O8" s="3">
        <f t="shared" si="3"/>
        <v>146300</v>
      </c>
      <c r="Q8" s="2">
        <v>194</v>
      </c>
      <c r="R8" s="31">
        <v>110</v>
      </c>
      <c r="S8" s="31">
        <f t="shared" si="1"/>
        <v>21340</v>
      </c>
    </row>
    <row r="9" spans="1:19" x14ac:dyDescent="0.3">
      <c r="A9" s="41" t="s">
        <v>15</v>
      </c>
      <c r="B9" s="31">
        <f>E42</f>
        <v>7899600</v>
      </c>
      <c r="D9" s="31">
        <v>1370</v>
      </c>
      <c r="E9" s="31">
        <v>190</v>
      </c>
      <c r="F9" s="31">
        <f t="shared" si="2"/>
        <v>260300</v>
      </c>
      <c r="H9" s="15">
        <v>45565</v>
      </c>
      <c r="I9" s="31">
        <v>390</v>
      </c>
      <c r="J9" s="31">
        <v>240</v>
      </c>
      <c r="K9" s="31">
        <f t="shared" si="0"/>
        <v>93600</v>
      </c>
      <c r="L9" s="4"/>
      <c r="M9" s="34">
        <v>1600</v>
      </c>
      <c r="N9" s="3">
        <v>110</v>
      </c>
      <c r="O9" s="3">
        <f t="shared" si="3"/>
        <v>176000</v>
      </c>
      <c r="Q9" s="2">
        <v>1375</v>
      </c>
      <c r="R9" s="31">
        <v>110</v>
      </c>
      <c r="S9" s="31">
        <f t="shared" si="1"/>
        <v>151250</v>
      </c>
    </row>
    <row r="10" spans="1:19" x14ac:dyDescent="0.3">
      <c r="A10" s="41" t="s">
        <v>19</v>
      </c>
      <c r="B10" s="31">
        <f>B8-B9</f>
        <v>611840</v>
      </c>
      <c r="D10" s="31">
        <v>1450</v>
      </c>
      <c r="E10" s="31">
        <v>190</v>
      </c>
      <c r="F10" s="31">
        <f t="shared" si="2"/>
        <v>275500</v>
      </c>
      <c r="I10" s="31"/>
      <c r="J10" s="31"/>
      <c r="K10" s="31">
        <f t="shared" si="0"/>
        <v>0</v>
      </c>
      <c r="L10" s="4"/>
      <c r="M10" s="34">
        <v>1210</v>
      </c>
      <c r="N10" s="3">
        <v>110</v>
      </c>
      <c r="O10" s="3">
        <f t="shared" si="3"/>
        <v>133100</v>
      </c>
      <c r="Q10" s="31">
        <v>1410</v>
      </c>
      <c r="R10" s="31">
        <v>110</v>
      </c>
      <c r="S10" s="31">
        <f t="shared" si="1"/>
        <v>155100</v>
      </c>
    </row>
    <row r="11" spans="1:19" x14ac:dyDescent="0.3">
      <c r="A11" s="33"/>
      <c r="D11" s="31">
        <v>1380</v>
      </c>
      <c r="E11" s="31">
        <v>190</v>
      </c>
      <c r="F11" s="31">
        <f t="shared" si="2"/>
        <v>262200</v>
      </c>
      <c r="I11" s="31"/>
      <c r="J11" s="31"/>
      <c r="K11" s="31">
        <f t="shared" si="0"/>
        <v>0</v>
      </c>
      <c r="L11" s="4"/>
      <c r="M11" s="37">
        <v>1290</v>
      </c>
      <c r="N11" s="3">
        <v>110</v>
      </c>
      <c r="O11" s="3">
        <f t="shared" si="3"/>
        <v>141900</v>
      </c>
      <c r="Q11" s="31">
        <f>SUM(Q3:Q10)</f>
        <v>9219</v>
      </c>
      <c r="R11" s="31"/>
      <c r="S11" s="6">
        <f>SUM(S3:S10)</f>
        <v>1014090</v>
      </c>
    </row>
    <row r="12" spans="1:19" x14ac:dyDescent="0.3">
      <c r="A12" s="33"/>
      <c r="D12" s="31">
        <f>SUM(D4:D11)</f>
        <v>10960</v>
      </c>
      <c r="E12" s="31"/>
      <c r="F12" s="6">
        <f>SUM(F4:F11)</f>
        <v>2082400</v>
      </c>
      <c r="I12" s="31">
        <f>SUM(I4:I11)</f>
        <v>3290</v>
      </c>
      <c r="J12" s="31"/>
      <c r="K12" s="6">
        <f>SUM(K4:K11)</f>
        <v>487100</v>
      </c>
      <c r="L12" s="4"/>
      <c r="M12" s="34">
        <v>1370</v>
      </c>
      <c r="N12" s="3">
        <v>110</v>
      </c>
      <c r="O12" s="3">
        <f t="shared" si="3"/>
        <v>150700</v>
      </c>
    </row>
    <row r="13" spans="1:19" x14ac:dyDescent="0.3">
      <c r="A13" s="31">
        <v>12281</v>
      </c>
      <c r="J13" s="5"/>
      <c r="K13" s="5">
        <f>I12*J13</f>
        <v>0</v>
      </c>
      <c r="L13" s="4"/>
      <c r="M13" s="34">
        <v>1225</v>
      </c>
      <c r="N13" s="3">
        <v>110</v>
      </c>
      <c r="O13" s="3">
        <f t="shared" si="3"/>
        <v>134750</v>
      </c>
    </row>
    <row r="14" spans="1:19" x14ac:dyDescent="0.3">
      <c r="A14" s="31">
        <v>9966</v>
      </c>
      <c r="L14" s="4"/>
      <c r="M14" s="34">
        <v>1305</v>
      </c>
      <c r="N14" s="3">
        <v>110</v>
      </c>
      <c r="O14" s="3">
        <f t="shared" si="3"/>
        <v>143550</v>
      </c>
      <c r="R14" t="s">
        <v>4</v>
      </c>
    </row>
    <row r="15" spans="1:19" x14ac:dyDescent="0.3">
      <c r="A15" s="31">
        <v>6635</v>
      </c>
      <c r="D15" s="64" t="s">
        <v>5</v>
      </c>
      <c r="E15" s="64"/>
      <c r="I15" s="34"/>
      <c r="J15" s="31"/>
      <c r="K15" s="31">
        <f>I15*J15</f>
        <v>0</v>
      </c>
      <c r="L15" s="4"/>
      <c r="M15" s="2"/>
      <c r="N15" s="3"/>
      <c r="O15" s="3"/>
    </row>
    <row r="16" spans="1:19" x14ac:dyDescent="0.3">
      <c r="A16" s="31">
        <f>SUM(A13:A15)</f>
        <v>28882</v>
      </c>
      <c r="D16" s="53">
        <v>45197</v>
      </c>
      <c r="E16" s="31">
        <v>200000</v>
      </c>
      <c r="I16" s="34"/>
      <c r="J16" s="31"/>
      <c r="K16" s="31">
        <f>I16*J16</f>
        <v>0</v>
      </c>
      <c r="L16" s="4"/>
      <c r="M16" s="34">
        <v>1220</v>
      </c>
      <c r="N16" s="3">
        <v>110</v>
      </c>
      <c r="O16" s="3">
        <f t="shared" ref="O16:O20" si="4">M16*N16</f>
        <v>134200</v>
      </c>
    </row>
    <row r="17" spans="1:19" x14ac:dyDescent="0.3">
      <c r="A17" s="33"/>
      <c r="D17" s="53">
        <v>45204</v>
      </c>
      <c r="E17" s="31">
        <v>250000</v>
      </c>
      <c r="I17" s="34">
        <v>65</v>
      </c>
      <c r="J17" s="31">
        <v>100</v>
      </c>
      <c r="K17" s="31">
        <f>I17*J17</f>
        <v>6500</v>
      </c>
      <c r="L17" s="4"/>
      <c r="M17" s="34">
        <v>1205</v>
      </c>
      <c r="N17" s="3">
        <v>110</v>
      </c>
      <c r="O17" s="3">
        <f t="shared" si="4"/>
        <v>132550</v>
      </c>
    </row>
    <row r="18" spans="1:19" x14ac:dyDescent="0.3">
      <c r="A18" s="33"/>
      <c r="D18" s="53">
        <v>45201</v>
      </c>
      <c r="E18" s="31">
        <v>200000</v>
      </c>
      <c r="I18" s="34">
        <v>110</v>
      </c>
      <c r="J18" s="31">
        <v>100</v>
      </c>
      <c r="K18" s="31">
        <f t="shared" ref="K18:K35" si="5">I18*J18</f>
        <v>11000</v>
      </c>
      <c r="L18" s="4"/>
      <c r="M18" s="34">
        <v>510</v>
      </c>
      <c r="N18" s="3">
        <v>110</v>
      </c>
      <c r="O18" s="3">
        <f t="shared" si="4"/>
        <v>56100</v>
      </c>
    </row>
    <row r="19" spans="1:19" x14ac:dyDescent="0.3">
      <c r="A19" s="33"/>
      <c r="D19" s="53">
        <v>45211</v>
      </c>
      <c r="E19" s="31">
        <v>200000</v>
      </c>
      <c r="I19" s="34">
        <v>215</v>
      </c>
      <c r="J19" s="31">
        <v>100</v>
      </c>
      <c r="K19" s="31">
        <f t="shared" si="5"/>
        <v>21500</v>
      </c>
      <c r="L19" s="4"/>
      <c r="M19" s="34">
        <v>1225</v>
      </c>
      <c r="N19" s="3">
        <v>110</v>
      </c>
      <c r="O19" s="3">
        <f t="shared" si="4"/>
        <v>134750</v>
      </c>
    </row>
    <row r="20" spans="1:19" x14ac:dyDescent="0.3">
      <c r="A20" s="61">
        <v>10960</v>
      </c>
      <c r="B20" s="60">
        <v>5</v>
      </c>
      <c r="C20" s="60">
        <f>A20*B20</f>
        <v>54800</v>
      </c>
      <c r="D20" s="53">
        <v>45224</v>
      </c>
      <c r="E20" s="31">
        <v>300000</v>
      </c>
      <c r="I20" s="34">
        <v>660</v>
      </c>
      <c r="J20" s="31">
        <v>100</v>
      </c>
      <c r="K20" s="31">
        <f t="shared" si="5"/>
        <v>66000</v>
      </c>
      <c r="L20" s="4"/>
      <c r="M20" s="34">
        <v>1295</v>
      </c>
      <c r="N20" s="3">
        <v>110</v>
      </c>
      <c r="O20" s="3">
        <f t="shared" si="4"/>
        <v>142450</v>
      </c>
      <c r="S20" s="63">
        <v>611840</v>
      </c>
    </row>
    <row r="21" spans="1:19" x14ac:dyDescent="0.3">
      <c r="A21" s="61">
        <v>3290</v>
      </c>
      <c r="B21" s="60">
        <v>5</v>
      </c>
      <c r="C21" s="60">
        <f t="shared" ref="C21:C24" si="6">A21*B21</f>
        <v>16450</v>
      </c>
      <c r="D21" s="54">
        <v>45219</v>
      </c>
      <c r="E21" s="31">
        <v>50000</v>
      </c>
      <c r="I21" s="34">
        <v>715</v>
      </c>
      <c r="J21" s="31">
        <v>100</v>
      </c>
      <c r="K21" s="31">
        <f t="shared" si="5"/>
        <v>71500</v>
      </c>
      <c r="L21" s="4"/>
      <c r="M21" s="3">
        <f>SUM(M4:M20)</f>
        <v>20085</v>
      </c>
      <c r="N21" s="3"/>
      <c r="O21" s="6">
        <f>SUM(O4:O20)</f>
        <v>2209350</v>
      </c>
      <c r="S21" s="63">
        <v>150000</v>
      </c>
    </row>
    <row r="22" spans="1:19" x14ac:dyDescent="0.3">
      <c r="A22" s="61">
        <v>9219</v>
      </c>
      <c r="B22" s="60">
        <v>5</v>
      </c>
      <c r="C22" s="60">
        <f t="shared" si="6"/>
        <v>46095</v>
      </c>
      <c r="D22" s="53">
        <v>45233</v>
      </c>
      <c r="E22" s="31">
        <v>200000</v>
      </c>
      <c r="I22" s="34">
        <v>1295</v>
      </c>
      <c r="J22" s="31">
        <v>100</v>
      </c>
      <c r="K22" s="31">
        <f t="shared" si="5"/>
        <v>129500</v>
      </c>
      <c r="S22" s="63">
        <f>S20-S21</f>
        <v>461840</v>
      </c>
    </row>
    <row r="23" spans="1:19" x14ac:dyDescent="0.3">
      <c r="A23" s="61">
        <v>20085</v>
      </c>
      <c r="B23" s="60">
        <v>5</v>
      </c>
      <c r="C23" s="60">
        <f t="shared" si="6"/>
        <v>100425</v>
      </c>
      <c r="D23" s="53">
        <v>45238</v>
      </c>
      <c r="E23" s="31">
        <v>300000</v>
      </c>
      <c r="I23" s="34">
        <v>1630</v>
      </c>
      <c r="J23" s="31">
        <v>100</v>
      </c>
      <c r="K23" s="31">
        <f t="shared" si="5"/>
        <v>163000</v>
      </c>
      <c r="M23" s="3"/>
      <c r="N23" s="3"/>
      <c r="O23" s="31">
        <f>M23*N23</f>
        <v>0</v>
      </c>
      <c r="S23" s="63">
        <v>150000</v>
      </c>
    </row>
    <row r="24" spans="1:19" x14ac:dyDescent="0.3">
      <c r="A24" s="61">
        <v>22085</v>
      </c>
      <c r="B24" s="60">
        <v>5</v>
      </c>
      <c r="C24" s="60">
        <f t="shared" si="6"/>
        <v>110425</v>
      </c>
      <c r="D24" s="53">
        <v>45251</v>
      </c>
      <c r="E24" s="31">
        <v>400000</v>
      </c>
      <c r="I24" s="34">
        <v>1460</v>
      </c>
      <c r="J24" s="31">
        <v>100</v>
      </c>
      <c r="K24" s="31">
        <f t="shared" si="5"/>
        <v>146000</v>
      </c>
      <c r="M24" s="3"/>
      <c r="N24" s="3"/>
      <c r="O24" s="31">
        <f>M24*N24</f>
        <v>0</v>
      </c>
      <c r="S24" s="63">
        <f>S22-S23</f>
        <v>311840</v>
      </c>
    </row>
    <row r="25" spans="1:19" x14ac:dyDescent="0.3">
      <c r="A25" s="62"/>
      <c r="B25" s="44">
        <v>5</v>
      </c>
      <c r="C25" s="44">
        <f>SUM(C20:C24)</f>
        <v>328195</v>
      </c>
      <c r="D25" s="55">
        <v>45257</v>
      </c>
      <c r="E25" s="56">
        <v>250000</v>
      </c>
      <c r="F25" s="45"/>
      <c r="G25" s="45"/>
      <c r="H25" s="15"/>
      <c r="I25" s="34">
        <v>1345</v>
      </c>
      <c r="J25" s="31">
        <v>100</v>
      </c>
      <c r="K25" s="31">
        <f t="shared" si="5"/>
        <v>134500</v>
      </c>
      <c r="M25" s="31"/>
      <c r="N25" s="31"/>
      <c r="O25" s="31">
        <f>SUM(O23:O24)</f>
        <v>0</v>
      </c>
    </row>
    <row r="26" spans="1:19" x14ac:dyDescent="0.3">
      <c r="A26" s="62"/>
      <c r="B26" s="46"/>
      <c r="C26" s="44"/>
      <c r="D26" s="55">
        <v>45263</v>
      </c>
      <c r="E26" s="56">
        <v>400000</v>
      </c>
      <c r="F26" s="45"/>
      <c r="G26" s="45"/>
      <c r="H26" s="15"/>
      <c r="I26" s="34">
        <v>1065</v>
      </c>
      <c r="J26" s="31">
        <v>100</v>
      </c>
      <c r="K26" s="31">
        <f t="shared" si="5"/>
        <v>106500</v>
      </c>
    </row>
    <row r="27" spans="1:19" x14ac:dyDescent="0.3">
      <c r="A27" s="47"/>
      <c r="B27" s="48"/>
      <c r="C27" s="49"/>
      <c r="D27" s="55">
        <v>45269</v>
      </c>
      <c r="E27" s="57">
        <v>400000</v>
      </c>
      <c r="F27" s="50"/>
      <c r="G27" s="50"/>
      <c r="H27" s="15"/>
      <c r="I27" s="34">
        <v>1000</v>
      </c>
      <c r="J27" s="31">
        <v>100</v>
      </c>
      <c r="K27" s="31">
        <f t="shared" si="5"/>
        <v>100000</v>
      </c>
    </row>
    <row r="28" spans="1:19" x14ac:dyDescent="0.3">
      <c r="A28" s="47" t="s">
        <v>77</v>
      </c>
      <c r="B28" s="48">
        <f>C25+B10</f>
        <v>940035</v>
      </c>
      <c r="C28" s="49"/>
      <c r="D28" s="55">
        <v>45276</v>
      </c>
      <c r="E28" s="56">
        <v>250000</v>
      </c>
      <c r="F28" s="50"/>
      <c r="G28" s="50"/>
      <c r="H28" s="15"/>
      <c r="I28" s="34">
        <v>1205</v>
      </c>
      <c r="J28" s="31">
        <v>100</v>
      </c>
      <c r="K28" s="31">
        <f t="shared" si="5"/>
        <v>120500</v>
      </c>
      <c r="Q28">
        <v>10960</v>
      </c>
    </row>
    <row r="29" spans="1:19" x14ac:dyDescent="0.3">
      <c r="A29" s="43"/>
      <c r="B29" s="51"/>
      <c r="C29" s="44"/>
      <c r="D29" s="55">
        <v>45283</v>
      </c>
      <c r="E29" s="56">
        <v>250000</v>
      </c>
      <c r="F29" s="45"/>
      <c r="G29" s="45"/>
      <c r="H29" s="15"/>
      <c r="I29" s="34">
        <v>1710</v>
      </c>
      <c r="J29" s="31">
        <v>100</v>
      </c>
      <c r="K29" s="31">
        <f t="shared" si="5"/>
        <v>171000</v>
      </c>
      <c r="Q29">
        <v>3290</v>
      </c>
    </row>
    <row r="30" spans="1:19" x14ac:dyDescent="0.3">
      <c r="A30" s="43"/>
      <c r="B30" s="51"/>
      <c r="C30" s="44"/>
      <c r="D30" s="55">
        <v>45290</v>
      </c>
      <c r="E30" s="56">
        <v>300000</v>
      </c>
      <c r="F30" s="45"/>
      <c r="G30" s="45"/>
      <c r="H30" s="15"/>
      <c r="I30" s="34">
        <v>1610</v>
      </c>
      <c r="J30" s="31">
        <v>100</v>
      </c>
      <c r="K30" s="31">
        <f t="shared" si="5"/>
        <v>161000</v>
      </c>
      <c r="Q30">
        <v>9219</v>
      </c>
    </row>
    <row r="31" spans="1:19" x14ac:dyDescent="0.3">
      <c r="A31" s="43"/>
      <c r="B31" s="51"/>
      <c r="C31" s="44"/>
      <c r="D31" s="55">
        <v>45292</v>
      </c>
      <c r="E31" s="56">
        <v>400000</v>
      </c>
      <c r="F31" s="45"/>
      <c r="G31" s="45"/>
      <c r="H31" s="15"/>
      <c r="I31" s="34">
        <v>1460</v>
      </c>
      <c r="J31" s="31">
        <v>100</v>
      </c>
      <c r="K31" s="31">
        <f t="shared" si="5"/>
        <v>146000</v>
      </c>
      <c r="Q31">
        <v>20085</v>
      </c>
    </row>
    <row r="32" spans="1:19" x14ac:dyDescent="0.3">
      <c r="A32" s="47"/>
      <c r="B32" s="48"/>
      <c r="C32" s="49"/>
      <c r="D32" s="55">
        <v>45305</v>
      </c>
      <c r="E32" s="56">
        <v>260000</v>
      </c>
      <c r="F32" s="50"/>
      <c r="G32" s="50"/>
      <c r="H32" s="15"/>
      <c r="I32" s="34">
        <v>1790</v>
      </c>
      <c r="J32" s="31">
        <v>100</v>
      </c>
      <c r="K32" s="31">
        <f t="shared" si="5"/>
        <v>179000</v>
      </c>
      <c r="Q32">
        <v>28882</v>
      </c>
    </row>
    <row r="33" spans="1:18" x14ac:dyDescent="0.3">
      <c r="A33" s="43"/>
      <c r="B33" s="51"/>
      <c r="C33" s="44"/>
      <c r="D33" s="55">
        <v>45312</v>
      </c>
      <c r="E33" s="56">
        <v>298000</v>
      </c>
      <c r="F33" s="45"/>
      <c r="G33" s="45"/>
      <c r="H33" s="15"/>
      <c r="I33" s="34">
        <v>1805</v>
      </c>
      <c r="J33" s="31">
        <v>100</v>
      </c>
      <c r="K33" s="31">
        <f t="shared" si="5"/>
        <v>180500</v>
      </c>
      <c r="Q33">
        <f>Q28+Q29+Q30+Q31+Q32</f>
        <v>72436</v>
      </c>
    </row>
    <row r="34" spans="1:18" x14ac:dyDescent="0.3">
      <c r="A34" s="43"/>
      <c r="B34" s="51"/>
      <c r="C34" s="44"/>
      <c r="D34" s="55">
        <v>45320</v>
      </c>
      <c r="E34" s="56">
        <v>200000</v>
      </c>
      <c r="F34" s="45"/>
      <c r="G34" s="45"/>
      <c r="H34" s="15"/>
      <c r="I34" s="34">
        <v>1390</v>
      </c>
      <c r="J34" s="31">
        <v>100</v>
      </c>
      <c r="K34" s="31">
        <f t="shared" si="5"/>
        <v>139000</v>
      </c>
      <c r="Q34">
        <v>5</v>
      </c>
    </row>
    <row r="35" spans="1:18" x14ac:dyDescent="0.3">
      <c r="A35" s="47"/>
      <c r="B35" s="48"/>
      <c r="C35" s="49"/>
      <c r="D35" s="56" t="s">
        <v>8</v>
      </c>
      <c r="E35" s="56">
        <v>650000</v>
      </c>
      <c r="F35" s="50"/>
      <c r="G35" s="50"/>
      <c r="H35" s="15"/>
      <c r="I35" s="34">
        <v>1555</v>
      </c>
      <c r="J35" s="31">
        <v>100</v>
      </c>
      <c r="K35" s="31">
        <f t="shared" si="5"/>
        <v>155500</v>
      </c>
      <c r="Q35">
        <f>Q33*Q34</f>
        <v>362180</v>
      </c>
      <c r="R35">
        <f>Q35/2</f>
        <v>181090</v>
      </c>
    </row>
    <row r="36" spans="1:18" x14ac:dyDescent="0.3">
      <c r="A36" s="47"/>
      <c r="B36" s="48"/>
      <c r="C36" s="49"/>
      <c r="D36" s="56" t="s">
        <v>76</v>
      </c>
      <c r="E36" s="56">
        <v>923400</v>
      </c>
      <c r="F36" s="50"/>
      <c r="G36" s="50"/>
      <c r="H36" s="15"/>
      <c r="I36" s="31">
        <f>SUM(I15:I35)</f>
        <v>22085</v>
      </c>
      <c r="J36" s="31"/>
      <c r="K36" s="31">
        <f>SUM(K15:K35)</f>
        <v>2208500</v>
      </c>
    </row>
    <row r="37" spans="1:18" x14ac:dyDescent="0.3">
      <c r="A37" s="47"/>
      <c r="B37" s="48"/>
      <c r="C37" s="49"/>
      <c r="D37" s="56" t="s">
        <v>45</v>
      </c>
      <c r="E37" s="56">
        <v>350000</v>
      </c>
      <c r="F37" s="45"/>
      <c r="G37" s="45"/>
      <c r="H37" s="15"/>
      <c r="I37" s="42"/>
      <c r="J37" s="42"/>
    </row>
    <row r="38" spans="1:18" x14ac:dyDescent="0.3">
      <c r="A38" s="47"/>
      <c r="B38" s="48"/>
      <c r="C38" s="49"/>
      <c r="D38" s="56" t="s">
        <v>45</v>
      </c>
      <c r="E38" s="56">
        <v>478200</v>
      </c>
      <c r="F38" s="45"/>
      <c r="G38" s="45"/>
      <c r="H38" s="15"/>
      <c r="I38" s="39">
        <f>I36+I12</f>
        <v>25375</v>
      </c>
      <c r="J38" s="39"/>
    </row>
    <row r="39" spans="1:18" x14ac:dyDescent="0.3">
      <c r="A39" s="52"/>
      <c r="B39" s="48"/>
      <c r="C39" s="49"/>
      <c r="D39" s="56" t="s">
        <v>45</v>
      </c>
      <c r="E39" s="56">
        <v>100000</v>
      </c>
      <c r="F39" s="45"/>
      <c r="G39" s="45"/>
      <c r="H39" s="15"/>
      <c r="I39" s="39">
        <f>A16</f>
        <v>28882</v>
      </c>
      <c r="J39" s="39"/>
    </row>
    <row r="40" spans="1:18" x14ac:dyDescent="0.3">
      <c r="A40" s="52"/>
      <c r="B40" s="49"/>
      <c r="C40" s="49"/>
      <c r="D40" s="56" t="s">
        <v>45</v>
      </c>
      <c r="E40" s="56">
        <v>290000</v>
      </c>
      <c r="F40" s="45"/>
      <c r="G40" s="45"/>
      <c r="I40" s="39">
        <f>I39-I38</f>
        <v>3507</v>
      </c>
      <c r="J40" s="39">
        <v>100</v>
      </c>
      <c r="K40">
        <f>I40*J40</f>
        <v>350700</v>
      </c>
      <c r="L40">
        <v>600000</v>
      </c>
      <c r="M40">
        <f>L40-K40</f>
        <v>249300</v>
      </c>
    </row>
    <row r="41" spans="1:18" x14ac:dyDescent="0.3">
      <c r="A41" s="45"/>
      <c r="B41" s="45"/>
      <c r="C41" s="45"/>
      <c r="D41" s="58"/>
      <c r="E41" s="58"/>
      <c r="F41" s="45"/>
      <c r="G41" s="45"/>
      <c r="H41" s="39"/>
      <c r="I41" s="39"/>
      <c r="J41" s="39"/>
    </row>
    <row r="42" spans="1:18" x14ac:dyDescent="0.3">
      <c r="A42" s="45"/>
      <c r="B42" s="45"/>
      <c r="C42" s="45"/>
      <c r="D42" s="58"/>
      <c r="E42" s="56">
        <f>SUM(E16:E41)</f>
        <v>7899600</v>
      </c>
      <c r="F42" s="45"/>
      <c r="G42" s="45"/>
      <c r="H42" s="39"/>
      <c r="I42" s="39"/>
      <c r="J42" s="39"/>
    </row>
    <row r="43" spans="1:18" x14ac:dyDescent="0.3">
      <c r="N43">
        <f>K12</f>
        <v>487100</v>
      </c>
    </row>
    <row r="44" spans="1:18" x14ac:dyDescent="0.3">
      <c r="N44">
        <f>O25</f>
        <v>0</v>
      </c>
    </row>
    <row r="45" spans="1:18" x14ac:dyDescent="0.3">
      <c r="H45" s="39"/>
      <c r="I45" s="39"/>
      <c r="J45" s="39">
        <f>H45*I45</f>
        <v>0</v>
      </c>
      <c r="N45" t="e">
        <f>#REF!</f>
        <v>#REF!</v>
      </c>
    </row>
    <row r="46" spans="1:18" x14ac:dyDescent="0.3">
      <c r="H46" s="39"/>
      <c r="I46" s="39"/>
      <c r="J46" s="39">
        <f t="shared" ref="J46:J48" si="7">H46*I46</f>
        <v>0</v>
      </c>
      <c r="N46">
        <f>S11</f>
        <v>1014090</v>
      </c>
    </row>
    <row r="47" spans="1:18" x14ac:dyDescent="0.3">
      <c r="H47" s="39"/>
      <c r="I47" s="39"/>
      <c r="J47" s="39">
        <f t="shared" si="7"/>
        <v>0</v>
      </c>
      <c r="N47" t="e">
        <f>#REF!</f>
        <v>#REF!</v>
      </c>
    </row>
    <row r="48" spans="1:18" x14ac:dyDescent="0.3">
      <c r="H48" s="40"/>
      <c r="I48" s="40"/>
      <c r="J48" s="39">
        <f t="shared" si="7"/>
        <v>0</v>
      </c>
      <c r="M48" t="s">
        <v>61</v>
      </c>
      <c r="N48" t="e">
        <f>#REF!/2</f>
        <v>#REF!</v>
      </c>
    </row>
    <row r="49" spans="8:14" x14ac:dyDescent="0.3">
      <c r="J49" s="40">
        <f>SUM(J45:J48)</f>
        <v>0</v>
      </c>
    </row>
    <row r="50" spans="8:14" x14ac:dyDescent="0.3">
      <c r="H50" s="39"/>
      <c r="I50" s="39"/>
      <c r="J50" s="39">
        <f>H50*I50</f>
        <v>0</v>
      </c>
    </row>
    <row r="51" spans="8:14" x14ac:dyDescent="0.3">
      <c r="H51" s="39"/>
      <c r="I51" s="39"/>
      <c r="J51" s="39">
        <f t="shared" ref="J51" si="8">H51*I51</f>
        <v>0</v>
      </c>
      <c r="N51" t="e">
        <f>SUM(N43:N50)</f>
        <v>#REF!</v>
      </c>
    </row>
    <row r="52" spans="8:14" x14ac:dyDescent="0.3">
      <c r="H52" s="39"/>
      <c r="I52" s="39"/>
      <c r="J52" s="39">
        <f>SUM(J50:J51)</f>
        <v>0</v>
      </c>
      <c r="N52" t="e">
        <f>#REF!</f>
        <v>#REF!</v>
      </c>
    </row>
    <row r="53" spans="8:14" x14ac:dyDescent="0.3">
      <c r="N53" t="e">
        <f>N51-N52</f>
        <v>#REF!</v>
      </c>
    </row>
    <row r="58" spans="8:14" x14ac:dyDescent="0.3">
      <c r="K58" s="68" t="s">
        <v>63</v>
      </c>
      <c r="L58" s="68"/>
      <c r="M58" s="68"/>
      <c r="N58" s="68"/>
    </row>
    <row r="59" spans="8:14" x14ac:dyDescent="0.3">
      <c r="K59" s="31" t="s">
        <v>64</v>
      </c>
      <c r="L59" s="31">
        <f>I12</f>
        <v>3290</v>
      </c>
      <c r="M59" s="31">
        <v>190</v>
      </c>
      <c r="N59" s="31">
        <f>L59*M59</f>
        <v>625100</v>
      </c>
    </row>
    <row r="60" spans="8:14" x14ac:dyDescent="0.3">
      <c r="K60" s="31" t="s">
        <v>11</v>
      </c>
      <c r="L60" s="31">
        <f>M23</f>
        <v>0</v>
      </c>
      <c r="M60" s="31">
        <v>110</v>
      </c>
      <c r="N60" s="31">
        <f>L60*M60</f>
        <v>0</v>
      </c>
    </row>
    <row r="61" spans="8:14" x14ac:dyDescent="0.3">
      <c r="K61" s="31" t="s">
        <v>11</v>
      </c>
      <c r="L61" s="31">
        <f>Q11</f>
        <v>9219</v>
      </c>
      <c r="M61" s="31">
        <v>110</v>
      </c>
      <c r="N61" s="31">
        <f>L61*M61</f>
        <v>1014090</v>
      </c>
    </row>
    <row r="62" spans="8:14" x14ac:dyDescent="0.3">
      <c r="K62" s="31" t="s">
        <v>65</v>
      </c>
      <c r="L62" s="31"/>
      <c r="M62" s="31"/>
      <c r="N62" s="31" t="e">
        <f>#REF!</f>
        <v>#REF!</v>
      </c>
    </row>
    <row r="63" spans="8:14" x14ac:dyDescent="0.3">
      <c r="K63" s="31" t="s">
        <v>66</v>
      </c>
      <c r="L63" s="31" t="e">
        <f>#REF!</f>
        <v>#REF!</v>
      </c>
      <c r="M63" s="31">
        <v>100</v>
      </c>
      <c r="N63" s="31" t="e">
        <f>L63*M63</f>
        <v>#REF!</v>
      </c>
    </row>
    <row r="64" spans="8:14" x14ac:dyDescent="0.3">
      <c r="K64" s="31" t="s">
        <v>67</v>
      </c>
      <c r="L64" s="31" t="e">
        <f>#REF!</f>
        <v>#REF!</v>
      </c>
      <c r="M64" s="31">
        <v>135</v>
      </c>
      <c r="N64" s="31" t="e">
        <f>#REF!</f>
        <v>#REF!</v>
      </c>
    </row>
    <row r="65" spans="8:16" x14ac:dyDescent="0.3">
      <c r="K65" s="31"/>
      <c r="L65" s="31"/>
      <c r="M65" s="31"/>
      <c r="N65" s="31"/>
    </row>
    <row r="66" spans="8:16" x14ac:dyDescent="0.3">
      <c r="K66" s="31" t="s">
        <v>17</v>
      </c>
      <c r="L66" s="31" t="e">
        <f>SUM(L59:L65)</f>
        <v>#REF!</v>
      </c>
      <c r="M66" s="31"/>
      <c r="N66" s="31" t="e">
        <f>SUM(N59:N65)</f>
        <v>#REF!</v>
      </c>
    </row>
    <row r="67" spans="8:16" x14ac:dyDescent="0.3">
      <c r="K67" s="31"/>
      <c r="L67" s="31"/>
      <c r="M67" s="31"/>
      <c r="N67" s="31"/>
    </row>
    <row r="68" spans="8:16" x14ac:dyDescent="0.3">
      <c r="K68" s="31" t="s">
        <v>68</v>
      </c>
      <c r="L68" s="31"/>
      <c r="M68" s="31" t="s">
        <v>69</v>
      </c>
      <c r="N68" s="31">
        <v>923400</v>
      </c>
    </row>
    <row r="69" spans="8:16" x14ac:dyDescent="0.3">
      <c r="K69" s="31" t="s">
        <v>68</v>
      </c>
      <c r="L69" s="31"/>
      <c r="M69" s="31" t="s">
        <v>70</v>
      </c>
      <c r="N69" s="31">
        <v>478200</v>
      </c>
    </row>
    <row r="70" spans="8:16" x14ac:dyDescent="0.3">
      <c r="K70" s="31" t="s">
        <v>55</v>
      </c>
      <c r="L70" s="31"/>
      <c r="M70" s="31"/>
      <c r="N70" s="31">
        <v>772000</v>
      </c>
      <c r="P70">
        <f>N68+N69+N70</f>
        <v>2173600</v>
      </c>
    </row>
    <row r="71" spans="8:16" x14ac:dyDescent="0.3">
      <c r="K71" s="31" t="s">
        <v>71</v>
      </c>
      <c r="L71" s="31"/>
      <c r="M71" s="31"/>
      <c r="N71" s="31">
        <f>SUM(N68:N70)</f>
        <v>2173600</v>
      </c>
    </row>
    <row r="72" spans="8:16" x14ac:dyDescent="0.3">
      <c r="K72" s="31" t="s">
        <v>18</v>
      </c>
      <c r="L72" s="31"/>
      <c r="M72" s="31"/>
      <c r="N72" s="31" t="e">
        <f>N66-N71</f>
        <v>#REF!</v>
      </c>
    </row>
    <row r="73" spans="8:16" x14ac:dyDescent="0.3">
      <c r="K73" s="31" t="s">
        <v>72</v>
      </c>
      <c r="L73" s="31"/>
      <c r="M73" s="31"/>
      <c r="N73" s="31">
        <v>6208000</v>
      </c>
    </row>
    <row r="74" spans="8:16" x14ac:dyDescent="0.3">
      <c r="K74" s="31" t="s">
        <v>18</v>
      </c>
      <c r="L74" s="31"/>
      <c r="M74" s="31"/>
      <c r="N74" s="31" t="e">
        <f>N72-N73</f>
        <v>#REF!</v>
      </c>
    </row>
    <row r="78" spans="8:16" x14ac:dyDescent="0.3">
      <c r="H78" t="s">
        <v>16</v>
      </c>
    </row>
    <row r="79" spans="8:16" x14ac:dyDescent="0.3">
      <c r="H79">
        <v>3350</v>
      </c>
      <c r="I79">
        <v>160</v>
      </c>
      <c r="J79">
        <f>H79*I79</f>
        <v>536000</v>
      </c>
    </row>
    <row r="80" spans="8:16" x14ac:dyDescent="0.3">
      <c r="H80">
        <v>3350</v>
      </c>
      <c r="I80">
        <v>150</v>
      </c>
      <c r="J80">
        <f>H80*I80</f>
        <v>502500</v>
      </c>
    </row>
    <row r="82" spans="9:9" x14ac:dyDescent="0.3">
      <c r="I82" t="s">
        <v>75</v>
      </c>
    </row>
  </sheetData>
  <mergeCells count="5">
    <mergeCell ref="K58:N58"/>
    <mergeCell ref="D15:E15"/>
    <mergeCell ref="D3:F3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2024-08-14T12:09:42Z</dcterms:modified>
</cp:coreProperties>
</file>