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ika\Documents\"/>
    </mc:Choice>
  </mc:AlternateContent>
  <xr:revisionPtr revIDLastSave="0" documentId="13_ncr:1_{70357ACF-7B41-4006-B715-E7D5B7C781BF}" xr6:coauthVersionLast="47" xr6:coauthVersionMax="47" xr10:uidLastSave="{00000000-0000-0000-0000-000000000000}"/>
  <bookViews>
    <workbookView xWindow="-120" yWindow="-120" windowWidth="20730" windowHeight="11040" activeTab="1" xr2:uid="{6E84F5D2-607B-49D5-9F80-2E9C67BB105F}"/>
  </bookViews>
  <sheets>
    <sheet name="average cost" sheetId="1" r:id="rId1"/>
    <sheet name="triple revenu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4" i="2"/>
  <c r="T6" i="2"/>
  <c r="S6" i="2"/>
  <c r="S7" i="2"/>
  <c r="R6" i="2"/>
  <c r="R7" i="2" s="1"/>
  <c r="T5" i="2"/>
  <c r="S5" i="2"/>
  <c r="R5" i="2"/>
  <c r="R4" i="2"/>
  <c r="T4" i="2" s="1"/>
  <c r="S3" i="2"/>
  <c r="S4" i="2"/>
  <c r="S2" i="2"/>
  <c r="F3" i="2"/>
  <c r="F4" i="2"/>
  <c r="F2" i="2"/>
  <c r="T7" i="2" l="1"/>
  <c r="R8" i="2" s="1"/>
  <c r="S8" i="2"/>
  <c r="E4" i="2"/>
  <c r="T8" i="2" l="1"/>
  <c r="R9" i="2" s="1"/>
  <c r="S9" i="2"/>
  <c r="G4" i="2"/>
  <c r="F5" i="2" s="1"/>
  <c r="T9" i="2" l="1"/>
  <c r="R10" i="2" s="1"/>
  <c r="S10" i="2"/>
  <c r="E5" i="2"/>
  <c r="R11" i="2" l="1"/>
  <c r="T10" i="2"/>
  <c r="S11" i="2"/>
  <c r="G5" i="2"/>
  <c r="F6" i="2" s="1"/>
  <c r="E6" i="2"/>
  <c r="T11" i="2" l="1"/>
  <c r="R12" i="2" s="1"/>
  <c r="G6" i="2"/>
  <c r="F7" i="2" s="1"/>
  <c r="E7" i="2"/>
  <c r="T12" i="2" l="1"/>
  <c r="R13" i="2" s="1"/>
  <c r="S13" i="2"/>
  <c r="S12" i="2"/>
  <c r="G7" i="2"/>
  <c r="F8" i="2" s="1"/>
  <c r="T13" i="2" l="1"/>
  <c r="R14" i="2" s="1"/>
  <c r="E8" i="2"/>
  <c r="T14" i="2" l="1"/>
  <c r="R15" i="2" s="1"/>
  <c r="S15" i="2"/>
  <c r="S14" i="2"/>
  <c r="G8" i="2"/>
  <c r="E9" i="2" s="1"/>
  <c r="T15" i="2" l="1"/>
  <c r="R16" i="2" s="1"/>
  <c r="S16" i="2"/>
  <c r="F9" i="2"/>
  <c r="G9" i="2"/>
  <c r="F10" i="2" s="1"/>
  <c r="T16" i="2" l="1"/>
  <c r="R17" i="2" s="1"/>
  <c r="S17" i="2"/>
  <c r="E10" i="2"/>
  <c r="T17" i="2" l="1"/>
  <c r="R18" i="2" s="1"/>
  <c r="G10" i="2"/>
  <c r="F11" i="2" s="1"/>
  <c r="T18" i="2" l="1"/>
  <c r="R19" i="2" s="1"/>
  <c r="S19" i="2"/>
  <c r="S18" i="2"/>
  <c r="E11" i="2"/>
  <c r="G11" i="2" s="1"/>
  <c r="E12" i="2" s="1"/>
  <c r="T19" i="2" l="1"/>
  <c r="R20" i="2" s="1"/>
  <c r="G12" i="2"/>
  <c r="E13" i="2" s="1"/>
  <c r="F12" i="2"/>
  <c r="T20" i="2" l="1"/>
  <c r="R21" i="2" s="1"/>
  <c r="S21" i="2"/>
  <c r="S20" i="2"/>
  <c r="F13" i="2"/>
  <c r="G13" i="2"/>
  <c r="F14" i="2" s="1"/>
  <c r="E14" i="2"/>
  <c r="G14" i="2" s="1"/>
  <c r="F15" i="2" s="1"/>
  <c r="T21" i="2" l="1"/>
  <c r="R22" i="2" s="1"/>
  <c r="E15" i="2"/>
  <c r="G15" i="2"/>
  <c r="F16" i="2" s="1"/>
  <c r="T22" i="2" l="1"/>
  <c r="R23" i="2" s="1"/>
  <c r="S23" i="2"/>
  <c r="S22" i="2"/>
  <c r="E16" i="2"/>
  <c r="T23" i="2" l="1"/>
  <c r="R24" i="2" s="1"/>
  <c r="G16" i="2"/>
  <c r="F17" i="2" s="1"/>
  <c r="T24" i="2" l="1"/>
  <c r="R25" i="2" s="1"/>
  <c r="S25" i="2"/>
  <c r="S24" i="2"/>
  <c r="E17" i="2"/>
  <c r="T25" i="2" l="1"/>
  <c r="S26" i="2" s="1"/>
  <c r="G17" i="2"/>
  <c r="F18" i="2" s="1"/>
  <c r="R26" i="2" l="1"/>
  <c r="E18" i="2"/>
  <c r="T26" i="2" l="1"/>
  <c r="S27" i="2" s="1"/>
  <c r="G18" i="2"/>
  <c r="E19" i="2" s="1"/>
  <c r="R27" i="2" l="1"/>
  <c r="F19" i="2"/>
  <c r="G19" i="2"/>
  <c r="F20" i="2" s="1"/>
  <c r="T27" i="2" l="1"/>
  <c r="R28" i="2" s="1"/>
  <c r="E20" i="2"/>
  <c r="T28" i="2" l="1"/>
  <c r="R29" i="2" s="1"/>
  <c r="S28" i="2"/>
  <c r="G20" i="2"/>
  <c r="E21" i="2" s="1"/>
  <c r="T29" i="2" l="1"/>
  <c r="R30" i="2" s="1"/>
  <c r="S29" i="2"/>
  <c r="G21" i="2"/>
  <c r="F22" i="2" s="1"/>
  <c r="F21" i="2"/>
  <c r="T30" i="2" l="1"/>
  <c r="R31" i="2" s="1"/>
  <c r="S30" i="2"/>
  <c r="E22" i="2"/>
  <c r="T31" i="2" l="1"/>
  <c r="S32" i="2"/>
  <c r="R32" i="2"/>
  <c r="S31" i="2"/>
  <c r="G22" i="2"/>
  <c r="F23" i="2" s="1"/>
  <c r="T32" i="2" l="1"/>
  <c r="R33" i="2" s="1"/>
  <c r="S33" i="2"/>
  <c r="E23" i="2"/>
  <c r="T33" i="2" l="1"/>
  <c r="R34" i="2" s="1"/>
  <c r="G23" i="2"/>
  <c r="F24" i="2" s="1"/>
  <c r="T34" i="2" l="1"/>
  <c r="S35" i="2"/>
  <c r="R35" i="2"/>
  <c r="S34" i="2"/>
  <c r="E24" i="2"/>
  <c r="G24" i="2" s="1"/>
  <c r="F25" i="2" s="1"/>
  <c r="T35" i="2" l="1"/>
  <c r="S36" i="2" s="1"/>
  <c r="E25" i="2"/>
  <c r="G25" i="2" s="1"/>
  <c r="E26" i="2" s="1"/>
  <c r="R36" i="2" l="1"/>
  <c r="F26" i="2"/>
  <c r="G26" i="2"/>
  <c r="F27" i="2" s="1"/>
  <c r="E27" i="2"/>
  <c r="T36" i="2" l="1"/>
  <c r="S37" i="2"/>
  <c r="R37" i="2"/>
  <c r="G27" i="2"/>
  <c r="F28" i="2" s="1"/>
  <c r="E28" i="2"/>
  <c r="T37" i="2" l="1"/>
  <c r="S38" i="2"/>
  <c r="R38" i="2"/>
  <c r="G28" i="2"/>
  <c r="F29" i="2" s="1"/>
  <c r="E29" i="2"/>
  <c r="T38" i="2" l="1"/>
  <c r="S39" i="2"/>
  <c r="R39" i="2"/>
  <c r="G29" i="2"/>
  <c r="F30" i="2" s="1"/>
  <c r="T39" i="2" l="1"/>
  <c r="S40" i="2"/>
  <c r="R40" i="2"/>
  <c r="E30" i="2"/>
  <c r="T40" i="2" l="1"/>
  <c r="S41" i="2"/>
  <c r="R41" i="2"/>
  <c r="G30" i="2"/>
  <c r="E31" i="2" s="1"/>
  <c r="G31" i="2" s="1"/>
  <c r="F32" i="2" s="1"/>
  <c r="T41" i="2" l="1"/>
  <c r="S42" i="2"/>
  <c r="R42" i="2"/>
  <c r="F31" i="2"/>
  <c r="E32" i="2"/>
  <c r="T42" i="2" l="1"/>
  <c r="S43" i="2"/>
  <c r="R43" i="2"/>
  <c r="G32" i="2"/>
  <c r="F33" i="2" s="1"/>
  <c r="T43" i="2" l="1"/>
  <c r="S44" i="2"/>
  <c r="R44" i="2"/>
  <c r="E33" i="2"/>
  <c r="G33" i="2"/>
  <c r="F34" i="2" s="1"/>
  <c r="T44" i="2" l="1"/>
  <c r="S45" i="2"/>
  <c r="R45" i="2"/>
  <c r="E34" i="2"/>
  <c r="T45" i="2" l="1"/>
  <c r="S46" i="2"/>
  <c r="R46" i="2"/>
  <c r="G34" i="2"/>
  <c r="F35" i="2" s="1"/>
  <c r="T46" i="2" l="1"/>
  <c r="S47" i="2"/>
  <c r="R47" i="2"/>
  <c r="E35" i="2"/>
  <c r="T47" i="2" l="1"/>
  <c r="S48" i="2"/>
  <c r="R48" i="2"/>
  <c r="G35" i="2"/>
  <c r="F36" i="2" s="1"/>
  <c r="T48" i="2" l="1"/>
  <c r="S49" i="2"/>
  <c r="R49" i="2"/>
  <c r="E36" i="2"/>
  <c r="T49" i="2" l="1"/>
  <c r="S50" i="2"/>
  <c r="R50" i="2"/>
  <c r="G36" i="2"/>
  <c r="F37" i="2" s="1"/>
  <c r="T50" i="2" l="1"/>
  <c r="S51" i="2"/>
  <c r="R51" i="2"/>
  <c r="E37" i="2"/>
  <c r="T51" i="2" l="1"/>
  <c r="S52" i="2"/>
  <c r="R52" i="2"/>
  <c r="G37" i="2"/>
  <c r="F38" i="2" s="1"/>
  <c r="T52" i="2" l="1"/>
  <c r="S53" i="2"/>
  <c r="R53" i="2"/>
  <c r="E38" i="2"/>
  <c r="T53" i="2" l="1"/>
  <c r="S54" i="2"/>
  <c r="R54" i="2"/>
  <c r="G38" i="2"/>
  <c r="F39" i="2" s="1"/>
  <c r="T54" i="2" l="1"/>
  <c r="S55" i="2"/>
  <c r="R55" i="2"/>
  <c r="E39" i="2"/>
  <c r="T55" i="2" l="1"/>
  <c r="S56" i="2"/>
  <c r="R56" i="2"/>
  <c r="G39" i="2"/>
  <c r="F40" i="2" s="1"/>
  <c r="T56" i="2" l="1"/>
  <c r="S57" i="2"/>
  <c r="R57" i="2"/>
  <c r="E40" i="2"/>
  <c r="T57" i="2" l="1"/>
  <c r="S58" i="2"/>
  <c r="R58" i="2"/>
  <c r="G40" i="2"/>
  <c r="F41" i="2" s="1"/>
  <c r="T58" i="2" l="1"/>
  <c r="S59" i="2"/>
  <c r="R59" i="2"/>
  <c r="E41" i="2"/>
  <c r="T59" i="2" l="1"/>
  <c r="S60" i="2"/>
  <c r="R60" i="2"/>
  <c r="G41" i="2"/>
  <c r="F42" i="2" s="1"/>
  <c r="T60" i="2" l="1"/>
  <c r="S61" i="2"/>
  <c r="R61" i="2"/>
  <c r="E42" i="2"/>
  <c r="T61" i="2" l="1"/>
  <c r="S62" i="2"/>
  <c r="R62" i="2"/>
  <c r="G42" i="2"/>
  <c r="E43" i="2" s="1"/>
  <c r="F43" i="2"/>
  <c r="T62" i="2" l="1"/>
  <c r="S63" i="2"/>
  <c r="R63" i="2"/>
  <c r="G43" i="2"/>
  <c r="F44" i="2" s="1"/>
  <c r="T63" i="2" l="1"/>
  <c r="S64" i="2"/>
  <c r="R64" i="2"/>
  <c r="E44" i="2"/>
  <c r="T64" i="2" l="1"/>
  <c r="S65" i="2"/>
  <c r="R65" i="2"/>
  <c r="T65" i="2" s="1"/>
  <c r="G44" i="2"/>
  <c r="F45" i="2" s="1"/>
  <c r="E45" i="2" l="1"/>
  <c r="G45" i="2" l="1"/>
  <c r="F46" i="2" s="1"/>
  <c r="E46" i="2"/>
  <c r="G46" i="2" l="1"/>
  <c r="E47" i="2" s="1"/>
  <c r="G47" i="2" l="1"/>
  <c r="F48" i="2" s="1"/>
  <c r="F47" i="2"/>
  <c r="E48" i="2" l="1"/>
  <c r="G48" i="2" l="1"/>
  <c r="F49" i="2" s="1"/>
  <c r="E49" i="2" l="1"/>
  <c r="G49" i="2" l="1"/>
  <c r="E50" i="2" s="1"/>
  <c r="G50" i="2" l="1"/>
  <c r="F51" i="2" s="1"/>
  <c r="F50" i="2"/>
  <c r="E51" i="2" l="1"/>
  <c r="G51" i="2" l="1"/>
  <c r="F52" i="2" s="1"/>
  <c r="E52" i="2"/>
  <c r="G52" i="2" l="1"/>
  <c r="F53" i="2" s="1"/>
  <c r="E53" i="2" l="1"/>
  <c r="G53" i="2" l="1"/>
  <c r="F54" i="2" s="1"/>
  <c r="E54" i="2"/>
  <c r="G54" i="2" l="1"/>
  <c r="F55" i="2" s="1"/>
  <c r="E55" i="2" l="1"/>
  <c r="G55" i="2" l="1"/>
  <c r="F56" i="2" s="1"/>
  <c r="E56" i="2"/>
  <c r="G56" i="2" l="1"/>
  <c r="F57" i="2" s="1"/>
  <c r="E57" i="2"/>
  <c r="G57" i="2" l="1"/>
  <c r="F58" i="2" s="1"/>
  <c r="E58" i="2"/>
  <c r="G58" i="2" l="1"/>
  <c r="F59" i="2" s="1"/>
  <c r="E59" i="2" l="1"/>
  <c r="G59" i="2" l="1"/>
  <c r="F60" i="2" s="1"/>
  <c r="E60" i="2"/>
  <c r="G60" i="2" l="1"/>
  <c r="F61" i="2" s="1"/>
  <c r="E61" i="2"/>
  <c r="G61" i="2" l="1"/>
  <c r="F62" i="2" s="1"/>
  <c r="E62" i="2"/>
  <c r="G62" i="2" l="1"/>
  <c r="F63" i="2"/>
  <c r="E63" i="2"/>
  <c r="G63" i="2" l="1"/>
  <c r="F64" i="2" s="1"/>
  <c r="E64" i="2"/>
  <c r="G64" i="2" l="1"/>
  <c r="F65" i="2"/>
  <c r="E65" i="2"/>
  <c r="G65" i="2" s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2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" i="1"/>
  <c r="L2" i="1" l="1"/>
  <c r="J3" i="1"/>
  <c r="L3" i="1" s="1"/>
  <c r="K2" i="1"/>
  <c r="J2" i="1"/>
  <c r="G2" i="1"/>
  <c r="F3" i="1"/>
  <c r="G3" i="1" s="1"/>
  <c r="F2" i="1"/>
  <c r="K3" i="1" l="1"/>
  <c r="J4" i="1" s="1"/>
  <c r="F4" i="1"/>
  <c r="K4" i="1" l="1"/>
  <c r="J5" i="1" s="1"/>
  <c r="L5" i="1" s="1"/>
  <c r="L4" i="1"/>
  <c r="F5" i="1"/>
  <c r="G4" i="1"/>
  <c r="F6" i="1" l="1"/>
  <c r="G5" i="1"/>
  <c r="K5" i="1"/>
  <c r="J6" i="1" s="1"/>
  <c r="L6" i="1" s="1"/>
  <c r="K6" i="1" l="1"/>
  <c r="J7" i="1" s="1"/>
  <c r="F7" i="1"/>
  <c r="G6" i="1"/>
  <c r="L7" i="1" l="1"/>
  <c r="K7" i="1"/>
  <c r="J8" i="1" s="1"/>
  <c r="F8" i="1"/>
  <c r="G7" i="1"/>
  <c r="L8" i="1" l="1"/>
  <c r="K8" i="1"/>
  <c r="J9" i="1" s="1"/>
  <c r="F9" i="1"/>
  <c r="G8" i="1"/>
  <c r="L9" i="1" l="1"/>
  <c r="K9" i="1"/>
  <c r="J10" i="1" s="1"/>
  <c r="L10" i="1" s="1"/>
  <c r="F10" i="1"/>
  <c r="G9" i="1"/>
  <c r="K10" i="1" l="1"/>
  <c r="J11" i="1" s="1"/>
  <c r="L11" i="1" s="1"/>
  <c r="F11" i="1"/>
  <c r="G10" i="1"/>
  <c r="K11" i="1"/>
  <c r="J12" i="1" s="1"/>
  <c r="L12" i="1" s="1"/>
  <c r="F12" i="1" l="1"/>
  <c r="G11" i="1"/>
  <c r="K12" i="1"/>
  <c r="J13" i="1" s="1"/>
  <c r="L13" i="1" s="1"/>
  <c r="F13" i="1" l="1"/>
  <c r="G12" i="1"/>
  <c r="K13" i="1"/>
  <c r="J14" i="1" s="1"/>
  <c r="L14" i="1" s="1"/>
  <c r="F14" i="1" l="1"/>
  <c r="G13" i="1"/>
  <c r="K14" i="1"/>
  <c r="J15" i="1" s="1"/>
  <c r="L15" i="1" s="1"/>
  <c r="F15" i="1" l="1"/>
  <c r="G14" i="1"/>
  <c r="K15" i="1"/>
  <c r="J16" i="1" s="1"/>
  <c r="L16" i="1" s="1"/>
  <c r="F16" i="1" l="1"/>
  <c r="G15" i="1"/>
  <c r="K16" i="1"/>
  <c r="J17" i="1" s="1"/>
  <c r="L17" i="1" s="1"/>
  <c r="F17" i="1" l="1"/>
  <c r="G16" i="1"/>
  <c r="K17" i="1"/>
  <c r="J18" i="1" s="1"/>
  <c r="L18" i="1" s="1"/>
  <c r="F18" i="1" l="1"/>
  <c r="G17" i="1"/>
  <c r="K18" i="1"/>
  <c r="J19" i="1" s="1"/>
  <c r="L19" i="1" s="1"/>
  <c r="F19" i="1" l="1"/>
  <c r="G18" i="1"/>
  <c r="K19" i="1"/>
  <c r="J20" i="1" s="1"/>
  <c r="L20" i="1" s="1"/>
  <c r="F20" i="1" l="1"/>
  <c r="G19" i="1"/>
  <c r="K20" i="1"/>
  <c r="J21" i="1" s="1"/>
  <c r="L21" i="1" s="1"/>
  <c r="F21" i="1" l="1"/>
  <c r="G20" i="1"/>
  <c r="K21" i="1"/>
  <c r="J22" i="1" s="1"/>
  <c r="L22" i="1" s="1"/>
  <c r="F22" i="1" l="1"/>
  <c r="G21" i="1"/>
  <c r="K22" i="1"/>
  <c r="J23" i="1" s="1"/>
  <c r="L23" i="1" s="1"/>
  <c r="F23" i="1" l="1"/>
  <c r="G22" i="1"/>
  <c r="K23" i="1"/>
  <c r="J24" i="1" s="1"/>
  <c r="L24" i="1" s="1"/>
  <c r="F24" i="1" l="1"/>
  <c r="G23" i="1"/>
  <c r="K24" i="1"/>
  <c r="J25" i="1" s="1"/>
  <c r="L25" i="1" s="1"/>
  <c r="F25" i="1" l="1"/>
  <c r="G24" i="1"/>
  <c r="K25" i="1"/>
  <c r="J26" i="1" s="1"/>
  <c r="L26" i="1" s="1"/>
  <c r="F26" i="1" l="1"/>
  <c r="G25" i="1"/>
  <c r="K26" i="1"/>
  <c r="J27" i="1" s="1"/>
  <c r="L27" i="1" s="1"/>
  <c r="F27" i="1" l="1"/>
  <c r="G26" i="1"/>
  <c r="K27" i="1"/>
  <c r="J28" i="1" s="1"/>
  <c r="L28" i="1" s="1"/>
  <c r="F28" i="1" l="1"/>
  <c r="G27" i="1"/>
  <c r="K28" i="1"/>
  <c r="J29" i="1" s="1"/>
  <c r="L29" i="1" s="1"/>
  <c r="F29" i="1" l="1"/>
  <c r="G28" i="1"/>
  <c r="K29" i="1"/>
  <c r="J30" i="1" s="1"/>
  <c r="L30" i="1" s="1"/>
  <c r="F30" i="1" l="1"/>
  <c r="G29" i="1"/>
  <c r="K30" i="1"/>
  <c r="J31" i="1" s="1"/>
  <c r="L31" i="1" s="1"/>
  <c r="F31" i="1" l="1"/>
  <c r="G30" i="1"/>
  <c r="K31" i="1"/>
  <c r="J32" i="1" s="1"/>
  <c r="L32" i="1" s="1"/>
  <c r="F32" i="1" l="1"/>
  <c r="G31" i="1"/>
  <c r="K32" i="1"/>
  <c r="J33" i="1" s="1"/>
  <c r="L33" i="1" s="1"/>
  <c r="F33" i="1" l="1"/>
  <c r="G32" i="1"/>
  <c r="K33" i="1"/>
  <c r="J34" i="1" s="1"/>
  <c r="L34" i="1" s="1"/>
  <c r="F34" i="1" l="1"/>
  <c r="G33" i="1"/>
  <c r="K34" i="1"/>
  <c r="J35" i="1" s="1"/>
  <c r="L35" i="1" s="1"/>
  <c r="F35" i="1" l="1"/>
  <c r="G34" i="1"/>
  <c r="K35" i="1"/>
  <c r="J36" i="1" s="1"/>
  <c r="L36" i="1" s="1"/>
  <c r="F36" i="1" l="1"/>
  <c r="G35" i="1"/>
  <c r="K36" i="1"/>
  <c r="J37" i="1" s="1"/>
  <c r="L37" i="1" s="1"/>
  <c r="F37" i="1" l="1"/>
  <c r="G36" i="1"/>
  <c r="K37" i="1"/>
  <c r="J38" i="1" s="1"/>
  <c r="L38" i="1" s="1"/>
  <c r="F38" i="1" l="1"/>
  <c r="G37" i="1"/>
  <c r="K38" i="1"/>
  <c r="J39" i="1" s="1"/>
  <c r="L39" i="1" s="1"/>
  <c r="F39" i="1" l="1"/>
  <c r="G38" i="1"/>
  <c r="K39" i="1"/>
  <c r="J40" i="1" s="1"/>
  <c r="L40" i="1" s="1"/>
  <c r="F40" i="1" l="1"/>
  <c r="G39" i="1"/>
  <c r="K40" i="1"/>
  <c r="J41" i="1" s="1"/>
  <c r="L41" i="1" s="1"/>
  <c r="F41" i="1" l="1"/>
  <c r="G40" i="1"/>
  <c r="K41" i="1"/>
  <c r="J42" i="1" s="1"/>
  <c r="L42" i="1" s="1"/>
  <c r="F42" i="1" l="1"/>
  <c r="G41" i="1"/>
  <c r="K42" i="1"/>
  <c r="J43" i="1" s="1"/>
  <c r="L43" i="1" s="1"/>
  <c r="F43" i="1" l="1"/>
  <c r="G42" i="1"/>
  <c r="K43" i="1"/>
  <c r="J44" i="1" s="1"/>
  <c r="L44" i="1" s="1"/>
  <c r="F44" i="1" l="1"/>
  <c r="G43" i="1"/>
  <c r="K44" i="1"/>
  <c r="J45" i="1" s="1"/>
  <c r="L45" i="1" s="1"/>
  <c r="F45" i="1" l="1"/>
  <c r="G44" i="1"/>
  <c r="K45" i="1"/>
  <c r="J46" i="1" s="1"/>
  <c r="L46" i="1" s="1"/>
  <c r="F46" i="1" l="1"/>
  <c r="G45" i="1"/>
  <c r="K46" i="1"/>
  <c r="J47" i="1" s="1"/>
  <c r="L47" i="1" s="1"/>
  <c r="F47" i="1" l="1"/>
  <c r="G46" i="1"/>
  <c r="K47" i="1"/>
  <c r="J48" i="1" s="1"/>
  <c r="L48" i="1" s="1"/>
  <c r="F48" i="1" l="1"/>
  <c r="G47" i="1"/>
  <c r="K48" i="1"/>
  <c r="J49" i="1" s="1"/>
  <c r="L49" i="1" s="1"/>
  <c r="F49" i="1" l="1"/>
  <c r="G48" i="1"/>
  <c r="K49" i="1"/>
  <c r="J50" i="1" s="1"/>
  <c r="L50" i="1" s="1"/>
  <c r="F50" i="1" l="1"/>
  <c r="G49" i="1"/>
  <c r="K50" i="1"/>
  <c r="J51" i="1" s="1"/>
  <c r="L51" i="1" s="1"/>
  <c r="F51" i="1" l="1"/>
  <c r="G50" i="1"/>
  <c r="K51" i="1"/>
  <c r="J52" i="1" s="1"/>
  <c r="L52" i="1" s="1"/>
  <c r="F52" i="1" l="1"/>
  <c r="G51" i="1"/>
  <c r="K52" i="1"/>
  <c r="J53" i="1" s="1"/>
  <c r="L53" i="1" s="1"/>
  <c r="F53" i="1" l="1"/>
  <c r="G52" i="1"/>
  <c r="K53" i="1"/>
  <c r="J54" i="1" s="1"/>
  <c r="L54" i="1" s="1"/>
  <c r="F54" i="1" l="1"/>
  <c r="G53" i="1"/>
  <c r="K54" i="1"/>
  <c r="J55" i="1" s="1"/>
  <c r="L55" i="1" s="1"/>
  <c r="F55" i="1" l="1"/>
  <c r="G54" i="1"/>
  <c r="K55" i="1"/>
  <c r="J56" i="1" s="1"/>
  <c r="L56" i="1" s="1"/>
  <c r="F56" i="1" l="1"/>
  <c r="G55" i="1"/>
  <c r="K56" i="1"/>
  <c r="J57" i="1" s="1"/>
  <c r="L57" i="1" s="1"/>
  <c r="F57" i="1" l="1"/>
  <c r="G56" i="1"/>
  <c r="K57" i="1"/>
  <c r="J58" i="1" s="1"/>
  <c r="L58" i="1" s="1"/>
  <c r="F58" i="1" l="1"/>
  <c r="G57" i="1"/>
  <c r="K58" i="1"/>
  <c r="J59" i="1" s="1"/>
  <c r="L59" i="1" s="1"/>
  <c r="F59" i="1" l="1"/>
  <c r="G58" i="1"/>
  <c r="K59" i="1"/>
  <c r="J60" i="1" s="1"/>
  <c r="L60" i="1" s="1"/>
  <c r="F60" i="1" l="1"/>
  <c r="G59" i="1"/>
  <c r="K60" i="1"/>
  <c r="J61" i="1" s="1"/>
  <c r="L61" i="1" s="1"/>
  <c r="F61" i="1" l="1"/>
  <c r="G60" i="1"/>
  <c r="K61" i="1"/>
  <c r="J62" i="1" s="1"/>
  <c r="L62" i="1" s="1"/>
  <c r="F62" i="1" l="1"/>
  <c r="G61" i="1"/>
  <c r="K62" i="1"/>
  <c r="J63" i="1"/>
  <c r="L63" i="1" s="1"/>
  <c r="F63" i="1" l="1"/>
  <c r="G62" i="1"/>
  <c r="K63" i="1"/>
  <c r="J64" i="1" s="1"/>
  <c r="L64" i="1" s="1"/>
  <c r="F64" i="1" l="1"/>
  <c r="G63" i="1"/>
  <c r="K64" i="1"/>
  <c r="J65" i="1" s="1"/>
  <c r="K65" i="1" l="1"/>
  <c r="L65" i="1"/>
  <c r="M2" i="1" s="1"/>
  <c r="F65" i="1"/>
  <c r="G65" i="1" s="1"/>
  <c r="H2" i="1" s="1"/>
  <c r="G64" i="1"/>
  <c r="N6" i="1" l="1"/>
</calcChain>
</file>

<file path=xl/sharedStrings.xml><?xml version="1.0" encoding="utf-8"?>
<sst xmlns="http://schemas.openxmlformats.org/spreadsheetml/2006/main" count="24" uniqueCount="14">
  <si>
    <t>Period</t>
  </si>
  <si>
    <t>Revenue</t>
  </si>
  <si>
    <t>Sales_quantity</t>
  </si>
  <si>
    <t>Average_cost</t>
  </si>
  <si>
    <t>error</t>
  </si>
  <si>
    <t>average cost double st</t>
  </si>
  <si>
    <t>bt</t>
  </si>
  <si>
    <t>st</t>
  </si>
  <si>
    <t>lt</t>
  </si>
  <si>
    <t>yt</t>
  </si>
  <si>
    <t>lag</t>
  </si>
  <si>
    <t xml:space="preserve">average cost single </t>
  </si>
  <si>
    <t xml:space="preserve"> correl of revenue</t>
  </si>
  <si>
    <t>correl of sales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</si>
</sst>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single</a:t>
            </a:r>
            <a:r>
              <a:rPr lang="en-IN" baseline="0"/>
              <a:t> smoothing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'average cost'!$D$1</c:f>
              <c:strCache>
                <c:ptCount val="1"/>
                <c:pt idx="0">
                  <c:v>Average_cost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'average cost'!$D$2:$D$65</c:f>
              <c:numCache>
                <c:formatCode>General</c:formatCode>
                <c:ptCount val="64"/>
                <c:pt idx="0">
                  <c:v>1257.763541</c:v>
                </c:pt>
                <c:pt idx="1">
                  <c:v>1358.5070000000001</c:v>
                </c:pt>
                <c:pt idx="2">
                  <c:v>1384.6970240000001</c:v>
                </c:pt>
                <c:pt idx="3">
                  <c:v>1235.6067049999999</c:v>
                </c:pt>
                <c:pt idx="4">
                  <c:v>1626.6217650000001</c:v>
                </c:pt>
                <c:pt idx="5">
                  <c:v>1275.3745080000001</c:v>
                </c:pt>
                <c:pt idx="6">
                  <c:v>1110.5768049999999</c:v>
                </c:pt>
                <c:pt idx="7">
                  <c:v>1759.42887</c:v>
                </c:pt>
                <c:pt idx="8">
                  <c:v>1276.2599090000001</c:v>
                </c:pt>
                <c:pt idx="9">
                  <c:v>1157.588904</c:v>
                </c:pt>
                <c:pt idx="10">
                  <c:v>1383.0245970000001</c:v>
                </c:pt>
                <c:pt idx="11">
                  <c:v>1256.8085579999999</c:v>
                </c:pt>
                <c:pt idx="12">
                  <c:v>1861.4765050000001</c:v>
                </c:pt>
                <c:pt idx="13">
                  <c:v>1700.5302260000001</c:v>
                </c:pt>
                <c:pt idx="14">
                  <c:v>1621.604699</c:v>
                </c:pt>
                <c:pt idx="15">
                  <c:v>2038.321083</c:v>
                </c:pt>
                <c:pt idx="16">
                  <c:v>1784.707557</c:v>
                </c:pt>
                <c:pt idx="17">
                  <c:v>1614.837301</c:v>
                </c:pt>
                <c:pt idx="18">
                  <c:v>1878.720425</c:v>
                </c:pt>
                <c:pt idx="19">
                  <c:v>1836.6751569999999</c:v>
                </c:pt>
                <c:pt idx="20">
                  <c:v>2034.5095449999999</c:v>
                </c:pt>
                <c:pt idx="21">
                  <c:v>1471.61915</c:v>
                </c:pt>
                <c:pt idx="22">
                  <c:v>1583.5665409999999</c:v>
                </c:pt>
                <c:pt idx="23">
                  <c:v>1554.4104440000001</c:v>
                </c:pt>
                <c:pt idx="24">
                  <c:v>2132.0019339999999</c:v>
                </c:pt>
                <c:pt idx="25">
                  <c:v>1916.0851849999999</c:v>
                </c:pt>
                <c:pt idx="26">
                  <c:v>2092.43091</c:v>
                </c:pt>
                <c:pt idx="27">
                  <c:v>1508.317405</c:v>
                </c:pt>
                <c:pt idx="28">
                  <c:v>2315.008323</c:v>
                </c:pt>
                <c:pt idx="29">
                  <c:v>1654.4148909999999</c:v>
                </c:pt>
                <c:pt idx="30">
                  <c:v>1891.1013029999999</c:v>
                </c:pt>
                <c:pt idx="31">
                  <c:v>1705.3235520000001</c:v>
                </c:pt>
                <c:pt idx="32">
                  <c:v>1570.02295</c:v>
                </c:pt>
                <c:pt idx="33">
                  <c:v>1617.5114309999999</c:v>
                </c:pt>
                <c:pt idx="34">
                  <c:v>1461.3522800000001</c:v>
                </c:pt>
                <c:pt idx="35">
                  <c:v>1458.376602</c:v>
                </c:pt>
                <c:pt idx="36">
                  <c:v>2224.2843149999999</c:v>
                </c:pt>
                <c:pt idx="37">
                  <c:v>1955.0742049999999</c:v>
                </c:pt>
                <c:pt idx="38">
                  <c:v>1620.3279</c:v>
                </c:pt>
                <c:pt idx="39">
                  <c:v>1612.875581</c:v>
                </c:pt>
                <c:pt idx="40">
                  <c:v>1985.4000390000001</c:v>
                </c:pt>
                <c:pt idx="41">
                  <c:v>1441.932865</c:v>
                </c:pt>
                <c:pt idx="42">
                  <c:v>1947.411801</c:v>
                </c:pt>
                <c:pt idx="43">
                  <c:v>1931.8103120000001</c:v>
                </c:pt>
                <c:pt idx="44">
                  <c:v>1516.5463589999999</c:v>
                </c:pt>
                <c:pt idx="45">
                  <c:v>1759.033991</c:v>
                </c:pt>
                <c:pt idx="46">
                  <c:v>1669.574764</c:v>
                </c:pt>
                <c:pt idx="47">
                  <c:v>1422.044394</c:v>
                </c:pt>
                <c:pt idx="48">
                  <c:v>1513.112554</c:v>
                </c:pt>
                <c:pt idx="49">
                  <c:v>1690.089653</c:v>
                </c:pt>
                <c:pt idx="50">
                  <c:v>1623.736682</c:v>
                </c:pt>
                <c:pt idx="51">
                  <c:v>1470.6485339999999</c:v>
                </c:pt>
                <c:pt idx="52">
                  <c:v>1917.348827</c:v>
                </c:pt>
                <c:pt idx="53">
                  <c:v>1911.599553</c:v>
                </c:pt>
                <c:pt idx="54">
                  <c:v>2098.46884</c:v>
                </c:pt>
                <c:pt idx="55">
                  <c:v>2559.328184</c:v>
                </c:pt>
                <c:pt idx="56">
                  <c:v>2086.8816980000001</c:v>
                </c:pt>
                <c:pt idx="57">
                  <c:v>1659.9788060000001</c:v>
                </c:pt>
                <c:pt idx="58">
                  <c:v>1654.3847040000001</c:v>
                </c:pt>
                <c:pt idx="59">
                  <c:v>1543.420464</c:v>
                </c:pt>
                <c:pt idx="60">
                  <c:v>2070.6408499999998</c:v>
                </c:pt>
                <c:pt idx="61">
                  <c:v>1711.0571809999999</c:v>
                </c:pt>
                <c:pt idx="62">
                  <c:v>1535.882748</c:v>
                </c:pt>
                <c:pt idx="63">
                  <c:v>1965.8347900000001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12-46FD-AB3C-5F9758651D83}"/>
            </c:ext>
          </c:extLst>
        </c:ser>
        <c:ser>
          <c:idx val="1"/>
          <c:order val="1"/>
          <c:tx>
            <c:strRef>
              <c:f>'average cost'!$F$1</c:f>
              <c:strCache>
                <c:ptCount val="1"/>
                <c:pt idx="0">
                  <c:v>average cost single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'average cost'!$F$2:$F$65</c:f>
              <c:numCache>
                <c:formatCode>General</c:formatCode>
                <c:ptCount val="64"/>
                <c:pt idx="0">
                  <c:v>1257.763541</c:v>
                </c:pt>
                <c:pt idx="1">
                  <c:v>1287.9865786999999</c:v>
                </c:pt>
                <c:pt idx="2">
                  <c:v>1316.9997122899999</c:v>
                </c:pt>
                <c:pt idx="3">
                  <c:v>1292.581810103</c:v>
                </c:pt>
                <c:pt idx="4">
                  <c:v>1392.7937965720998</c:v>
                </c:pt>
                <c:pt idx="5">
                  <c:v>1357.5680100004699</c:v>
                </c:pt>
                <c:pt idx="6">
                  <c:v>1283.4706485003289</c:v>
                </c:pt>
                <c:pt idx="7">
                  <c:v>1426.2581149502303</c:v>
                </c:pt>
                <c:pt idx="8">
                  <c:v>1381.2586531651611</c:v>
                </c:pt>
                <c:pt idx="9">
                  <c:v>1314.1577284156126</c:v>
                </c:pt>
                <c:pt idx="10">
                  <c:v>1334.8177889909289</c:v>
                </c:pt>
                <c:pt idx="11">
                  <c:v>1311.41501969365</c:v>
                </c:pt>
                <c:pt idx="12">
                  <c:v>1476.433465285555</c:v>
                </c:pt>
                <c:pt idx="13">
                  <c:v>1543.6624934998886</c:v>
                </c:pt>
                <c:pt idx="14">
                  <c:v>1567.0451551499218</c:v>
                </c:pt>
                <c:pt idx="15">
                  <c:v>1708.4279335049453</c:v>
                </c:pt>
                <c:pt idx="16">
                  <c:v>1731.3118205534615</c:v>
                </c:pt>
                <c:pt idx="17">
                  <c:v>1696.369464687423</c:v>
                </c:pt>
                <c:pt idx="18">
                  <c:v>1751.0747527811959</c:v>
                </c:pt>
                <c:pt idx="19">
                  <c:v>1776.7548740468369</c:v>
                </c:pt>
                <c:pt idx="20">
                  <c:v>1854.0812753327855</c:v>
                </c:pt>
                <c:pt idx="21">
                  <c:v>1739.3426377329497</c:v>
                </c:pt>
                <c:pt idx="22">
                  <c:v>1692.6098087130645</c:v>
                </c:pt>
                <c:pt idx="23">
                  <c:v>1651.1499992991451</c:v>
                </c:pt>
                <c:pt idx="24">
                  <c:v>1795.4055797094015</c:v>
                </c:pt>
                <c:pt idx="25">
                  <c:v>1831.6094612965808</c:v>
                </c:pt>
                <c:pt idx="26">
                  <c:v>1909.8558959076063</c:v>
                </c:pt>
                <c:pt idx="27">
                  <c:v>1789.3943486353244</c:v>
                </c:pt>
                <c:pt idx="28">
                  <c:v>1947.0785409447271</c:v>
                </c:pt>
                <c:pt idx="29">
                  <c:v>1859.2794459613087</c:v>
                </c:pt>
                <c:pt idx="30">
                  <c:v>1868.8260030729161</c:v>
                </c:pt>
                <c:pt idx="31">
                  <c:v>1819.7752677510412</c:v>
                </c:pt>
                <c:pt idx="32">
                  <c:v>1744.8495724257286</c:v>
                </c:pt>
                <c:pt idx="33">
                  <c:v>1706.6481299980098</c:v>
                </c:pt>
                <c:pt idx="34">
                  <c:v>1633.0593749986069</c:v>
                </c:pt>
                <c:pt idx="35">
                  <c:v>1580.6545430990247</c:v>
                </c:pt>
                <c:pt idx="36">
                  <c:v>1773.7434746693173</c:v>
                </c:pt>
                <c:pt idx="37">
                  <c:v>1828.1426937685219</c:v>
                </c:pt>
                <c:pt idx="38">
                  <c:v>1765.7982556379652</c:v>
                </c:pt>
                <c:pt idx="39">
                  <c:v>1719.9214532465755</c:v>
                </c:pt>
                <c:pt idx="40">
                  <c:v>1799.5650289726027</c:v>
                </c:pt>
                <c:pt idx="41">
                  <c:v>1692.2753797808218</c:v>
                </c:pt>
                <c:pt idx="42">
                  <c:v>1768.8163061465752</c:v>
                </c:pt>
                <c:pt idx="43">
                  <c:v>1817.7145079026027</c:v>
                </c:pt>
                <c:pt idx="44">
                  <c:v>1727.3640632318218</c:v>
                </c:pt>
                <c:pt idx="45">
                  <c:v>1736.8650415622751</c:v>
                </c:pt>
                <c:pt idx="46">
                  <c:v>1716.6779582935924</c:v>
                </c:pt>
                <c:pt idx="47">
                  <c:v>1628.2878890055144</c:v>
                </c:pt>
                <c:pt idx="48">
                  <c:v>1593.7352885038601</c:v>
                </c:pt>
                <c:pt idx="49">
                  <c:v>1622.641597852702</c:v>
                </c:pt>
                <c:pt idx="50">
                  <c:v>1622.9701230968913</c:v>
                </c:pt>
                <c:pt idx="51">
                  <c:v>1577.2736463678239</c:v>
                </c:pt>
                <c:pt idx="52">
                  <c:v>1679.2962005574766</c:v>
                </c:pt>
                <c:pt idx="53">
                  <c:v>1748.9872062902336</c:v>
                </c:pt>
                <c:pt idx="54">
                  <c:v>1853.8316964031633</c:v>
                </c:pt>
                <c:pt idx="55">
                  <c:v>2065.4806426822142</c:v>
                </c:pt>
                <c:pt idx="56">
                  <c:v>2071.9009592775501</c:v>
                </c:pt>
                <c:pt idx="57">
                  <c:v>1948.324313294285</c:v>
                </c:pt>
                <c:pt idx="58">
                  <c:v>1860.1424305059995</c:v>
                </c:pt>
                <c:pt idx="59">
                  <c:v>1765.1258405541996</c:v>
                </c:pt>
                <c:pt idx="60">
                  <c:v>1856.7803433879396</c:v>
                </c:pt>
                <c:pt idx="61">
                  <c:v>1813.0633946715575</c:v>
                </c:pt>
                <c:pt idx="62">
                  <c:v>1729.9092006700901</c:v>
                </c:pt>
                <c:pt idx="63">
                  <c:v>1800.6868774690629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12-46FD-AB3C-5F9758651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199808"/>
        <c:axId val="1651247296"/>
      </c:lineChart>
      <c:catAx>
        <c:axId val="279199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247296"/>
        <c:crosses val="autoZero"/>
        <c:auto val="1"/>
        <c:lblAlgn val="ctr"/>
        <c:lblOffset val="100"/>
        <c:noMultiLvlLbl val="0"/>
      </c:catAx>
      <c:valAx>
        <c:axId val="16512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9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</a:t>
            </a:r>
            <a:r>
              <a:rPr lang="en-IN" baseline="0"/>
              <a:t> actual vs smoothened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'triple revenue'!$C$1</c:f>
              <c:strCache>
                <c:ptCount val="1"/>
                <c:pt idx="0">
                  <c:v>Sales_quantity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'triple revenue'!$C$2:$C$65</c:f>
              <c:numCache>
                <c:formatCode>General</c:formatCode>
                <c:ptCount val="64"/>
                <c:pt idx="0">
                  <c:v>12729</c:v>
                </c:pt>
                <c:pt idx="1">
                  <c:v>11636</c:v>
                </c:pt>
                <c:pt idx="2">
                  <c:v>15922</c:v>
                </c:pt>
                <c:pt idx="3">
                  <c:v>15227</c:v>
                </c:pt>
                <c:pt idx="4">
                  <c:v>8620</c:v>
                </c:pt>
                <c:pt idx="5">
                  <c:v>13160</c:v>
                </c:pt>
                <c:pt idx="6">
                  <c:v>17254</c:v>
                </c:pt>
                <c:pt idx="7">
                  <c:v>8642</c:v>
                </c:pt>
                <c:pt idx="8">
                  <c:v>16144</c:v>
                </c:pt>
                <c:pt idx="9">
                  <c:v>18135</c:v>
                </c:pt>
                <c:pt idx="10">
                  <c:v>10841</c:v>
                </c:pt>
                <c:pt idx="11">
                  <c:v>22113</c:v>
                </c:pt>
                <c:pt idx="12">
                  <c:v>15365</c:v>
                </c:pt>
                <c:pt idx="13">
                  <c:v>13153</c:v>
                </c:pt>
                <c:pt idx="14">
                  <c:v>18339</c:v>
                </c:pt>
                <c:pt idx="15">
                  <c:v>13909</c:v>
                </c:pt>
                <c:pt idx="16">
                  <c:v>8553</c:v>
                </c:pt>
                <c:pt idx="17">
                  <c:v>15101</c:v>
                </c:pt>
                <c:pt idx="18">
                  <c:v>15695</c:v>
                </c:pt>
                <c:pt idx="19">
                  <c:v>8314</c:v>
                </c:pt>
                <c:pt idx="20">
                  <c:v>17764</c:v>
                </c:pt>
                <c:pt idx="21">
                  <c:v>18969</c:v>
                </c:pt>
                <c:pt idx="22">
                  <c:v>13433</c:v>
                </c:pt>
                <c:pt idx="23">
                  <c:v>27029</c:v>
                </c:pt>
                <c:pt idx="24">
                  <c:v>16889</c:v>
                </c:pt>
                <c:pt idx="25">
                  <c:v>15864</c:v>
                </c:pt>
                <c:pt idx="26">
                  <c:v>22786</c:v>
                </c:pt>
                <c:pt idx="27">
                  <c:v>17910</c:v>
                </c:pt>
                <c:pt idx="28">
                  <c:v>10777</c:v>
                </c:pt>
                <c:pt idx="29">
                  <c:v>18799</c:v>
                </c:pt>
                <c:pt idx="30">
                  <c:v>17899</c:v>
                </c:pt>
                <c:pt idx="31">
                  <c:v>9649</c:v>
                </c:pt>
                <c:pt idx="32">
                  <c:v>20159</c:v>
                </c:pt>
                <c:pt idx="33">
                  <c:v>19519</c:v>
                </c:pt>
                <c:pt idx="34">
                  <c:v>15360</c:v>
                </c:pt>
                <c:pt idx="35">
                  <c:v>30833</c:v>
                </c:pt>
                <c:pt idx="36">
                  <c:v>19812</c:v>
                </c:pt>
                <c:pt idx="37">
                  <c:v>18424</c:v>
                </c:pt>
                <c:pt idx="38">
                  <c:v>29004</c:v>
                </c:pt>
                <c:pt idx="39">
                  <c:v>22033</c:v>
                </c:pt>
                <c:pt idx="40">
                  <c:v>14959</c:v>
                </c:pt>
                <c:pt idx="41">
                  <c:v>23067</c:v>
                </c:pt>
                <c:pt idx="42">
                  <c:v>18397</c:v>
                </c:pt>
                <c:pt idx="43">
                  <c:v>12045</c:v>
                </c:pt>
                <c:pt idx="44">
                  <c:v>23358</c:v>
                </c:pt>
                <c:pt idx="45">
                  <c:v>22644</c:v>
                </c:pt>
                <c:pt idx="46">
                  <c:v>19765</c:v>
                </c:pt>
                <c:pt idx="47">
                  <c:v>33207</c:v>
                </c:pt>
                <c:pt idx="48">
                  <c:v>24096</c:v>
                </c:pt>
                <c:pt idx="49">
                  <c:v>21624</c:v>
                </c:pt>
                <c:pt idx="50">
                  <c:v>33379</c:v>
                </c:pt>
                <c:pt idx="51">
                  <c:v>22265</c:v>
                </c:pt>
                <c:pt idx="52">
                  <c:v>16967</c:v>
                </c:pt>
                <c:pt idx="53">
                  <c:v>24958</c:v>
                </c:pt>
                <c:pt idx="54">
                  <c:v>21917</c:v>
                </c:pt>
                <c:pt idx="55">
                  <c:v>14431</c:v>
                </c:pt>
                <c:pt idx="56">
                  <c:v>23253</c:v>
                </c:pt>
                <c:pt idx="57">
                  <c:v>26603</c:v>
                </c:pt>
                <c:pt idx="58">
                  <c:v>21987</c:v>
                </c:pt>
                <c:pt idx="59">
                  <c:v>38069</c:v>
                </c:pt>
                <c:pt idx="60">
                  <c:v>27184</c:v>
                </c:pt>
                <c:pt idx="61">
                  <c:v>23509</c:v>
                </c:pt>
                <c:pt idx="62">
                  <c:v>32569</c:v>
                </c:pt>
                <c:pt idx="63">
                  <c:v>26615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9B-4220-A899-D53CF0BAFA6D}"/>
            </c:ext>
          </c:extLst>
        </c:ser>
        <c:ser>
          <c:idx val="1"/>
          <c:order val="1"/>
          <c:tx>
            <c:strRef>
              <c:f>'triple revenue'!$R$1</c:f>
              <c:strCache>
                <c:ptCount val="1"/>
                <c:pt idx="0">
                  <c:v>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'triple revenue'!$R$2:$R$65</c:f>
              <c:numCache>
                <c:formatCode>General</c:formatCode>
                <c:ptCount val="64"/>
                <c:pt idx="2">
                  <c:v>4776.5052125995981</c:v>
                </c:pt>
                <c:pt idx="3">
                  <c:v>9248.9803209472047</c:v>
                </c:pt>
                <c:pt idx="4">
                  <c:v>11114.945482418647</c:v>
                </c:pt>
                <c:pt idx="5">
                  <c:v>13483.661062236353</c:v>
                </c:pt>
                <c:pt idx="6">
                  <c:v>15050.162480166784</c:v>
                </c:pt>
                <c:pt idx="7">
                  <c:v>15130.799172677935</c:v>
                </c:pt>
                <c:pt idx="8">
                  <c:v>16407.747172219191</c:v>
                </c:pt>
                <c:pt idx="9">
                  <c:v>16987.408031701802</c:v>
                </c:pt>
                <c:pt idx="10">
                  <c:v>17388.839229824916</c:v>
                </c:pt>
                <c:pt idx="11">
                  <c:v>19416.102922921858</c:v>
                </c:pt>
                <c:pt idx="12">
                  <c:v>18603.205647838451</c:v>
                </c:pt>
                <c:pt idx="13">
                  <c:v>19117.265268508701</c:v>
                </c:pt>
                <c:pt idx="14">
                  <c:v>18654.681485259673</c:v>
                </c:pt>
                <c:pt idx="15">
                  <c:v>17852.862033343721</c:v>
                </c:pt>
                <c:pt idx="16">
                  <c:v>16683.318916093733</c:v>
                </c:pt>
                <c:pt idx="17">
                  <c:v>15679.208480549971</c:v>
                </c:pt>
                <c:pt idx="18">
                  <c:v>16143.634966926333</c:v>
                </c:pt>
                <c:pt idx="19">
                  <c:v>15856.253087118068</c:v>
                </c:pt>
                <c:pt idx="20">
                  <c:v>16328.107076407479</c:v>
                </c:pt>
                <c:pt idx="21">
                  <c:v>17516.432367704096</c:v>
                </c:pt>
                <c:pt idx="22">
                  <c:v>18893.328146338994</c:v>
                </c:pt>
                <c:pt idx="23">
                  <c:v>21644.189554883269</c:v>
                </c:pt>
                <c:pt idx="24">
                  <c:v>21139.954491237593</c:v>
                </c:pt>
                <c:pt idx="25">
                  <c:v>21906.650122919724</c:v>
                </c:pt>
                <c:pt idx="26">
                  <c:v>21471.309976452685</c:v>
                </c:pt>
                <c:pt idx="27">
                  <c:v>21455.067609805737</c:v>
                </c:pt>
                <c:pt idx="28">
                  <c:v>20180.199207494898</c:v>
                </c:pt>
                <c:pt idx="29">
                  <c:v>18843.516236158343</c:v>
                </c:pt>
                <c:pt idx="30">
                  <c:v>19016.480251028006</c:v>
                </c:pt>
                <c:pt idx="31">
                  <c:v>18459.579816664067</c:v>
                </c:pt>
                <c:pt idx="32">
                  <c:v>18473.896034302899</c:v>
                </c:pt>
                <c:pt idx="33">
                  <c:v>19123.290412574879</c:v>
                </c:pt>
                <c:pt idx="34">
                  <c:v>20673.706237823739</c:v>
                </c:pt>
                <c:pt idx="35">
                  <c:v>23786.060340650984</c:v>
                </c:pt>
                <c:pt idx="36">
                  <c:v>23815.662441476507</c:v>
                </c:pt>
                <c:pt idx="37">
                  <c:v>24785.088305556208</c:v>
                </c:pt>
                <c:pt idx="38">
                  <c:v>25116.194448647955</c:v>
                </c:pt>
                <c:pt idx="39">
                  <c:v>25576.202885699851</c:v>
                </c:pt>
                <c:pt idx="40">
                  <c:v>24726.456450204125</c:v>
                </c:pt>
                <c:pt idx="41">
                  <c:v>22952.9376667293</c:v>
                </c:pt>
                <c:pt idx="42">
                  <c:v>22112.708322034763</c:v>
                </c:pt>
                <c:pt idx="43">
                  <c:v>21203.572223230156</c:v>
                </c:pt>
                <c:pt idx="44">
                  <c:v>20884.932956665536</c:v>
                </c:pt>
                <c:pt idx="45">
                  <c:v>22066.355119625652</c:v>
                </c:pt>
                <c:pt idx="46">
                  <c:v>24163.930837523429</c:v>
                </c:pt>
                <c:pt idx="47">
                  <c:v>26864.598392815293</c:v>
                </c:pt>
                <c:pt idx="48">
                  <c:v>27354.724763974606</c:v>
                </c:pt>
                <c:pt idx="49">
                  <c:v>28172.052292821118</c:v>
                </c:pt>
                <c:pt idx="50">
                  <c:v>28911.005622444329</c:v>
                </c:pt>
                <c:pt idx="51">
                  <c:v>28307.373760146373</c:v>
                </c:pt>
                <c:pt idx="52">
                  <c:v>27013.632067188584</c:v>
                </c:pt>
                <c:pt idx="53">
                  <c:v>24764.994468236342</c:v>
                </c:pt>
                <c:pt idx="54">
                  <c:v>24650.242890401114</c:v>
                </c:pt>
                <c:pt idx="55">
                  <c:v>23784.468016266583</c:v>
                </c:pt>
                <c:pt idx="56">
                  <c:v>22645.334829598483</c:v>
                </c:pt>
                <c:pt idx="57">
                  <c:v>24207.352486440192</c:v>
                </c:pt>
                <c:pt idx="58">
                  <c:v>26367.294573204475</c:v>
                </c:pt>
                <c:pt idx="59">
                  <c:v>30257.623228599783</c:v>
                </c:pt>
                <c:pt idx="60">
                  <c:v>30583.634145250817</c:v>
                </c:pt>
                <c:pt idx="61">
                  <c:v>31166.275499863063</c:v>
                </c:pt>
                <c:pt idx="62">
                  <c:v>30587.462647237404</c:v>
                </c:pt>
                <c:pt idx="63">
                  <c:v>30346.95264740938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9B-4220-A899-D53CF0BAFA6D}"/>
            </c:ext>
          </c:extLst>
        </c:ser>
        <c:ser>
          <c:idx val="2"/>
          <c:order val="2"/>
          <c:tx>
            <c:strRef>
              <c:f>'triple revenue'!$A$1:$A$65</c:f>
              <c:strCache>
                <c:ptCount val="65"/>
                <c:pt idx="0">
                  <c:v>Period</c:v>
                </c:pt>
                <c:pt idx="1">
                  <c:v>1/1/2015</c:v>
                </c:pt>
                <c:pt idx="2">
                  <c:v>1/2/2015</c:v>
                </c:pt>
                <c:pt idx="3">
                  <c:v>1/3/2015</c:v>
                </c:pt>
                <c:pt idx="4">
                  <c:v>1/4/2015</c:v>
                </c:pt>
                <c:pt idx="5">
                  <c:v>1/5/2015</c:v>
                </c:pt>
                <c:pt idx="6">
                  <c:v>1/6/2015</c:v>
                </c:pt>
                <c:pt idx="7">
                  <c:v>1/7/2015</c:v>
                </c:pt>
                <c:pt idx="8">
                  <c:v>1/8/2015</c:v>
                </c:pt>
                <c:pt idx="9">
                  <c:v>1/9/2015</c:v>
                </c:pt>
                <c:pt idx="10">
                  <c:v>1/10/2015</c:v>
                </c:pt>
                <c:pt idx="11">
                  <c:v>1/11/2015</c:v>
                </c:pt>
                <c:pt idx="12">
                  <c:v>1/12/2015</c:v>
                </c:pt>
                <c:pt idx="13">
                  <c:v>1/1/2016</c:v>
                </c:pt>
                <c:pt idx="14">
                  <c:v>1/2/2016</c:v>
                </c:pt>
                <c:pt idx="15">
                  <c:v>1/3/2016</c:v>
                </c:pt>
                <c:pt idx="16">
                  <c:v>1/4/2016</c:v>
                </c:pt>
                <c:pt idx="17">
                  <c:v>1/5/2016</c:v>
                </c:pt>
                <c:pt idx="18">
                  <c:v>1/6/2016</c:v>
                </c:pt>
                <c:pt idx="19">
                  <c:v>1/7/2016</c:v>
                </c:pt>
                <c:pt idx="20">
                  <c:v>1/8/2016</c:v>
                </c:pt>
                <c:pt idx="21">
                  <c:v>1/9/2016</c:v>
                </c:pt>
                <c:pt idx="22">
                  <c:v>1/10/2016</c:v>
                </c:pt>
                <c:pt idx="23">
                  <c:v>1/11/2016</c:v>
                </c:pt>
                <c:pt idx="24">
                  <c:v>1/12/2016</c:v>
                </c:pt>
                <c:pt idx="25">
                  <c:v>1/1/2017</c:v>
                </c:pt>
                <c:pt idx="26">
                  <c:v>1/2/2017</c:v>
                </c:pt>
                <c:pt idx="27">
                  <c:v>1/3/2017</c:v>
                </c:pt>
                <c:pt idx="28">
                  <c:v>1/4/2017</c:v>
                </c:pt>
                <c:pt idx="29">
                  <c:v>1/5/2017</c:v>
                </c:pt>
                <c:pt idx="30">
                  <c:v>1/6/2017</c:v>
                </c:pt>
                <c:pt idx="31">
                  <c:v>1/7/2017</c:v>
                </c:pt>
                <c:pt idx="32">
                  <c:v>1/8/2017</c:v>
                </c:pt>
                <c:pt idx="33">
                  <c:v>1/9/2017</c:v>
                </c:pt>
                <c:pt idx="34">
                  <c:v>1/10/2017</c:v>
                </c:pt>
                <c:pt idx="35">
                  <c:v>1/11/2017</c:v>
                </c:pt>
                <c:pt idx="36">
                  <c:v>1/12/2017</c:v>
                </c:pt>
                <c:pt idx="37">
                  <c:v>1/1/2018</c:v>
                </c:pt>
                <c:pt idx="38">
                  <c:v>1/2/2018</c:v>
                </c:pt>
                <c:pt idx="39">
                  <c:v>1/3/2018</c:v>
                </c:pt>
                <c:pt idx="40">
                  <c:v>1/4/2018</c:v>
                </c:pt>
                <c:pt idx="41">
                  <c:v>1/5/2018</c:v>
                </c:pt>
                <c:pt idx="42">
                  <c:v>1/6/2018</c:v>
                </c:pt>
                <c:pt idx="43">
                  <c:v>1/7/2018</c:v>
                </c:pt>
                <c:pt idx="44">
                  <c:v>1/8/2018</c:v>
                </c:pt>
                <c:pt idx="45">
                  <c:v>1/9/2018</c:v>
                </c:pt>
                <c:pt idx="46">
                  <c:v>1/10/2018</c:v>
                </c:pt>
                <c:pt idx="47">
                  <c:v>1/11/2018</c:v>
                </c:pt>
                <c:pt idx="48">
                  <c:v>1/12/2018</c:v>
                </c:pt>
                <c:pt idx="49">
                  <c:v>1/1/2019</c:v>
                </c:pt>
                <c:pt idx="50">
                  <c:v>1/2/2019</c:v>
                </c:pt>
                <c:pt idx="51">
                  <c:v>1/3/2019</c:v>
                </c:pt>
                <c:pt idx="52">
                  <c:v>1/4/2019</c:v>
                </c:pt>
                <c:pt idx="53">
                  <c:v>1/5/2019</c:v>
                </c:pt>
                <c:pt idx="54">
                  <c:v>1/6/2019</c:v>
                </c:pt>
                <c:pt idx="55">
                  <c:v>1/7/2019</c:v>
                </c:pt>
                <c:pt idx="56">
                  <c:v>1/8/2019</c:v>
                </c:pt>
                <c:pt idx="57">
                  <c:v>1/9/2019</c:v>
                </c:pt>
                <c:pt idx="58">
                  <c:v>1/10/2019</c:v>
                </c:pt>
                <c:pt idx="59">
                  <c:v>1/11/2019</c:v>
                </c:pt>
                <c:pt idx="60">
                  <c:v>1/12/2019</c:v>
                </c:pt>
                <c:pt idx="61">
                  <c:v>1/1/2020</c:v>
                </c:pt>
                <c:pt idx="62">
                  <c:v>1/2/2020</c:v>
                </c:pt>
                <c:pt idx="63">
                  <c:v>1/3/2020</c:v>
                </c:pt>
                <c:pt idx="64">
                  <c:v>1/4/2020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069B-4220-A899-D53CF0BAF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1208880"/>
        <c:axId val="1916001168"/>
      </c:lineChart>
      <c:catAx>
        <c:axId val="1881208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001168"/>
        <c:crosses val="autoZero"/>
        <c:auto val="1"/>
        <c:lblAlgn val="ctr"/>
        <c:lblOffset val="100"/>
        <c:noMultiLvlLbl val="0"/>
      </c:catAx>
      <c:valAx>
        <c:axId val="191600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20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'average cost'!$O$1</c:f>
              <c:strCache>
                <c:ptCount val="1"/>
                <c:pt idx="0">
                  <c:v>correl of sales quantity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'average cost'!$O$2:$O$65</c:f>
              <c:numCache>
                <c:formatCode>General</c:formatCode>
                <c:ptCount val="64"/>
                <c:pt idx="0">
                  <c:v>1.0000000000000002</c:v>
                </c:pt>
                <c:pt idx="1">
                  <c:v>0.33489493414086935</c:v>
                </c:pt>
                <c:pt idx="2">
                  <c:v>0.30193569698324679</c:v>
                </c:pt>
                <c:pt idx="3">
                  <c:v>0.77087053702976305</c:v>
                </c:pt>
                <c:pt idx="4">
                  <c:v>0.1316928124113852</c:v>
                </c:pt>
                <c:pt idx="5">
                  <c:v>9.6213547310233238E-2</c:v>
                </c:pt>
                <c:pt idx="6">
                  <c:v>0.56041677663112166</c:v>
                </c:pt>
                <c:pt idx="7">
                  <c:v>1.6363023881809664E-2</c:v>
                </c:pt>
                <c:pt idx="8">
                  <c:v>7.46706907172318E-2</c:v>
                </c:pt>
                <c:pt idx="9">
                  <c:v>0.74220415087778102</c:v>
                </c:pt>
                <c:pt idx="10">
                  <c:v>0.19500075098471625</c:v>
                </c:pt>
                <c:pt idx="11">
                  <c:v>0.24773979370777346</c:v>
                </c:pt>
                <c:pt idx="12">
                  <c:v>0.96736371152604894</c:v>
                </c:pt>
                <c:pt idx="13">
                  <c:v>0.23352394990932057</c:v>
                </c:pt>
                <c:pt idx="14">
                  <c:v>0.25218388782112544</c:v>
                </c:pt>
                <c:pt idx="15">
                  <c:v>0.76938952619303547</c:v>
                </c:pt>
                <c:pt idx="16">
                  <c:v>5.2557587308872241E-3</c:v>
                </c:pt>
                <c:pt idx="17">
                  <c:v>2.2798977768482272E-2</c:v>
                </c:pt>
                <c:pt idx="18">
                  <c:v>0.52148668914897878</c:v>
                </c:pt>
                <c:pt idx="19">
                  <c:v>-0.16073448237476043</c:v>
                </c:pt>
                <c:pt idx="20">
                  <c:v>-3.0780437114318829E-2</c:v>
                </c:pt>
                <c:pt idx="21">
                  <c:v>0.65860107598208606</c:v>
                </c:pt>
                <c:pt idx="22">
                  <c:v>-5.4985306354867316E-3</c:v>
                </c:pt>
                <c:pt idx="23">
                  <c:v>0.13345642554741444</c:v>
                </c:pt>
                <c:pt idx="24">
                  <c:v>0.93545627495272177</c:v>
                </c:pt>
                <c:pt idx="25">
                  <c:v>7.0776832689671901E-2</c:v>
                </c:pt>
                <c:pt idx="26">
                  <c:v>0.16948386366504703</c:v>
                </c:pt>
                <c:pt idx="27">
                  <c:v>0.75828629315964524</c:v>
                </c:pt>
                <c:pt idx="28">
                  <c:v>-0.14907239371107106</c:v>
                </c:pt>
                <c:pt idx="29">
                  <c:v>-1.9780460675578038E-2</c:v>
                </c:pt>
                <c:pt idx="30">
                  <c:v>0.43885749001617075</c:v>
                </c:pt>
                <c:pt idx="31">
                  <c:v>-0.40535841295131642</c:v>
                </c:pt>
                <c:pt idx="32">
                  <c:v>-0.12448140725291504</c:v>
                </c:pt>
                <c:pt idx="33">
                  <c:v>0.53382546292425315</c:v>
                </c:pt>
                <c:pt idx="34">
                  <c:v>-0.24254029418467365</c:v>
                </c:pt>
                <c:pt idx="35">
                  <c:v>1.4002876417661006E-2</c:v>
                </c:pt>
                <c:pt idx="36">
                  <c:v>0.89841175909354276</c:v>
                </c:pt>
                <c:pt idx="37">
                  <c:v>-6.5362686718484664E-2</c:v>
                </c:pt>
                <c:pt idx="38">
                  <c:v>0.14076931233255974</c:v>
                </c:pt>
                <c:pt idx="39">
                  <c:v>0.73559377231243472</c:v>
                </c:pt>
                <c:pt idx="40">
                  <c:v>-0.26794244123144556</c:v>
                </c:pt>
                <c:pt idx="41">
                  <c:v>6.6408130522775215E-3</c:v>
                </c:pt>
                <c:pt idx="42">
                  <c:v>0.3706898348074002</c:v>
                </c:pt>
                <c:pt idx="43">
                  <c:v>-0.56584235769082791</c:v>
                </c:pt>
                <c:pt idx="44">
                  <c:v>-0.15640800177782682</c:v>
                </c:pt>
                <c:pt idx="45">
                  <c:v>0.42372758350219847</c:v>
                </c:pt>
                <c:pt idx="46">
                  <c:v>-0.43412816821276168</c:v>
                </c:pt>
                <c:pt idx="47">
                  <c:v>-7.2664383101359212E-2</c:v>
                </c:pt>
                <c:pt idx="48">
                  <c:v>0.8288935332823264</c:v>
                </c:pt>
                <c:pt idx="49">
                  <c:v>-0.27025111203056118</c:v>
                </c:pt>
                <c:pt idx="50">
                  <c:v>9.2709438651642509E-2</c:v>
                </c:pt>
                <c:pt idx="51">
                  <c:v>0.72609234471149331</c:v>
                </c:pt>
                <c:pt idx="52">
                  <c:v>-0.33015795949564997</c:v>
                </c:pt>
                <c:pt idx="53">
                  <c:v>0.17717641079454105</c:v>
                </c:pt>
                <c:pt idx="54">
                  <c:v>0.37151241768757659</c:v>
                </c:pt>
                <c:pt idx="55">
                  <c:v>-0.53282655989475258</c:v>
                </c:pt>
                <c:pt idx="56">
                  <c:v>0.29774506552615909</c:v>
                </c:pt>
                <c:pt idx="57">
                  <c:v>0.5221294304006735</c:v>
                </c:pt>
                <c:pt idx="58">
                  <c:v>-0.56332100554452769</c:v>
                </c:pt>
                <c:pt idx="59">
                  <c:v>4.2626127062513321E-2</c:v>
                </c:pt>
                <c:pt idx="60">
                  <c:v>0.80670740929607998</c:v>
                </c:pt>
                <c:pt idx="61">
                  <c:v>-0.41455528324257823</c:v>
                </c:pt>
                <c:pt idx="62">
                  <c:v>1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14-486A-A195-E3CB4CAEF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026352"/>
        <c:axId val="1978362304"/>
      </c:lineChart>
      <c:catAx>
        <c:axId val="204202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362304"/>
        <c:crosses val="autoZero"/>
        <c:auto val="1"/>
        <c:lblAlgn val="ctr"/>
        <c:lblOffset val="100"/>
        <c:noMultiLvlLbl val="0"/>
      </c:catAx>
      <c:valAx>
        <c:axId val="197836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02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'average cost'!$Q$1</c:f>
              <c:strCache>
                <c:ptCount val="1"/>
                <c:pt idx="0">
                  <c:v> correl of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'average cost'!$Q$2:$Q$65</c:f>
              <c:numCache>
                <c:formatCode>General</c:formatCode>
                <c:ptCount val="64"/>
                <c:pt idx="0">
                  <c:v>1</c:v>
                </c:pt>
                <c:pt idx="1">
                  <c:v>0.56950619381441503</c:v>
                </c:pt>
                <c:pt idx="2">
                  <c:v>0.52421737497081611</c:v>
                </c:pt>
                <c:pt idx="3">
                  <c:v>0.81167140489603384</c:v>
                </c:pt>
                <c:pt idx="4">
                  <c:v>0.44114533015910024</c:v>
                </c:pt>
                <c:pt idx="5">
                  <c:v>0.39423234523157052</c:v>
                </c:pt>
                <c:pt idx="6">
                  <c:v>0.69039175724374224</c:v>
                </c:pt>
                <c:pt idx="7">
                  <c:v>0.36350106371541691</c:v>
                </c:pt>
                <c:pt idx="8">
                  <c:v>0.33404036406850784</c:v>
                </c:pt>
                <c:pt idx="9">
                  <c:v>0.73018836322863845</c:v>
                </c:pt>
                <c:pt idx="10">
                  <c:v>0.45696052943023868</c:v>
                </c:pt>
                <c:pt idx="11">
                  <c:v>0.39279335610076588</c:v>
                </c:pt>
                <c:pt idx="12">
                  <c:v>0.8278806344992109</c:v>
                </c:pt>
                <c:pt idx="13">
                  <c:v>0.40979556212759161</c:v>
                </c:pt>
                <c:pt idx="14">
                  <c:v>0.39158841309248377</c:v>
                </c:pt>
                <c:pt idx="15">
                  <c:v>0.68458303694932188</c:v>
                </c:pt>
                <c:pt idx="16">
                  <c:v>0.21491142112443726</c:v>
                </c:pt>
                <c:pt idx="17">
                  <c:v>0.25232364558962417</c:v>
                </c:pt>
                <c:pt idx="18">
                  <c:v>0.55618923137756904</c:v>
                </c:pt>
                <c:pt idx="19">
                  <c:v>0.12648504259307686</c:v>
                </c:pt>
                <c:pt idx="20">
                  <c:v>0.17674589851772315</c:v>
                </c:pt>
                <c:pt idx="21">
                  <c:v>0.6343389096932609</c:v>
                </c:pt>
                <c:pt idx="22">
                  <c:v>0.27084954228289299</c:v>
                </c:pt>
                <c:pt idx="23">
                  <c:v>0.29972947690491353</c:v>
                </c:pt>
                <c:pt idx="24">
                  <c:v>0.82155504669290957</c:v>
                </c:pt>
                <c:pt idx="25">
                  <c:v>0.2810363256282391</c:v>
                </c:pt>
                <c:pt idx="26">
                  <c:v>0.26631326193710969</c:v>
                </c:pt>
                <c:pt idx="27">
                  <c:v>0.71527887703804005</c:v>
                </c:pt>
                <c:pt idx="28">
                  <c:v>0.13755714923472487</c:v>
                </c:pt>
                <c:pt idx="29">
                  <c:v>0.14887355834676624</c:v>
                </c:pt>
                <c:pt idx="30">
                  <c:v>0.60575525169116862</c:v>
                </c:pt>
                <c:pt idx="31">
                  <c:v>0.10390416282316746</c:v>
                </c:pt>
                <c:pt idx="32">
                  <c:v>0.12506977579296549</c:v>
                </c:pt>
                <c:pt idx="33">
                  <c:v>0.66134148525245762</c:v>
                </c:pt>
                <c:pt idx="34">
                  <c:v>0.28406099977029103</c:v>
                </c:pt>
                <c:pt idx="35">
                  <c:v>0.26542493890004787</c:v>
                </c:pt>
                <c:pt idx="36">
                  <c:v>0.74813359696305526</c:v>
                </c:pt>
                <c:pt idx="37">
                  <c:v>0.27389975447629772</c:v>
                </c:pt>
                <c:pt idx="38">
                  <c:v>0.27517459025640556</c:v>
                </c:pt>
                <c:pt idx="39">
                  <c:v>0.75405422261161903</c:v>
                </c:pt>
                <c:pt idx="40">
                  <c:v>0.17049055529648063</c:v>
                </c:pt>
                <c:pt idx="41">
                  <c:v>0.20887291106675629</c:v>
                </c:pt>
                <c:pt idx="42">
                  <c:v>0.6663584425291692</c:v>
                </c:pt>
                <c:pt idx="43">
                  <c:v>5.1124128012561845E-2</c:v>
                </c:pt>
                <c:pt idx="44">
                  <c:v>0.13052682919180622</c:v>
                </c:pt>
                <c:pt idx="45">
                  <c:v>0.70848460554579862</c:v>
                </c:pt>
                <c:pt idx="46">
                  <c:v>3.9443303994405578E-2</c:v>
                </c:pt>
                <c:pt idx="47">
                  <c:v>0.20887173609121712</c:v>
                </c:pt>
                <c:pt idx="48">
                  <c:v>0.81128575081508969</c:v>
                </c:pt>
                <c:pt idx="49">
                  <c:v>1.2516529070214376E-2</c:v>
                </c:pt>
                <c:pt idx="50">
                  <c:v>-2.8123835594908182E-2</c:v>
                </c:pt>
                <c:pt idx="51">
                  <c:v>0.68004915720211523</c:v>
                </c:pt>
                <c:pt idx="52">
                  <c:v>6.0972661544633745E-2</c:v>
                </c:pt>
                <c:pt idx="53">
                  <c:v>-0.25469523425109641</c:v>
                </c:pt>
                <c:pt idx="54">
                  <c:v>0.57453435521675333</c:v>
                </c:pt>
                <c:pt idx="55">
                  <c:v>-0.36386744223710943</c:v>
                </c:pt>
                <c:pt idx="56">
                  <c:v>-0.44111429737326274</c:v>
                </c:pt>
                <c:pt idx="57">
                  <c:v>0.88233429843002797</c:v>
                </c:pt>
                <c:pt idx="58">
                  <c:v>0.14312805147299804</c:v>
                </c:pt>
                <c:pt idx="59">
                  <c:v>-0.83232400844183763</c:v>
                </c:pt>
                <c:pt idx="60">
                  <c:v>0.18483158746970849</c:v>
                </c:pt>
                <c:pt idx="61">
                  <c:v>0.62483874813658935</c:v>
                </c:pt>
                <c:pt idx="62">
                  <c:v>-1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4C-47FF-8F03-A01807FA8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326160"/>
        <c:axId val="1794331072"/>
      </c:lineChart>
      <c:catAx>
        <c:axId val="179332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331072"/>
        <c:crosses val="autoZero"/>
        <c:auto val="1"/>
        <c:lblAlgn val="ctr"/>
        <c:lblOffset val="100"/>
        <c:noMultiLvlLbl val="0"/>
      </c:catAx>
      <c:valAx>
        <c:axId val="179433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32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average</a:t>
            </a:r>
            <a:r>
              <a:rPr lang="en-US" baseline="0"/>
              <a:t> cost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'average cost'!$D$1</c:f>
              <c:strCache>
                <c:ptCount val="1"/>
                <c:pt idx="0">
                  <c:v>Average_cost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'average cost'!$D$2:$D$65</c:f>
              <c:numCache>
                <c:formatCode>General</c:formatCode>
                <c:ptCount val="64"/>
                <c:pt idx="0">
                  <c:v>1257.763541</c:v>
                </c:pt>
                <c:pt idx="1">
                  <c:v>1358.5070000000001</c:v>
                </c:pt>
                <c:pt idx="2">
                  <c:v>1384.6970240000001</c:v>
                </c:pt>
                <c:pt idx="3">
                  <c:v>1235.6067049999999</c:v>
                </c:pt>
                <c:pt idx="4">
                  <c:v>1626.6217650000001</c:v>
                </c:pt>
                <c:pt idx="5">
                  <c:v>1275.3745080000001</c:v>
                </c:pt>
                <c:pt idx="6">
                  <c:v>1110.5768049999999</c:v>
                </c:pt>
                <c:pt idx="7">
                  <c:v>1759.42887</c:v>
                </c:pt>
                <c:pt idx="8">
                  <c:v>1276.2599090000001</c:v>
                </c:pt>
                <c:pt idx="9">
                  <c:v>1157.588904</c:v>
                </c:pt>
                <c:pt idx="10">
                  <c:v>1383.0245970000001</c:v>
                </c:pt>
                <c:pt idx="11">
                  <c:v>1256.8085579999999</c:v>
                </c:pt>
                <c:pt idx="12">
                  <c:v>1861.4765050000001</c:v>
                </c:pt>
                <c:pt idx="13">
                  <c:v>1700.5302260000001</c:v>
                </c:pt>
                <c:pt idx="14">
                  <c:v>1621.604699</c:v>
                </c:pt>
                <c:pt idx="15">
                  <c:v>2038.321083</c:v>
                </c:pt>
                <c:pt idx="16">
                  <c:v>1784.707557</c:v>
                </c:pt>
                <c:pt idx="17">
                  <c:v>1614.837301</c:v>
                </c:pt>
                <c:pt idx="18">
                  <c:v>1878.720425</c:v>
                </c:pt>
                <c:pt idx="19">
                  <c:v>1836.6751569999999</c:v>
                </c:pt>
                <c:pt idx="20">
                  <c:v>2034.5095449999999</c:v>
                </c:pt>
                <c:pt idx="21">
                  <c:v>1471.61915</c:v>
                </c:pt>
                <c:pt idx="22">
                  <c:v>1583.5665409999999</c:v>
                </c:pt>
                <c:pt idx="23">
                  <c:v>1554.4104440000001</c:v>
                </c:pt>
                <c:pt idx="24">
                  <c:v>2132.0019339999999</c:v>
                </c:pt>
                <c:pt idx="25">
                  <c:v>1916.0851849999999</c:v>
                </c:pt>
                <c:pt idx="26">
                  <c:v>2092.43091</c:v>
                </c:pt>
                <c:pt idx="27">
                  <c:v>1508.317405</c:v>
                </c:pt>
                <c:pt idx="28">
                  <c:v>2315.008323</c:v>
                </c:pt>
                <c:pt idx="29">
                  <c:v>1654.4148909999999</c:v>
                </c:pt>
                <c:pt idx="30">
                  <c:v>1891.1013029999999</c:v>
                </c:pt>
                <c:pt idx="31">
                  <c:v>1705.3235520000001</c:v>
                </c:pt>
                <c:pt idx="32">
                  <c:v>1570.02295</c:v>
                </c:pt>
                <c:pt idx="33">
                  <c:v>1617.5114309999999</c:v>
                </c:pt>
                <c:pt idx="34">
                  <c:v>1461.3522800000001</c:v>
                </c:pt>
                <c:pt idx="35">
                  <c:v>1458.376602</c:v>
                </c:pt>
                <c:pt idx="36">
                  <c:v>2224.2843149999999</c:v>
                </c:pt>
                <c:pt idx="37">
                  <c:v>1955.0742049999999</c:v>
                </c:pt>
                <c:pt idx="38">
                  <c:v>1620.3279</c:v>
                </c:pt>
                <c:pt idx="39">
                  <c:v>1612.875581</c:v>
                </c:pt>
                <c:pt idx="40">
                  <c:v>1985.4000390000001</c:v>
                </c:pt>
                <c:pt idx="41">
                  <c:v>1441.932865</c:v>
                </c:pt>
                <c:pt idx="42">
                  <c:v>1947.411801</c:v>
                </c:pt>
                <c:pt idx="43">
                  <c:v>1931.8103120000001</c:v>
                </c:pt>
                <c:pt idx="44">
                  <c:v>1516.5463589999999</c:v>
                </c:pt>
                <c:pt idx="45">
                  <c:v>1759.033991</c:v>
                </c:pt>
                <c:pt idx="46">
                  <c:v>1669.574764</c:v>
                </c:pt>
                <c:pt idx="47">
                  <c:v>1422.044394</c:v>
                </c:pt>
                <c:pt idx="48">
                  <c:v>1513.112554</c:v>
                </c:pt>
                <c:pt idx="49">
                  <c:v>1690.089653</c:v>
                </c:pt>
                <c:pt idx="50">
                  <c:v>1623.736682</c:v>
                </c:pt>
                <c:pt idx="51">
                  <c:v>1470.6485339999999</c:v>
                </c:pt>
                <c:pt idx="52">
                  <c:v>1917.348827</c:v>
                </c:pt>
                <c:pt idx="53">
                  <c:v>1911.599553</c:v>
                </c:pt>
                <c:pt idx="54">
                  <c:v>2098.46884</c:v>
                </c:pt>
                <c:pt idx="55">
                  <c:v>2559.328184</c:v>
                </c:pt>
                <c:pt idx="56">
                  <c:v>2086.8816980000001</c:v>
                </c:pt>
                <c:pt idx="57">
                  <c:v>1659.9788060000001</c:v>
                </c:pt>
                <c:pt idx="58">
                  <c:v>1654.3847040000001</c:v>
                </c:pt>
                <c:pt idx="59">
                  <c:v>1543.420464</c:v>
                </c:pt>
                <c:pt idx="60">
                  <c:v>2070.6408499999998</c:v>
                </c:pt>
                <c:pt idx="61">
                  <c:v>1711.0571809999999</c:v>
                </c:pt>
                <c:pt idx="62">
                  <c:v>1535.882748</c:v>
                </c:pt>
                <c:pt idx="63">
                  <c:v>1965.8347900000001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2-45FB-8015-44BE0BAF8842}"/>
            </c:ext>
          </c:extLst>
        </c:ser>
        <c:ser>
          <c:idx val="1"/>
          <c:order val="1"/>
          <c:tx>
            <c:strRef>
              <c:f>'average cost'!$J$1</c:f>
              <c:strCache>
                <c:ptCount val="1"/>
                <c:pt idx="0">
                  <c:v>average cost double 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'average cost'!$J$2:$J$65</c:f>
              <c:numCache>
                <c:formatCode>General</c:formatCode>
                <c:ptCount val="64"/>
                <c:pt idx="0">
                  <c:v>1257.763541</c:v>
                </c:pt>
                <c:pt idx="1">
                  <c:v>1358.5070000000001</c:v>
                </c:pt>
                <c:pt idx="2">
                  <c:v>1429.83238637</c:v>
                </c:pt>
                <c:pt idx="3">
                  <c:v>1423.2699797276</c:v>
                </c:pt>
                <c:pt idx="4">
                  <c:v>1508.290690333748</c:v>
                </c:pt>
                <c:pt idx="5">
                  <c:v>1474.229222115559</c:v>
                </c:pt>
                <c:pt idx="6">
                  <c:v>1373.502979120766</c:v>
                </c:pt>
                <c:pt idx="7">
                  <c:v>1465.2621394159314</c:v>
                </c:pt>
                <c:pt idx="8">
                  <c:v>1422.2447316894961</c:v>
                </c:pt>
                <c:pt idx="9">
                  <c:v>1337.6447399184174</c:v>
                </c:pt>
                <c:pt idx="10">
                  <c:v>1324.969077614875</c:v>
                </c:pt>
                <c:pt idx="11">
                  <c:v>1287.8269265714121</c:v>
                </c:pt>
                <c:pt idx="12">
                  <c:v>1441.1750002283188</c:v>
                </c:pt>
                <c:pt idx="13">
                  <c:v>1552.5456286479221</c:v>
                </c:pt>
                <c:pt idx="14">
                  <c:v>1621.2291560550839</c:v>
                </c:pt>
                <c:pt idx="15">
                  <c:v>1789.571024963333</c:v>
                </c:pt>
                <c:pt idx="16">
                  <c:v>1856.85485328103</c:v>
                </c:pt>
                <c:pt idx="17">
                  <c:v>1837.4604938790246</c:v>
                </c:pt>
                <c:pt idx="18">
                  <c:v>1871.0135057239074</c:v>
                </c:pt>
                <c:pt idx="19">
                  <c:v>1880.6943606775974</c:v>
                </c:pt>
                <c:pt idx="20">
                  <c:v>1939.5407351467825</c:v>
                </c:pt>
                <c:pt idx="21">
                  <c:v>1821.9921540403516</c:v>
                </c:pt>
                <c:pt idx="22">
                  <c:v>1728.9648146372474</c:v>
                </c:pt>
                <c:pt idx="23">
                  <c:v>1639.8010206677045</c:v>
                </c:pt>
                <c:pt idx="24">
                  <c:v>1744.0966909667368</c:v>
                </c:pt>
                <c:pt idx="25">
                  <c:v>1803.2137250101164</c:v>
                </c:pt>
                <c:pt idx="26">
                  <c:v>1910.2918929559282</c:v>
                </c:pt>
                <c:pt idx="27">
                  <c:v>1829.8379398184004</c:v>
                </c:pt>
                <c:pt idx="28">
                  <c:v>1972.9311445189978</c:v>
                </c:pt>
                <c:pt idx="29">
                  <c:v>1916.2134106525243</c:v>
                </c:pt>
                <c:pt idx="30">
                  <c:v>1912.2173839687675</c:v>
                </c:pt>
                <c:pt idx="31">
                  <c:v>1850.7991497126854</c:v>
                </c:pt>
                <c:pt idx="32">
                  <c:v>1749.6941418744509</c:v>
                </c:pt>
                <c:pt idx="33">
                  <c:v>1673.2938524551953</c:v>
                </c:pt>
                <c:pt idx="34">
                  <c:v>1569.9465616027851</c:v>
                </c:pt>
                <c:pt idx="35">
                  <c:v>1487.6559227253488</c:v>
                </c:pt>
                <c:pt idx="36">
                  <c:v>1661.1932360237615</c:v>
                </c:pt>
                <c:pt idx="37">
                  <c:v>1774.2223722481972</c:v>
                </c:pt>
                <c:pt idx="38">
                  <c:v>1772.1346114823621</c:v>
                </c:pt>
                <c:pt idx="39">
                  <c:v>1745.8126197775316</c:v>
                </c:pt>
                <c:pt idx="40">
                  <c:v>1821.0465465868588</c:v>
                </c:pt>
                <c:pt idx="41">
                  <c:v>1730.056792138706</c:v>
                </c:pt>
                <c:pt idx="42">
                  <c:v>1781.1583385655638</c:v>
                </c:pt>
                <c:pt idx="43">
                  <c:v>1833.6098854796496</c:v>
                </c:pt>
                <c:pt idx="44">
                  <c:v>1756.8052381135763</c:v>
                </c:pt>
                <c:pt idx="45">
                  <c:v>1745.1257680059134</c:v>
                </c:pt>
                <c:pt idx="46">
                  <c:v>1713.0161671871988</c:v>
                </c:pt>
                <c:pt idx="47">
                  <c:v>1612.0117971933287</c:v>
                </c:pt>
                <c:pt idx="48">
                  <c:v>1547.2043816181913</c:v>
                </c:pt>
                <c:pt idx="49">
                  <c:v>1554.355065363126</c:v>
                </c:pt>
                <c:pt idx="50">
                  <c:v>1559.3142929679661</c:v>
                </c:pt>
                <c:pt idx="51">
                  <c:v>1526.1755203138205</c:v>
                </c:pt>
                <c:pt idx="52">
                  <c:v>1630.9791334946356</c:v>
                </c:pt>
                <c:pt idx="53">
                  <c:v>1738.2360816243536</c:v>
                </c:pt>
                <c:pt idx="54">
                  <c:v>1887.8732657524229</c:v>
                </c:pt>
                <c:pt idx="55">
                  <c:v>2151.9918310902431</c:v>
                </c:pt>
                <c:pt idx="56">
                  <c:v>2237.7530343895332</c:v>
                </c:pt>
                <c:pt idx="57">
                  <c:v>2141.0810244096556</c:v>
                </c:pt>
                <c:pt idx="58">
                  <c:v>2006.3340947608845</c:v>
                </c:pt>
                <c:pt idx="59">
                  <c:v>1835.361848468026</c:v>
                </c:pt>
                <c:pt idx="60">
                  <c:v>1842.0242414333211</c:v>
                </c:pt>
                <c:pt idx="61">
                  <c:v>1772.6389395864589</c:v>
                </c:pt>
                <c:pt idx="62">
                  <c:v>1667.1366057349667</c:v>
                </c:pt>
                <c:pt idx="63">
                  <c:v>1709.9676693482816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12-45FB-8015-44BE0BAF8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1592064"/>
        <c:axId val="1881141760"/>
      </c:lineChart>
      <c:catAx>
        <c:axId val="1721592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141760"/>
        <c:crosses val="autoZero"/>
        <c:auto val="1"/>
        <c:lblAlgn val="ctr"/>
        <c:lblOffset val="100"/>
        <c:noMultiLvlLbl val="0"/>
      </c:catAx>
      <c:valAx>
        <c:axId val="188114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59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'average cost'!$D$1</c:f>
              <c:strCache>
                <c:ptCount val="1"/>
                <c:pt idx="0">
                  <c:v>Average_cost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'average cost'!$A$2:$A$65</c:f>
              <c:numCache>
                <c:formatCode>m/d/yyyy</c:formatCode>
                <c:ptCount val="64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42370</c:v>
                </c:pt>
                <c:pt idx="13">
                  <c:v>42371</c:v>
                </c:pt>
                <c:pt idx="14">
                  <c:v>42372</c:v>
                </c:pt>
                <c:pt idx="15">
                  <c:v>42373</c:v>
                </c:pt>
                <c:pt idx="16">
                  <c:v>42374</c:v>
                </c:pt>
                <c:pt idx="17">
                  <c:v>42375</c:v>
                </c:pt>
                <c:pt idx="18">
                  <c:v>42376</c:v>
                </c:pt>
                <c:pt idx="19">
                  <c:v>42377</c:v>
                </c:pt>
                <c:pt idx="20">
                  <c:v>42378</c:v>
                </c:pt>
                <c:pt idx="21">
                  <c:v>42379</c:v>
                </c:pt>
                <c:pt idx="22">
                  <c:v>42380</c:v>
                </c:pt>
                <c:pt idx="23">
                  <c:v>42381</c:v>
                </c:pt>
                <c:pt idx="24">
                  <c:v>42736</c:v>
                </c:pt>
                <c:pt idx="25">
                  <c:v>42737</c:v>
                </c:pt>
                <c:pt idx="26">
                  <c:v>42738</c:v>
                </c:pt>
                <c:pt idx="27">
                  <c:v>42739</c:v>
                </c:pt>
                <c:pt idx="28">
                  <c:v>42740</c:v>
                </c:pt>
                <c:pt idx="29">
                  <c:v>42741</c:v>
                </c:pt>
                <c:pt idx="30">
                  <c:v>42742</c:v>
                </c:pt>
                <c:pt idx="31">
                  <c:v>42743</c:v>
                </c:pt>
                <c:pt idx="32">
                  <c:v>42744</c:v>
                </c:pt>
                <c:pt idx="33">
                  <c:v>42745</c:v>
                </c:pt>
                <c:pt idx="34">
                  <c:v>42746</c:v>
                </c:pt>
                <c:pt idx="35">
                  <c:v>42747</c:v>
                </c:pt>
                <c:pt idx="36">
                  <c:v>43101</c:v>
                </c:pt>
                <c:pt idx="37">
                  <c:v>43102</c:v>
                </c:pt>
                <c:pt idx="38">
                  <c:v>43103</c:v>
                </c:pt>
                <c:pt idx="39">
                  <c:v>43104</c:v>
                </c:pt>
                <c:pt idx="40">
                  <c:v>43105</c:v>
                </c:pt>
                <c:pt idx="41">
                  <c:v>43106</c:v>
                </c:pt>
                <c:pt idx="42">
                  <c:v>43107</c:v>
                </c:pt>
                <c:pt idx="43">
                  <c:v>43108</c:v>
                </c:pt>
                <c:pt idx="44">
                  <c:v>43109</c:v>
                </c:pt>
                <c:pt idx="45">
                  <c:v>43110</c:v>
                </c:pt>
                <c:pt idx="46">
                  <c:v>43111</c:v>
                </c:pt>
                <c:pt idx="47">
                  <c:v>43112</c:v>
                </c:pt>
                <c:pt idx="48">
                  <c:v>43466</c:v>
                </c:pt>
                <c:pt idx="49">
                  <c:v>43467</c:v>
                </c:pt>
                <c:pt idx="50">
                  <c:v>43468</c:v>
                </c:pt>
                <c:pt idx="51">
                  <c:v>43469</c:v>
                </c:pt>
                <c:pt idx="52">
                  <c:v>43470</c:v>
                </c:pt>
                <c:pt idx="53">
                  <c:v>43471</c:v>
                </c:pt>
                <c:pt idx="54">
                  <c:v>43472</c:v>
                </c:pt>
                <c:pt idx="55">
                  <c:v>43473</c:v>
                </c:pt>
                <c:pt idx="56">
                  <c:v>43474</c:v>
                </c:pt>
                <c:pt idx="57">
                  <c:v>43475</c:v>
                </c:pt>
                <c:pt idx="58">
                  <c:v>43476</c:v>
                </c:pt>
                <c:pt idx="59">
                  <c:v>43477</c:v>
                </c:pt>
                <c:pt idx="60">
                  <c:v>43831</c:v>
                </c:pt>
                <c:pt idx="61">
                  <c:v>43832</c:v>
                </c:pt>
                <c:pt idx="62">
                  <c:v>43833</c:v>
                </c:pt>
                <c:pt idx="63">
                  <c:v>43834</c:v>
                </c:pt>
              </c:numCache>
            </c:numRef>
          </c:cat>
          <c:val>
            <c:numRef>
              <c:f>'average cost'!$D$2:$D$65</c:f>
              <c:numCache>
                <c:formatCode>General</c:formatCode>
                <c:ptCount val="64"/>
                <c:pt idx="0">
                  <c:v>1257.763541</c:v>
                </c:pt>
                <c:pt idx="1">
                  <c:v>1358.5070000000001</c:v>
                </c:pt>
                <c:pt idx="2">
                  <c:v>1384.6970240000001</c:v>
                </c:pt>
                <c:pt idx="3">
                  <c:v>1235.6067049999999</c:v>
                </c:pt>
                <c:pt idx="4">
                  <c:v>1626.6217650000001</c:v>
                </c:pt>
                <c:pt idx="5">
                  <c:v>1275.3745080000001</c:v>
                </c:pt>
                <c:pt idx="6">
                  <c:v>1110.5768049999999</c:v>
                </c:pt>
                <c:pt idx="7">
                  <c:v>1759.42887</c:v>
                </c:pt>
                <c:pt idx="8">
                  <c:v>1276.2599090000001</c:v>
                </c:pt>
                <c:pt idx="9">
                  <c:v>1157.588904</c:v>
                </c:pt>
                <c:pt idx="10">
                  <c:v>1383.0245970000001</c:v>
                </c:pt>
                <c:pt idx="11">
                  <c:v>1256.8085579999999</c:v>
                </c:pt>
                <c:pt idx="12">
                  <c:v>1861.4765050000001</c:v>
                </c:pt>
                <c:pt idx="13">
                  <c:v>1700.5302260000001</c:v>
                </c:pt>
                <c:pt idx="14">
                  <c:v>1621.604699</c:v>
                </c:pt>
                <c:pt idx="15">
                  <c:v>2038.321083</c:v>
                </c:pt>
                <c:pt idx="16">
                  <c:v>1784.707557</c:v>
                </c:pt>
                <c:pt idx="17">
                  <c:v>1614.837301</c:v>
                </c:pt>
                <c:pt idx="18">
                  <c:v>1878.720425</c:v>
                </c:pt>
                <c:pt idx="19">
                  <c:v>1836.6751569999999</c:v>
                </c:pt>
                <c:pt idx="20">
                  <c:v>2034.5095449999999</c:v>
                </c:pt>
                <c:pt idx="21">
                  <c:v>1471.61915</c:v>
                </c:pt>
                <c:pt idx="22">
                  <c:v>1583.5665409999999</c:v>
                </c:pt>
                <c:pt idx="23">
                  <c:v>1554.4104440000001</c:v>
                </c:pt>
                <c:pt idx="24">
                  <c:v>2132.0019339999999</c:v>
                </c:pt>
                <c:pt idx="25">
                  <c:v>1916.0851849999999</c:v>
                </c:pt>
                <c:pt idx="26">
                  <c:v>2092.43091</c:v>
                </c:pt>
                <c:pt idx="27">
                  <c:v>1508.317405</c:v>
                </c:pt>
                <c:pt idx="28">
                  <c:v>2315.008323</c:v>
                </c:pt>
                <c:pt idx="29">
                  <c:v>1654.4148909999999</c:v>
                </c:pt>
                <c:pt idx="30">
                  <c:v>1891.1013029999999</c:v>
                </c:pt>
                <c:pt idx="31">
                  <c:v>1705.3235520000001</c:v>
                </c:pt>
                <c:pt idx="32">
                  <c:v>1570.02295</c:v>
                </c:pt>
                <c:pt idx="33">
                  <c:v>1617.5114309999999</c:v>
                </c:pt>
                <c:pt idx="34">
                  <c:v>1461.3522800000001</c:v>
                </c:pt>
                <c:pt idx="35">
                  <c:v>1458.376602</c:v>
                </c:pt>
                <c:pt idx="36">
                  <c:v>2224.2843149999999</c:v>
                </c:pt>
                <c:pt idx="37">
                  <c:v>1955.0742049999999</c:v>
                </c:pt>
                <c:pt idx="38">
                  <c:v>1620.3279</c:v>
                </c:pt>
                <c:pt idx="39">
                  <c:v>1612.875581</c:v>
                </c:pt>
                <c:pt idx="40">
                  <c:v>1985.4000390000001</c:v>
                </c:pt>
                <c:pt idx="41">
                  <c:v>1441.932865</c:v>
                </c:pt>
                <c:pt idx="42">
                  <c:v>1947.411801</c:v>
                </c:pt>
                <c:pt idx="43">
                  <c:v>1931.8103120000001</c:v>
                </c:pt>
                <c:pt idx="44">
                  <c:v>1516.5463589999999</c:v>
                </c:pt>
                <c:pt idx="45">
                  <c:v>1759.033991</c:v>
                </c:pt>
                <c:pt idx="46">
                  <c:v>1669.574764</c:v>
                </c:pt>
                <c:pt idx="47">
                  <c:v>1422.044394</c:v>
                </c:pt>
                <c:pt idx="48">
                  <c:v>1513.112554</c:v>
                </c:pt>
                <c:pt idx="49">
                  <c:v>1690.089653</c:v>
                </c:pt>
                <c:pt idx="50">
                  <c:v>1623.736682</c:v>
                </c:pt>
                <c:pt idx="51">
                  <c:v>1470.6485339999999</c:v>
                </c:pt>
                <c:pt idx="52">
                  <c:v>1917.348827</c:v>
                </c:pt>
                <c:pt idx="53">
                  <c:v>1911.599553</c:v>
                </c:pt>
                <c:pt idx="54">
                  <c:v>2098.46884</c:v>
                </c:pt>
                <c:pt idx="55">
                  <c:v>2559.328184</c:v>
                </c:pt>
                <c:pt idx="56">
                  <c:v>2086.8816980000001</c:v>
                </c:pt>
                <c:pt idx="57">
                  <c:v>1659.9788060000001</c:v>
                </c:pt>
                <c:pt idx="58">
                  <c:v>1654.3847040000001</c:v>
                </c:pt>
                <c:pt idx="59">
                  <c:v>1543.420464</c:v>
                </c:pt>
                <c:pt idx="60">
                  <c:v>2070.6408499999998</c:v>
                </c:pt>
                <c:pt idx="61">
                  <c:v>1711.0571809999999</c:v>
                </c:pt>
                <c:pt idx="62">
                  <c:v>1535.882748</c:v>
                </c:pt>
                <c:pt idx="63">
                  <c:v>1965.8347900000001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35-4BAB-A628-A5152CBC70B1}"/>
            </c:ext>
          </c:extLst>
        </c:ser>
        <c:ser>
          <c:idx val="1"/>
          <c:order val="1"/>
          <c:tx>
            <c:strRef>
              <c:f>'average cost'!$J$1</c:f>
              <c:strCache>
                <c:ptCount val="1"/>
                <c:pt idx="0">
                  <c:v>average cost double 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'average cost'!$A$2:$A$65</c:f>
              <c:numCache>
                <c:formatCode>m/d/yyyy</c:formatCode>
                <c:ptCount val="64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42370</c:v>
                </c:pt>
                <c:pt idx="13">
                  <c:v>42371</c:v>
                </c:pt>
                <c:pt idx="14">
                  <c:v>42372</c:v>
                </c:pt>
                <c:pt idx="15">
                  <c:v>42373</c:v>
                </c:pt>
                <c:pt idx="16">
                  <c:v>42374</c:v>
                </c:pt>
                <c:pt idx="17">
                  <c:v>42375</c:v>
                </c:pt>
                <c:pt idx="18">
                  <c:v>42376</c:v>
                </c:pt>
                <c:pt idx="19">
                  <c:v>42377</c:v>
                </c:pt>
                <c:pt idx="20">
                  <c:v>42378</c:v>
                </c:pt>
                <c:pt idx="21">
                  <c:v>42379</c:v>
                </c:pt>
                <c:pt idx="22">
                  <c:v>42380</c:v>
                </c:pt>
                <c:pt idx="23">
                  <c:v>42381</c:v>
                </c:pt>
                <c:pt idx="24">
                  <c:v>42736</c:v>
                </c:pt>
                <c:pt idx="25">
                  <c:v>42737</c:v>
                </c:pt>
                <c:pt idx="26">
                  <c:v>42738</c:v>
                </c:pt>
                <c:pt idx="27">
                  <c:v>42739</c:v>
                </c:pt>
                <c:pt idx="28">
                  <c:v>42740</c:v>
                </c:pt>
                <c:pt idx="29">
                  <c:v>42741</c:v>
                </c:pt>
                <c:pt idx="30">
                  <c:v>42742</c:v>
                </c:pt>
                <c:pt idx="31">
                  <c:v>42743</c:v>
                </c:pt>
                <c:pt idx="32">
                  <c:v>42744</c:v>
                </c:pt>
                <c:pt idx="33">
                  <c:v>42745</c:v>
                </c:pt>
                <c:pt idx="34">
                  <c:v>42746</c:v>
                </c:pt>
                <c:pt idx="35">
                  <c:v>42747</c:v>
                </c:pt>
                <c:pt idx="36">
                  <c:v>43101</c:v>
                </c:pt>
                <c:pt idx="37">
                  <c:v>43102</c:v>
                </c:pt>
                <c:pt idx="38">
                  <c:v>43103</c:v>
                </c:pt>
                <c:pt idx="39">
                  <c:v>43104</c:v>
                </c:pt>
                <c:pt idx="40">
                  <c:v>43105</c:v>
                </c:pt>
                <c:pt idx="41">
                  <c:v>43106</c:v>
                </c:pt>
                <c:pt idx="42">
                  <c:v>43107</c:v>
                </c:pt>
                <c:pt idx="43">
                  <c:v>43108</c:v>
                </c:pt>
                <c:pt idx="44">
                  <c:v>43109</c:v>
                </c:pt>
                <c:pt idx="45">
                  <c:v>43110</c:v>
                </c:pt>
                <c:pt idx="46">
                  <c:v>43111</c:v>
                </c:pt>
                <c:pt idx="47">
                  <c:v>43112</c:v>
                </c:pt>
                <c:pt idx="48">
                  <c:v>43466</c:v>
                </c:pt>
                <c:pt idx="49">
                  <c:v>43467</c:v>
                </c:pt>
                <c:pt idx="50">
                  <c:v>43468</c:v>
                </c:pt>
                <c:pt idx="51">
                  <c:v>43469</c:v>
                </c:pt>
                <c:pt idx="52">
                  <c:v>43470</c:v>
                </c:pt>
                <c:pt idx="53">
                  <c:v>43471</c:v>
                </c:pt>
                <c:pt idx="54">
                  <c:v>43472</c:v>
                </c:pt>
                <c:pt idx="55">
                  <c:v>43473</c:v>
                </c:pt>
                <c:pt idx="56">
                  <c:v>43474</c:v>
                </c:pt>
                <c:pt idx="57">
                  <c:v>43475</c:v>
                </c:pt>
                <c:pt idx="58">
                  <c:v>43476</c:v>
                </c:pt>
                <c:pt idx="59">
                  <c:v>43477</c:v>
                </c:pt>
                <c:pt idx="60">
                  <c:v>43831</c:v>
                </c:pt>
                <c:pt idx="61">
                  <c:v>43832</c:v>
                </c:pt>
                <c:pt idx="62">
                  <c:v>43833</c:v>
                </c:pt>
                <c:pt idx="63">
                  <c:v>43834</c:v>
                </c:pt>
              </c:numCache>
            </c:numRef>
          </c:cat>
          <c:val>
            <c:numRef>
              <c:f>'average cost'!$J$2:$J$65</c:f>
              <c:numCache>
                <c:formatCode>General</c:formatCode>
                <c:ptCount val="64"/>
                <c:pt idx="0">
                  <c:v>1257.763541</c:v>
                </c:pt>
                <c:pt idx="1">
                  <c:v>1358.5070000000001</c:v>
                </c:pt>
                <c:pt idx="2">
                  <c:v>1429.83238637</c:v>
                </c:pt>
                <c:pt idx="3">
                  <c:v>1423.2699797276</c:v>
                </c:pt>
                <c:pt idx="4">
                  <c:v>1508.290690333748</c:v>
                </c:pt>
                <c:pt idx="5">
                  <c:v>1474.229222115559</c:v>
                </c:pt>
                <c:pt idx="6">
                  <c:v>1373.502979120766</c:v>
                </c:pt>
                <c:pt idx="7">
                  <c:v>1465.2621394159314</c:v>
                </c:pt>
                <c:pt idx="8">
                  <c:v>1422.2447316894961</c:v>
                </c:pt>
                <c:pt idx="9">
                  <c:v>1337.6447399184174</c:v>
                </c:pt>
                <c:pt idx="10">
                  <c:v>1324.969077614875</c:v>
                </c:pt>
                <c:pt idx="11">
                  <c:v>1287.8269265714121</c:v>
                </c:pt>
                <c:pt idx="12">
                  <c:v>1441.1750002283188</c:v>
                </c:pt>
                <c:pt idx="13">
                  <c:v>1552.5456286479221</c:v>
                </c:pt>
                <c:pt idx="14">
                  <c:v>1621.2291560550839</c:v>
                </c:pt>
                <c:pt idx="15">
                  <c:v>1789.571024963333</c:v>
                </c:pt>
                <c:pt idx="16">
                  <c:v>1856.85485328103</c:v>
                </c:pt>
                <c:pt idx="17">
                  <c:v>1837.4604938790246</c:v>
                </c:pt>
                <c:pt idx="18">
                  <c:v>1871.0135057239074</c:v>
                </c:pt>
                <c:pt idx="19">
                  <c:v>1880.6943606775974</c:v>
                </c:pt>
                <c:pt idx="20">
                  <c:v>1939.5407351467825</c:v>
                </c:pt>
                <c:pt idx="21">
                  <c:v>1821.9921540403516</c:v>
                </c:pt>
                <c:pt idx="22">
                  <c:v>1728.9648146372474</c:v>
                </c:pt>
                <c:pt idx="23">
                  <c:v>1639.8010206677045</c:v>
                </c:pt>
                <c:pt idx="24">
                  <c:v>1744.0966909667368</c:v>
                </c:pt>
                <c:pt idx="25">
                  <c:v>1803.2137250101164</c:v>
                </c:pt>
                <c:pt idx="26">
                  <c:v>1910.2918929559282</c:v>
                </c:pt>
                <c:pt idx="27">
                  <c:v>1829.8379398184004</c:v>
                </c:pt>
                <c:pt idx="28">
                  <c:v>1972.9311445189978</c:v>
                </c:pt>
                <c:pt idx="29">
                  <c:v>1916.2134106525243</c:v>
                </c:pt>
                <c:pt idx="30">
                  <c:v>1912.2173839687675</c:v>
                </c:pt>
                <c:pt idx="31">
                  <c:v>1850.7991497126854</c:v>
                </c:pt>
                <c:pt idx="32">
                  <c:v>1749.6941418744509</c:v>
                </c:pt>
                <c:pt idx="33">
                  <c:v>1673.2938524551953</c:v>
                </c:pt>
                <c:pt idx="34">
                  <c:v>1569.9465616027851</c:v>
                </c:pt>
                <c:pt idx="35">
                  <c:v>1487.6559227253488</c:v>
                </c:pt>
                <c:pt idx="36">
                  <c:v>1661.1932360237615</c:v>
                </c:pt>
                <c:pt idx="37">
                  <c:v>1774.2223722481972</c:v>
                </c:pt>
                <c:pt idx="38">
                  <c:v>1772.1346114823621</c:v>
                </c:pt>
                <c:pt idx="39">
                  <c:v>1745.8126197775316</c:v>
                </c:pt>
                <c:pt idx="40">
                  <c:v>1821.0465465868588</c:v>
                </c:pt>
                <c:pt idx="41">
                  <c:v>1730.056792138706</c:v>
                </c:pt>
                <c:pt idx="42">
                  <c:v>1781.1583385655638</c:v>
                </c:pt>
                <c:pt idx="43">
                  <c:v>1833.6098854796496</c:v>
                </c:pt>
                <c:pt idx="44">
                  <c:v>1756.8052381135763</c:v>
                </c:pt>
                <c:pt idx="45">
                  <c:v>1745.1257680059134</c:v>
                </c:pt>
                <c:pt idx="46">
                  <c:v>1713.0161671871988</c:v>
                </c:pt>
                <c:pt idx="47">
                  <c:v>1612.0117971933287</c:v>
                </c:pt>
                <c:pt idx="48">
                  <c:v>1547.2043816181913</c:v>
                </c:pt>
                <c:pt idx="49">
                  <c:v>1554.355065363126</c:v>
                </c:pt>
                <c:pt idx="50">
                  <c:v>1559.3142929679661</c:v>
                </c:pt>
                <c:pt idx="51">
                  <c:v>1526.1755203138205</c:v>
                </c:pt>
                <c:pt idx="52">
                  <c:v>1630.9791334946356</c:v>
                </c:pt>
                <c:pt idx="53">
                  <c:v>1738.2360816243536</c:v>
                </c:pt>
                <c:pt idx="54">
                  <c:v>1887.8732657524229</c:v>
                </c:pt>
                <c:pt idx="55">
                  <c:v>2151.9918310902431</c:v>
                </c:pt>
                <c:pt idx="56">
                  <c:v>2237.7530343895332</c:v>
                </c:pt>
                <c:pt idx="57">
                  <c:v>2141.0810244096556</c:v>
                </c:pt>
                <c:pt idx="58">
                  <c:v>2006.3340947608845</c:v>
                </c:pt>
                <c:pt idx="59">
                  <c:v>1835.361848468026</c:v>
                </c:pt>
                <c:pt idx="60">
                  <c:v>1842.0242414333211</c:v>
                </c:pt>
                <c:pt idx="61">
                  <c:v>1772.6389395864589</c:v>
                </c:pt>
                <c:pt idx="62">
                  <c:v>1667.1366057349667</c:v>
                </c:pt>
                <c:pt idx="63">
                  <c:v>1709.9676693482816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35-4BAB-A628-A5152CBC7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6693168"/>
        <c:axId val="1263551760"/>
      </c:lineChart>
      <c:dateAx>
        <c:axId val="14866931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551760"/>
        <c:crosses val="autoZero"/>
        <c:auto val="1"/>
        <c:lblOffset val="100"/>
        <c:baseTimeUnit val="days"/>
      </c:dateAx>
      <c:valAx>
        <c:axId val="1263551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69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</a:t>
            </a:r>
            <a:r>
              <a:rPr lang="en-IN" baseline="0"/>
              <a:t>  smoothing(st) vs xt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'triple revenue'!$B$1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'triple revenue'!$B$2:$B$65</c:f>
              <c:numCache>
                <c:formatCode>General</c:formatCode>
                <c:ptCount val="64"/>
                <c:pt idx="0">
                  <c:v>16010072.119999999</c:v>
                </c:pt>
                <c:pt idx="1">
                  <c:v>15807587.449999999</c:v>
                </c:pt>
                <c:pt idx="2">
                  <c:v>22047146.02</c:v>
                </c:pt>
                <c:pt idx="3">
                  <c:v>18814583.289999999</c:v>
                </c:pt>
                <c:pt idx="4">
                  <c:v>14021479.609999999</c:v>
                </c:pt>
                <c:pt idx="5">
                  <c:v>16783928.52</c:v>
                </c:pt>
                <c:pt idx="6">
                  <c:v>19161892.190000001</c:v>
                </c:pt>
                <c:pt idx="7">
                  <c:v>15204984.300000001</c:v>
                </c:pt>
                <c:pt idx="8">
                  <c:v>20603939.98</c:v>
                </c:pt>
                <c:pt idx="9">
                  <c:v>20992874.780000001</c:v>
                </c:pt>
                <c:pt idx="10">
                  <c:v>14993369.66</c:v>
                </c:pt>
                <c:pt idx="11">
                  <c:v>27791807.640000001</c:v>
                </c:pt>
                <c:pt idx="12">
                  <c:v>28601586.5</c:v>
                </c:pt>
                <c:pt idx="13">
                  <c:v>22367074.07</c:v>
                </c:pt>
                <c:pt idx="14">
                  <c:v>29738608.57</c:v>
                </c:pt>
                <c:pt idx="15">
                  <c:v>28351007.940000001</c:v>
                </c:pt>
                <c:pt idx="16">
                  <c:v>15264603.73</c:v>
                </c:pt>
                <c:pt idx="17">
                  <c:v>24385658.079999998</c:v>
                </c:pt>
                <c:pt idx="18">
                  <c:v>29486517.07</c:v>
                </c:pt>
                <c:pt idx="19">
                  <c:v>15270117.26</c:v>
                </c:pt>
                <c:pt idx="20">
                  <c:v>36141027.560000002</c:v>
                </c:pt>
                <c:pt idx="21">
                  <c:v>27915143.66</c:v>
                </c:pt>
                <c:pt idx="22">
                  <c:v>21272049.350000001</c:v>
                </c:pt>
                <c:pt idx="23">
                  <c:v>42014159.880000003</c:v>
                </c:pt>
                <c:pt idx="24">
                  <c:v>36007380.670000002</c:v>
                </c:pt>
                <c:pt idx="25">
                  <c:v>30396775.379999999</c:v>
                </c:pt>
                <c:pt idx="26">
                  <c:v>47678130.729999997</c:v>
                </c:pt>
                <c:pt idx="27">
                  <c:v>27013964.73</c:v>
                </c:pt>
                <c:pt idx="28">
                  <c:v>24948844.699999999</c:v>
                </c:pt>
                <c:pt idx="29">
                  <c:v>31101345.539999999</c:v>
                </c:pt>
                <c:pt idx="30">
                  <c:v>33848822.229999997</c:v>
                </c:pt>
                <c:pt idx="31">
                  <c:v>16454666.960000001</c:v>
                </c:pt>
                <c:pt idx="32">
                  <c:v>31650092.649999999</c:v>
                </c:pt>
                <c:pt idx="33">
                  <c:v>31572205.620000001</c:v>
                </c:pt>
                <c:pt idx="34">
                  <c:v>22446371.030000001</c:v>
                </c:pt>
                <c:pt idx="35">
                  <c:v>44966125.770000003</c:v>
                </c:pt>
                <c:pt idx="36">
                  <c:v>44067520.859999999</c:v>
                </c:pt>
                <c:pt idx="37">
                  <c:v>36020287.159999996</c:v>
                </c:pt>
                <c:pt idx="38">
                  <c:v>46995990.409999996</c:v>
                </c:pt>
                <c:pt idx="39">
                  <c:v>35536487.68</c:v>
                </c:pt>
                <c:pt idx="40">
                  <c:v>29699599.18</c:v>
                </c:pt>
                <c:pt idx="41">
                  <c:v>33261065.390000001</c:v>
                </c:pt>
                <c:pt idx="42">
                  <c:v>35826534.909999996</c:v>
                </c:pt>
                <c:pt idx="43">
                  <c:v>23268655.210000001</c:v>
                </c:pt>
                <c:pt idx="44">
                  <c:v>35423489.850000001</c:v>
                </c:pt>
                <c:pt idx="45">
                  <c:v>39831565.700000003</c:v>
                </c:pt>
                <c:pt idx="46">
                  <c:v>32999145.210000001</c:v>
                </c:pt>
                <c:pt idx="47">
                  <c:v>47221828.200000003</c:v>
                </c:pt>
                <c:pt idx="48">
                  <c:v>36459960.090000004</c:v>
                </c:pt>
                <c:pt idx="49">
                  <c:v>36546498.659999996</c:v>
                </c:pt>
                <c:pt idx="50">
                  <c:v>54198706.719999999</c:v>
                </c:pt>
                <c:pt idx="51">
                  <c:v>32743989.609999999</c:v>
                </c:pt>
                <c:pt idx="52">
                  <c:v>32531657.539999999</c:v>
                </c:pt>
                <c:pt idx="53">
                  <c:v>47709701.630000003</c:v>
                </c:pt>
                <c:pt idx="54">
                  <c:v>45992141.57</c:v>
                </c:pt>
                <c:pt idx="55">
                  <c:v>36933665.020000003</c:v>
                </c:pt>
                <c:pt idx="56">
                  <c:v>48526260.130000003</c:v>
                </c:pt>
                <c:pt idx="57">
                  <c:v>44160416.18</c:v>
                </c:pt>
                <c:pt idx="58">
                  <c:v>36374956.490000002</c:v>
                </c:pt>
                <c:pt idx="59">
                  <c:v>58756473.659999996</c:v>
                </c:pt>
                <c:pt idx="60">
                  <c:v>56288300.869999997</c:v>
                </c:pt>
                <c:pt idx="61">
                  <c:v>40225243.259999998</c:v>
                </c:pt>
                <c:pt idx="62">
                  <c:v>50022165.229999997</c:v>
                </c:pt>
                <c:pt idx="63">
                  <c:v>52320692.939999998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74-443D-997A-1185B3E440B8}"/>
            </c:ext>
          </c:extLst>
        </c:ser>
        <c:ser>
          <c:idx val="1"/>
          <c:order val="1"/>
          <c:tx>
            <c:strRef>
              <c:f>'triple revenue'!$F$1</c:f>
              <c:strCache>
                <c:ptCount val="1"/>
                <c:pt idx="0">
                  <c:v>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'triple revenue'!$F$2:$F$65</c:f>
              <c:numCache>
                <c:formatCode>General</c:formatCode>
                <c:ptCount val="64"/>
                <c:pt idx="0">
                  <c:v>0.29722695449535358</c:v>
                </c:pt>
                <c:pt idx="1">
                  <c:v>0.29346782703202917</c:v>
                </c:pt>
                <c:pt idx="2">
                  <c:v>0.40930521847261714</c:v>
                </c:pt>
                <c:pt idx="3">
                  <c:v>4777391.1918311371</c:v>
                </c:pt>
                <c:pt idx="4">
                  <c:v>-948493.56914856471</c:v>
                </c:pt>
                <c:pt idx="5">
                  <c:v>-1065017.2846498676</c:v>
                </c:pt>
                <c:pt idx="6">
                  <c:v>1177670.9858693136</c:v>
                </c:pt>
                <c:pt idx="7">
                  <c:v>-3806337.1170468763</c:v>
                </c:pt>
                <c:pt idx="8">
                  <c:v>-1187354.6838951239</c:v>
                </c:pt>
                <c:pt idx="9">
                  <c:v>-699748.05441961437</c:v>
                </c:pt>
                <c:pt idx="10">
                  <c:v>-6267894.7945140181</c:v>
                </c:pt>
                <c:pt idx="11">
                  <c:v>1835053.7958750706</c:v>
                </c:pt>
                <c:pt idx="12">
                  <c:v>870106.05968241557</c:v>
                </c:pt>
                <c:pt idx="13">
                  <c:v>-6397480.1902869921</c:v>
                </c:pt>
                <c:pt idx="14">
                  <c:v>498886.79044060479</c:v>
                </c:pt>
                <c:pt idx="15">
                  <c:v>-995947.43357208639</c:v>
                </c:pt>
                <c:pt idx="16">
                  <c:v>-11108610.338936605</c:v>
                </c:pt>
                <c:pt idx="17">
                  <c:v>-1616708.7344961325</c:v>
                </c:pt>
                <c:pt idx="18">
                  <c:v>1144705.6634527431</c:v>
                </c:pt>
                <c:pt idx="19">
                  <c:v>-11595176.637505744</c:v>
                </c:pt>
                <c:pt idx="20">
                  <c:v>3857432.1459447551</c:v>
                </c:pt>
                <c:pt idx="21">
                  <c:v>-1048708.833206462</c:v>
                </c:pt>
                <c:pt idx="22">
                  <c:v>-10350627.014082223</c:v>
                </c:pt>
                <c:pt idx="23">
                  <c:v>6955567.5764108645</c:v>
                </c:pt>
                <c:pt idx="24">
                  <c:v>-219909.57816561544</c:v>
                </c:pt>
                <c:pt idx="25">
                  <c:v>-8813843.4315816909</c:v>
                </c:pt>
                <c:pt idx="26">
                  <c:v>6945450.0925486926</c:v>
                </c:pt>
                <c:pt idx="27">
                  <c:v>-8043568.5128834322</c:v>
                </c:pt>
                <c:pt idx="28">
                  <c:v>-11159390.975312524</c:v>
                </c:pt>
                <c:pt idx="29">
                  <c:v>648242.97398321517</c:v>
                </c:pt>
                <c:pt idx="30">
                  <c:v>-2679628.489824051</c:v>
                </c:pt>
                <c:pt idx="31">
                  <c:v>-14283734.807384379</c:v>
                </c:pt>
                <c:pt idx="32">
                  <c:v>790083.97730569891</c:v>
                </c:pt>
                <c:pt idx="33">
                  <c:v>-337382.67557272443</c:v>
                </c:pt>
                <c:pt idx="34">
                  <c:v>-11068131.476316489</c:v>
                </c:pt>
                <c:pt idx="35">
                  <c:v>6714997.2842918346</c:v>
                </c:pt>
                <c:pt idx="36">
                  <c:v>3164520.9115020963</c:v>
                </c:pt>
                <c:pt idx="37">
                  <c:v>-8455236.4446958955</c:v>
                </c:pt>
                <c:pt idx="38">
                  <c:v>3646568.6176239531</c:v>
                </c:pt>
                <c:pt idx="39">
                  <c:v>-4063423.3272685381</c:v>
                </c:pt>
                <c:pt idx="40">
                  <c:v>-10881540.668581855</c:v>
                </c:pt>
                <c:pt idx="41">
                  <c:v>-2289034.9432353382</c:v>
                </c:pt>
                <c:pt idx="42">
                  <c:v>-2335363.8380998774</c:v>
                </c:pt>
                <c:pt idx="43">
                  <c:v>-12003896.094883451</c:v>
                </c:pt>
                <c:pt idx="44">
                  <c:v>-620952.52253983729</c:v>
                </c:pt>
                <c:pt idx="45">
                  <c:v>1531893.1001156596</c:v>
                </c:pt>
                <c:pt idx="46">
                  <c:v>-7870434.3160302388</c:v>
                </c:pt>
                <c:pt idx="47">
                  <c:v>3204651.056733775</c:v>
                </c:pt>
                <c:pt idx="48">
                  <c:v>-3194303.0649852292</c:v>
                </c:pt>
                <c:pt idx="49">
                  <c:v>-6813956.9029804748</c:v>
                </c:pt>
                <c:pt idx="50">
                  <c:v>6726351.0354680717</c:v>
                </c:pt>
                <c:pt idx="51">
                  <c:v>-9185994.1254783645</c:v>
                </c:pt>
                <c:pt idx="52">
                  <c:v>-9514476.3855355158</c:v>
                </c:pt>
                <c:pt idx="53">
                  <c:v>5768921.1871544067</c:v>
                </c:pt>
                <c:pt idx="54">
                  <c:v>-2529845.1733279354</c:v>
                </c:pt>
                <c:pt idx="55">
                  <c:v>-9789949.8427629136</c:v>
                </c:pt>
                <c:pt idx="56">
                  <c:v>3193964.7718562791</c:v>
                </c:pt>
                <c:pt idx="57">
                  <c:v>-2593582.4528536652</c:v>
                </c:pt>
                <c:pt idx="58">
                  <c:v>-10317323.969228555</c:v>
                </c:pt>
                <c:pt idx="59">
                  <c:v>7366808.535681488</c:v>
                </c:pt>
                <c:pt idx="60">
                  <c:v>1329558.5221806855</c:v>
                </c:pt>
                <c:pt idx="61">
                  <c:v>-12869097.127519447</c:v>
                </c:pt>
                <c:pt idx="62">
                  <c:v>814861.04241536232</c:v>
                </c:pt>
                <c:pt idx="63">
                  <c:v>875216.82282925455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74-443D-997A-1185B3E44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9069487"/>
        <c:axId val="1111912175"/>
      </c:lineChart>
      <c:catAx>
        <c:axId val="1659069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912175"/>
        <c:crosses val="autoZero"/>
        <c:auto val="1"/>
        <c:lblAlgn val="ctr"/>
        <c:lblOffset val="100"/>
        <c:noMultiLvlLbl val="0"/>
      </c:catAx>
      <c:valAx>
        <c:axId val="111191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06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</a:t>
            </a:r>
            <a:r>
              <a:rPr lang="en-IN" baseline="0"/>
              <a:t> Actual Vs Predicted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'triple revenue'!$A$1</c:f>
              <c:strCache>
                <c:ptCount val="1"/>
                <c:pt idx="0">
                  <c:v>Period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'triple revenue'!$A$2:$A$65</c:f>
              <c:numCache>
                <c:formatCode>m/d/yyyy</c:formatCode>
                <c:ptCount val="64"/>
                <c:pt idx="0">
                  <c:v>42005</c:v>
                </c:pt>
                <c:pt idx="1">
                  <c:v>42006</c:v>
                </c:pt>
                <c:pt idx="2">
                  <c:v>42007</c:v>
                </c:pt>
                <c:pt idx="3">
                  <c:v>42008</c:v>
                </c:pt>
                <c:pt idx="4">
                  <c:v>42009</c:v>
                </c:pt>
                <c:pt idx="5">
                  <c:v>42010</c:v>
                </c:pt>
                <c:pt idx="6">
                  <c:v>42011</c:v>
                </c:pt>
                <c:pt idx="7">
                  <c:v>42012</c:v>
                </c:pt>
                <c:pt idx="8">
                  <c:v>42013</c:v>
                </c:pt>
                <c:pt idx="9">
                  <c:v>42014</c:v>
                </c:pt>
                <c:pt idx="10">
                  <c:v>42015</c:v>
                </c:pt>
                <c:pt idx="11">
                  <c:v>42016</c:v>
                </c:pt>
                <c:pt idx="12">
                  <c:v>42370</c:v>
                </c:pt>
                <c:pt idx="13">
                  <c:v>42371</c:v>
                </c:pt>
                <c:pt idx="14">
                  <c:v>42372</c:v>
                </c:pt>
                <c:pt idx="15">
                  <c:v>42373</c:v>
                </c:pt>
                <c:pt idx="16">
                  <c:v>42374</c:v>
                </c:pt>
                <c:pt idx="17">
                  <c:v>42375</c:v>
                </c:pt>
                <c:pt idx="18">
                  <c:v>42376</c:v>
                </c:pt>
                <c:pt idx="19">
                  <c:v>42377</c:v>
                </c:pt>
                <c:pt idx="20">
                  <c:v>42378</c:v>
                </c:pt>
                <c:pt idx="21">
                  <c:v>42379</c:v>
                </c:pt>
                <c:pt idx="22">
                  <c:v>42380</c:v>
                </c:pt>
                <c:pt idx="23">
                  <c:v>42381</c:v>
                </c:pt>
                <c:pt idx="24">
                  <c:v>42736</c:v>
                </c:pt>
                <c:pt idx="25">
                  <c:v>42737</c:v>
                </c:pt>
                <c:pt idx="26">
                  <c:v>42738</c:v>
                </c:pt>
                <c:pt idx="27">
                  <c:v>42739</c:v>
                </c:pt>
                <c:pt idx="28">
                  <c:v>42740</c:v>
                </c:pt>
                <c:pt idx="29">
                  <c:v>42741</c:v>
                </c:pt>
                <c:pt idx="30">
                  <c:v>42742</c:v>
                </c:pt>
                <c:pt idx="31">
                  <c:v>42743</c:v>
                </c:pt>
                <c:pt idx="32">
                  <c:v>42744</c:v>
                </c:pt>
                <c:pt idx="33">
                  <c:v>42745</c:v>
                </c:pt>
                <c:pt idx="34">
                  <c:v>42746</c:v>
                </c:pt>
                <c:pt idx="35">
                  <c:v>42747</c:v>
                </c:pt>
                <c:pt idx="36">
                  <c:v>43101</c:v>
                </c:pt>
                <c:pt idx="37">
                  <c:v>43102</c:v>
                </c:pt>
                <c:pt idx="38">
                  <c:v>43103</c:v>
                </c:pt>
                <c:pt idx="39">
                  <c:v>43104</c:v>
                </c:pt>
                <c:pt idx="40">
                  <c:v>43105</c:v>
                </c:pt>
                <c:pt idx="41">
                  <c:v>43106</c:v>
                </c:pt>
                <c:pt idx="42">
                  <c:v>43107</c:v>
                </c:pt>
                <c:pt idx="43">
                  <c:v>43108</c:v>
                </c:pt>
                <c:pt idx="44">
                  <c:v>43109</c:v>
                </c:pt>
                <c:pt idx="45">
                  <c:v>43110</c:v>
                </c:pt>
                <c:pt idx="46">
                  <c:v>43111</c:v>
                </c:pt>
                <c:pt idx="47">
                  <c:v>43112</c:v>
                </c:pt>
                <c:pt idx="48">
                  <c:v>43466</c:v>
                </c:pt>
                <c:pt idx="49">
                  <c:v>43467</c:v>
                </c:pt>
                <c:pt idx="50">
                  <c:v>43468</c:v>
                </c:pt>
                <c:pt idx="51">
                  <c:v>43469</c:v>
                </c:pt>
                <c:pt idx="52">
                  <c:v>43470</c:v>
                </c:pt>
                <c:pt idx="53">
                  <c:v>43471</c:v>
                </c:pt>
                <c:pt idx="54">
                  <c:v>43472</c:v>
                </c:pt>
                <c:pt idx="55">
                  <c:v>43473</c:v>
                </c:pt>
                <c:pt idx="56">
                  <c:v>43474</c:v>
                </c:pt>
                <c:pt idx="57">
                  <c:v>43475</c:v>
                </c:pt>
                <c:pt idx="58">
                  <c:v>43476</c:v>
                </c:pt>
                <c:pt idx="59">
                  <c:v>43477</c:v>
                </c:pt>
                <c:pt idx="60">
                  <c:v>43831</c:v>
                </c:pt>
                <c:pt idx="61">
                  <c:v>43832</c:v>
                </c:pt>
                <c:pt idx="62">
                  <c:v>43833</c:v>
                </c:pt>
                <c:pt idx="63">
                  <c:v>43834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F5-4471-9D1F-B09558E0B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1220016"/>
        <c:axId val="1881155680"/>
      </c:lineChart>
      <c:catAx>
        <c:axId val="1881220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155680"/>
        <c:crosses val="autoZero"/>
        <c:auto val="1"/>
        <c:lblAlgn val="ctr"/>
        <c:lblOffset val="100"/>
        <c:noMultiLvlLbl val="0"/>
      </c:catAx>
      <c:valAx>
        <c:axId val="188115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22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</a:t>
            </a:r>
            <a:r>
              <a:rPr lang="en-IN" baseline="0"/>
              <a:t> actual vs predicted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'triple revenue'!$C$1</c:f>
              <c:strCache>
                <c:ptCount val="1"/>
                <c:pt idx="0">
                  <c:v>Sales_quantity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'triple revenue'!$C$2:$C$65</c:f>
              <c:numCache>
                <c:formatCode>General</c:formatCode>
                <c:ptCount val="64"/>
                <c:pt idx="0">
                  <c:v>12729</c:v>
                </c:pt>
                <c:pt idx="1">
                  <c:v>11636</c:v>
                </c:pt>
                <c:pt idx="2">
                  <c:v>15922</c:v>
                </c:pt>
                <c:pt idx="3">
                  <c:v>15227</c:v>
                </c:pt>
                <c:pt idx="4">
                  <c:v>8620</c:v>
                </c:pt>
                <c:pt idx="5">
                  <c:v>13160</c:v>
                </c:pt>
                <c:pt idx="6">
                  <c:v>17254</c:v>
                </c:pt>
                <c:pt idx="7">
                  <c:v>8642</c:v>
                </c:pt>
                <c:pt idx="8">
                  <c:v>16144</c:v>
                </c:pt>
                <c:pt idx="9">
                  <c:v>18135</c:v>
                </c:pt>
                <c:pt idx="10">
                  <c:v>10841</c:v>
                </c:pt>
                <c:pt idx="11">
                  <c:v>22113</c:v>
                </c:pt>
                <c:pt idx="12">
                  <c:v>15365</c:v>
                </c:pt>
                <c:pt idx="13">
                  <c:v>13153</c:v>
                </c:pt>
                <c:pt idx="14">
                  <c:v>18339</c:v>
                </c:pt>
                <c:pt idx="15">
                  <c:v>13909</c:v>
                </c:pt>
                <c:pt idx="16">
                  <c:v>8553</c:v>
                </c:pt>
                <c:pt idx="17">
                  <c:v>15101</c:v>
                </c:pt>
                <c:pt idx="18">
                  <c:v>15695</c:v>
                </c:pt>
                <c:pt idx="19">
                  <c:v>8314</c:v>
                </c:pt>
                <c:pt idx="20">
                  <c:v>17764</c:v>
                </c:pt>
                <c:pt idx="21">
                  <c:v>18969</c:v>
                </c:pt>
                <c:pt idx="22">
                  <c:v>13433</c:v>
                </c:pt>
                <c:pt idx="23">
                  <c:v>27029</c:v>
                </c:pt>
                <c:pt idx="24">
                  <c:v>16889</c:v>
                </c:pt>
                <c:pt idx="25">
                  <c:v>15864</c:v>
                </c:pt>
                <c:pt idx="26">
                  <c:v>22786</c:v>
                </c:pt>
                <c:pt idx="27">
                  <c:v>17910</c:v>
                </c:pt>
                <c:pt idx="28">
                  <c:v>10777</c:v>
                </c:pt>
                <c:pt idx="29">
                  <c:v>18799</c:v>
                </c:pt>
                <c:pt idx="30">
                  <c:v>17899</c:v>
                </c:pt>
                <c:pt idx="31">
                  <c:v>9649</c:v>
                </c:pt>
                <c:pt idx="32">
                  <c:v>20159</c:v>
                </c:pt>
                <c:pt idx="33">
                  <c:v>19519</c:v>
                </c:pt>
                <c:pt idx="34">
                  <c:v>15360</c:v>
                </c:pt>
                <c:pt idx="35">
                  <c:v>30833</c:v>
                </c:pt>
                <c:pt idx="36">
                  <c:v>19812</c:v>
                </c:pt>
                <c:pt idx="37">
                  <c:v>18424</c:v>
                </c:pt>
                <c:pt idx="38">
                  <c:v>29004</c:v>
                </c:pt>
                <c:pt idx="39">
                  <c:v>22033</c:v>
                </c:pt>
                <c:pt idx="40">
                  <c:v>14959</c:v>
                </c:pt>
                <c:pt idx="41">
                  <c:v>23067</c:v>
                </c:pt>
                <c:pt idx="42">
                  <c:v>18397</c:v>
                </c:pt>
                <c:pt idx="43">
                  <c:v>12045</c:v>
                </c:pt>
                <c:pt idx="44">
                  <c:v>23358</c:v>
                </c:pt>
                <c:pt idx="45">
                  <c:v>22644</c:v>
                </c:pt>
                <c:pt idx="46">
                  <c:v>19765</c:v>
                </c:pt>
                <c:pt idx="47">
                  <c:v>33207</c:v>
                </c:pt>
                <c:pt idx="48">
                  <c:v>24096</c:v>
                </c:pt>
                <c:pt idx="49">
                  <c:v>21624</c:v>
                </c:pt>
                <c:pt idx="50">
                  <c:v>33379</c:v>
                </c:pt>
                <c:pt idx="51">
                  <c:v>22265</c:v>
                </c:pt>
                <c:pt idx="52">
                  <c:v>16967</c:v>
                </c:pt>
                <c:pt idx="53">
                  <c:v>24958</c:v>
                </c:pt>
                <c:pt idx="54">
                  <c:v>21917</c:v>
                </c:pt>
                <c:pt idx="55">
                  <c:v>14431</c:v>
                </c:pt>
                <c:pt idx="56">
                  <c:v>23253</c:v>
                </c:pt>
                <c:pt idx="57">
                  <c:v>26603</c:v>
                </c:pt>
                <c:pt idx="58">
                  <c:v>21987</c:v>
                </c:pt>
                <c:pt idx="59">
                  <c:v>38069</c:v>
                </c:pt>
                <c:pt idx="60">
                  <c:v>27184</c:v>
                </c:pt>
                <c:pt idx="61">
                  <c:v>23509</c:v>
                </c:pt>
                <c:pt idx="62">
                  <c:v>32569</c:v>
                </c:pt>
                <c:pt idx="63">
                  <c:v>26615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E5-4C38-9D57-1218916E4B37}"/>
            </c:ext>
          </c:extLst>
        </c:ser>
        <c:ser>
          <c:idx val="1"/>
          <c:order val="1"/>
          <c:tx>
            <c:strRef>
              <c:f>'triple revenue'!$U$1</c:f>
              <c:strCache>
                <c:ptCount val="1"/>
                <c:pt idx="0">
                  <c:v>yt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'triple revenue'!$U$2:$U$65</c:f>
              <c:numCache>
                <c:formatCode>General</c:formatCode>
                <c:ptCount val="64"/>
                <c:pt idx="2">
                  <c:v>6687.5025119765678</c:v>
                </c:pt>
                <c:pt idx="3">
                  <c:v>16454.435945491103</c:v>
                </c:pt>
                <c:pt idx="4">
                  <c:v>11840.520929800681</c:v>
                </c:pt>
                <c:pt idx="5">
                  <c:v>15704.631844243313</c:v>
                </c:pt>
                <c:pt idx="6">
                  <c:v>19942.189114976343</c:v>
                </c:pt>
                <c:pt idx="7">
                  <c:v>11277.744629603118</c:v>
                </c:pt>
                <c:pt idx="8">
                  <c:v>17438.68510622497</c:v>
                </c:pt>
                <c:pt idx="9">
                  <c:v>19608.533500900452</c:v>
                </c:pt>
                <c:pt idx="10">
                  <c:v>12004.512354029182</c:v>
                </c:pt>
                <c:pt idx="11">
                  <c:v>22538.124559673735</c:v>
                </c:pt>
                <c:pt idx="12">
                  <c:v>17188.356471224441</c:v>
                </c:pt>
                <c:pt idx="13">
                  <c:v>13567.999800500324</c:v>
                </c:pt>
                <c:pt idx="14">
                  <c:v>19054.061969613438</c:v>
                </c:pt>
                <c:pt idx="15">
                  <c:v>14243.466513446294</c:v>
                </c:pt>
                <c:pt idx="16">
                  <c:v>8531.0117713904783</c:v>
                </c:pt>
                <c:pt idx="17">
                  <c:v>14575.874434145964</c:v>
                </c:pt>
                <c:pt idx="18">
                  <c:v>14586.670640424705</c:v>
                </c:pt>
                <c:pt idx="19">
                  <c:v>8035.2552097879352</c:v>
                </c:pt>
                <c:pt idx="20">
                  <c:v>17279.337475523407</c:v>
                </c:pt>
                <c:pt idx="21">
                  <c:v>18675.885067161216</c:v>
                </c:pt>
                <c:pt idx="22">
                  <c:v>13682.175693525172</c:v>
                </c:pt>
                <c:pt idx="23">
                  <c:v>27362.87289292656</c:v>
                </c:pt>
                <c:pt idx="24">
                  <c:v>19057.694025090965</c:v>
                </c:pt>
                <c:pt idx="25">
                  <c:v>16624.607537508891</c:v>
                </c:pt>
                <c:pt idx="26">
                  <c:v>23869.585649351295</c:v>
                </c:pt>
                <c:pt idx="27">
                  <c:v>18274.255923071942</c:v>
                </c:pt>
                <c:pt idx="28">
                  <c:v>11324.690216694757</c:v>
                </c:pt>
                <c:pt idx="29">
                  <c:v>18634.150654166038</c:v>
                </c:pt>
                <c:pt idx="30">
                  <c:v>16862.844674310007</c:v>
                </c:pt>
                <c:pt idx="31">
                  <c:v>9291.1229303294949</c:v>
                </c:pt>
                <c:pt idx="32">
                  <c:v>19569.189143918047</c:v>
                </c:pt>
                <c:pt idx="33">
                  <c:v>19001.485797237525</c:v>
                </c:pt>
                <c:pt idx="34">
                  <c:v>15068.976843790806</c:v>
                </c:pt>
                <c:pt idx="35">
                  <c:v>30862.035562353121</c:v>
                </c:pt>
                <c:pt idx="36">
                  <c:v>21896.43017907656</c:v>
                </c:pt>
                <c:pt idx="37">
                  <c:v>19435.879277575026</c:v>
                </c:pt>
                <c:pt idx="38">
                  <c:v>30169.116504440353</c:v>
                </c:pt>
                <c:pt idx="39">
                  <c:v>22830.138414844863</c:v>
                </c:pt>
                <c:pt idx="40">
                  <c:v>15970.554389740377</c:v>
                </c:pt>
                <c:pt idx="41">
                  <c:v>23580.373352440365</c:v>
                </c:pt>
                <c:pt idx="42">
                  <c:v>17746.739314399547</c:v>
                </c:pt>
                <c:pt idx="43">
                  <c:v>11337.126985191268</c:v>
                </c:pt>
                <c:pt idx="44">
                  <c:v>22412.155929662251</c:v>
                </c:pt>
                <c:pt idx="45">
                  <c:v>21549.021469964908</c:v>
                </c:pt>
                <c:pt idx="46">
                  <c:v>19336.27413251295</c:v>
                </c:pt>
                <c:pt idx="47">
                  <c:v>33627.970276695123</c:v>
                </c:pt>
                <c:pt idx="48">
                  <c:v>26018.326837235829</c:v>
                </c:pt>
                <c:pt idx="49">
                  <c:v>22886.193008755305</c:v>
                </c:pt>
                <c:pt idx="50">
                  <c:v>34484.146603251334</c:v>
                </c:pt>
                <c:pt idx="51">
                  <c:v>23581.692011645719</c:v>
                </c:pt>
                <c:pt idx="52">
                  <c:v>17699.591750244206</c:v>
                </c:pt>
                <c:pt idx="53">
                  <c:v>25134.6972812286</c:v>
                </c:pt>
                <c:pt idx="54">
                  <c:v>20554.527056858395</c:v>
                </c:pt>
                <c:pt idx="55">
                  <c:v>13767.888481994094</c:v>
                </c:pt>
                <c:pt idx="56">
                  <c:v>22581.718689551588</c:v>
                </c:pt>
                <c:pt idx="57">
                  <c:v>25024.271047461101</c:v>
                </c:pt>
                <c:pt idx="58">
                  <c:v>21505.123176567322</c:v>
                </c:pt>
                <c:pt idx="59">
                  <c:v>38182.414322344492</c:v>
                </c:pt>
                <c:pt idx="60">
                  <c:v>29758.664785896624</c:v>
                </c:pt>
                <c:pt idx="61">
                  <c:v>25115.768454742061</c:v>
                </c:pt>
                <c:pt idx="62">
                  <c:v>34075.838736620244</c:v>
                </c:pt>
                <c:pt idx="63">
                  <c:v>27197.364006842508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E5-4C38-9D57-1218916E4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341008"/>
        <c:axId val="1881154720"/>
      </c:lineChart>
      <c:catAx>
        <c:axId val="1793341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154720"/>
        <c:crosses val="autoZero"/>
        <c:auto val="1"/>
        <c:lblAlgn val="ctr"/>
        <c:lblOffset val="100"/>
        <c:noMultiLvlLbl val="0"/>
      </c:catAx>
      <c:valAx>
        <c:axId val="188115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34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</a:t>
            </a:r>
            <a:r>
              <a:rPr lang="en-IN" baseline="0"/>
              <a:t> actual vs smoothened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'triple revenue'!$B$1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'triple revenue'!$B$2:$B$65</c:f>
              <c:numCache>
                <c:formatCode>General</c:formatCode>
                <c:ptCount val="64"/>
                <c:pt idx="0">
                  <c:v>16010072.119999999</c:v>
                </c:pt>
                <c:pt idx="1">
                  <c:v>15807587.449999999</c:v>
                </c:pt>
                <c:pt idx="2">
                  <c:v>22047146.02</c:v>
                </c:pt>
                <c:pt idx="3">
                  <c:v>18814583.289999999</c:v>
                </c:pt>
                <c:pt idx="4">
                  <c:v>14021479.609999999</c:v>
                </c:pt>
                <c:pt idx="5">
                  <c:v>16783928.52</c:v>
                </c:pt>
                <c:pt idx="6">
                  <c:v>19161892.190000001</c:v>
                </c:pt>
                <c:pt idx="7">
                  <c:v>15204984.300000001</c:v>
                </c:pt>
                <c:pt idx="8">
                  <c:v>20603939.98</c:v>
                </c:pt>
                <c:pt idx="9">
                  <c:v>20992874.780000001</c:v>
                </c:pt>
                <c:pt idx="10">
                  <c:v>14993369.66</c:v>
                </c:pt>
                <c:pt idx="11">
                  <c:v>27791807.640000001</c:v>
                </c:pt>
                <c:pt idx="12">
                  <c:v>28601586.5</c:v>
                </c:pt>
                <c:pt idx="13">
                  <c:v>22367074.07</c:v>
                </c:pt>
                <c:pt idx="14">
                  <c:v>29738608.57</c:v>
                </c:pt>
                <c:pt idx="15">
                  <c:v>28351007.940000001</c:v>
                </c:pt>
                <c:pt idx="16">
                  <c:v>15264603.73</c:v>
                </c:pt>
                <c:pt idx="17">
                  <c:v>24385658.079999998</c:v>
                </c:pt>
                <c:pt idx="18">
                  <c:v>29486517.07</c:v>
                </c:pt>
                <c:pt idx="19">
                  <c:v>15270117.26</c:v>
                </c:pt>
                <c:pt idx="20">
                  <c:v>36141027.560000002</c:v>
                </c:pt>
                <c:pt idx="21">
                  <c:v>27915143.66</c:v>
                </c:pt>
                <c:pt idx="22">
                  <c:v>21272049.350000001</c:v>
                </c:pt>
                <c:pt idx="23">
                  <c:v>42014159.880000003</c:v>
                </c:pt>
                <c:pt idx="24">
                  <c:v>36007380.670000002</c:v>
                </c:pt>
                <c:pt idx="25">
                  <c:v>30396775.379999999</c:v>
                </c:pt>
                <c:pt idx="26">
                  <c:v>47678130.729999997</c:v>
                </c:pt>
                <c:pt idx="27">
                  <c:v>27013964.73</c:v>
                </c:pt>
                <c:pt idx="28">
                  <c:v>24948844.699999999</c:v>
                </c:pt>
                <c:pt idx="29">
                  <c:v>31101345.539999999</c:v>
                </c:pt>
                <c:pt idx="30">
                  <c:v>33848822.229999997</c:v>
                </c:pt>
                <c:pt idx="31">
                  <c:v>16454666.960000001</c:v>
                </c:pt>
                <c:pt idx="32">
                  <c:v>31650092.649999999</c:v>
                </c:pt>
                <c:pt idx="33">
                  <c:v>31572205.620000001</c:v>
                </c:pt>
                <c:pt idx="34">
                  <c:v>22446371.030000001</c:v>
                </c:pt>
                <c:pt idx="35">
                  <c:v>44966125.770000003</c:v>
                </c:pt>
                <c:pt idx="36">
                  <c:v>44067520.859999999</c:v>
                </c:pt>
                <c:pt idx="37">
                  <c:v>36020287.159999996</c:v>
                </c:pt>
                <c:pt idx="38">
                  <c:v>46995990.409999996</c:v>
                </c:pt>
                <c:pt idx="39">
                  <c:v>35536487.68</c:v>
                </c:pt>
                <c:pt idx="40">
                  <c:v>29699599.18</c:v>
                </c:pt>
                <c:pt idx="41">
                  <c:v>33261065.390000001</c:v>
                </c:pt>
                <c:pt idx="42">
                  <c:v>35826534.909999996</c:v>
                </c:pt>
                <c:pt idx="43">
                  <c:v>23268655.210000001</c:v>
                </c:pt>
                <c:pt idx="44">
                  <c:v>35423489.850000001</c:v>
                </c:pt>
                <c:pt idx="45">
                  <c:v>39831565.700000003</c:v>
                </c:pt>
                <c:pt idx="46">
                  <c:v>32999145.210000001</c:v>
                </c:pt>
                <c:pt idx="47">
                  <c:v>47221828.200000003</c:v>
                </c:pt>
                <c:pt idx="48">
                  <c:v>36459960.090000004</c:v>
                </c:pt>
                <c:pt idx="49">
                  <c:v>36546498.659999996</c:v>
                </c:pt>
                <c:pt idx="50">
                  <c:v>54198706.719999999</c:v>
                </c:pt>
                <c:pt idx="51">
                  <c:v>32743989.609999999</c:v>
                </c:pt>
                <c:pt idx="52">
                  <c:v>32531657.539999999</c:v>
                </c:pt>
                <c:pt idx="53">
                  <c:v>47709701.630000003</c:v>
                </c:pt>
                <c:pt idx="54">
                  <c:v>45992141.57</c:v>
                </c:pt>
                <c:pt idx="55">
                  <c:v>36933665.020000003</c:v>
                </c:pt>
                <c:pt idx="56">
                  <c:v>48526260.130000003</c:v>
                </c:pt>
                <c:pt idx="57">
                  <c:v>44160416.18</c:v>
                </c:pt>
                <c:pt idx="58">
                  <c:v>36374956.490000002</c:v>
                </c:pt>
                <c:pt idx="59">
                  <c:v>58756473.659999996</c:v>
                </c:pt>
                <c:pt idx="60">
                  <c:v>56288300.869999997</c:v>
                </c:pt>
                <c:pt idx="61">
                  <c:v>40225243.259999998</c:v>
                </c:pt>
                <c:pt idx="62">
                  <c:v>50022165.229999997</c:v>
                </c:pt>
                <c:pt idx="63">
                  <c:v>52320692.939999998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17-4975-BED5-B953ABA892D5}"/>
            </c:ext>
          </c:extLst>
        </c:ser>
        <c:ser>
          <c:idx val="1"/>
          <c:order val="1"/>
          <c:tx>
            <c:strRef>
              <c:f>'triple revenue'!$E$1</c:f>
              <c:strCache>
                <c:ptCount val="1"/>
                <c:pt idx="0">
                  <c:v>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'triple revenue'!$E$2:$E$65</c:f>
              <c:numCache>
                <c:formatCode>General</c:formatCode>
                <c:ptCount val="64"/>
                <c:pt idx="2">
                  <c:v>6614143.7168319132</c:v>
                </c:pt>
                <c:pt idx="3">
                  <c:v>12126235.740327187</c:v>
                </c:pt>
                <c:pt idx="4">
                  <c:v>15349370.724195119</c:v>
                </c:pt>
                <c:pt idx="5">
                  <c:v>18274952.882231899</c:v>
                </c:pt>
                <c:pt idx="6">
                  <c:v>19424109.286515415</c:v>
                </c:pt>
                <c:pt idx="7">
                  <c:v>20154458.836206201</c:v>
                </c:pt>
                <c:pt idx="8">
                  <c:v>21840229.623593226</c:v>
                </c:pt>
                <c:pt idx="9">
                  <c:v>22443590.450535186</c:v>
                </c:pt>
                <c:pt idx="10">
                  <c:v>22245887.525500875</c:v>
                </c:pt>
                <c:pt idx="11">
                  <c:v>24747790.452216849</c:v>
                </c:pt>
                <c:pt idx="12">
                  <c:v>27103538.794676773</c:v>
                </c:pt>
                <c:pt idx="13">
                  <c:v>28816388.418596182</c:v>
                </c:pt>
                <c:pt idx="14">
                  <c:v>29774188.581733182</c:v>
                </c:pt>
                <c:pt idx="15">
                  <c:v>30093376.770873889</c:v>
                </c:pt>
                <c:pt idx="16">
                  <c:v>28257666.128396448</c:v>
                </c:pt>
                <c:pt idx="17">
                  <c:v>26848605.024470825</c:v>
                </c:pt>
                <c:pt idx="18">
                  <c:v>27485550.167737324</c:v>
                </c:pt>
                <c:pt idx="19">
                  <c:v>27059920.416933395</c:v>
                </c:pt>
                <c:pt idx="20">
                  <c:v>30093939.06187889</c:v>
                </c:pt>
                <c:pt idx="21">
                  <c:v>29841218.29187014</c:v>
                </c:pt>
                <c:pt idx="22">
                  <c:v>31124856.514712818</c:v>
                </c:pt>
                <c:pt idx="23">
                  <c:v>33819338.131402694</c:v>
                </c:pt>
                <c:pt idx="24">
                  <c:v>35895770.546149276</c:v>
                </c:pt>
                <c:pt idx="25">
                  <c:v>38595905.378581472</c:v>
                </c:pt>
                <c:pt idx="26">
                  <c:v>40736727.630996168</c:v>
                </c:pt>
                <c:pt idx="27">
                  <c:v>38186996.816770554</c:v>
                </c:pt>
                <c:pt idx="28">
                  <c:v>37046454.692804858</c:v>
                </c:pt>
                <c:pt idx="29">
                  <c:v>32971985.413442977</c:v>
                </c:pt>
                <c:pt idx="30">
                  <c:v>34382874.710600294</c:v>
                </c:pt>
                <c:pt idx="31">
                  <c:v>31988139.300213121</c:v>
                </c:pt>
                <c:pt idx="32">
                  <c:v>30803272.271365307</c:v>
                </c:pt>
                <c:pt idx="33">
                  <c:v>30972689.969872192</c:v>
                </c:pt>
                <c:pt idx="34">
                  <c:v>32228261.173889332</c:v>
                </c:pt>
                <c:pt idx="35">
                  <c:v>35881163.16291371</c:v>
                </c:pt>
                <c:pt idx="36">
                  <c:v>39502238.513667971</c:v>
                </c:pt>
                <c:pt idx="37">
                  <c:v>43430365.592047654</c:v>
                </c:pt>
                <c:pt idx="38">
                  <c:v>44576793.259043194</c:v>
                </c:pt>
                <c:pt idx="39">
                  <c:v>42491088.70277679</c:v>
                </c:pt>
                <c:pt idx="40">
                  <c:v>41551661.538136236</c:v>
                </c:pt>
                <c:pt idx="41">
                  <c:v>37924341.757579051</c:v>
                </c:pt>
                <c:pt idx="42">
                  <c:v>37470674.952432409</c:v>
                </c:pt>
                <c:pt idx="43">
                  <c:v>35721493.475404084</c:v>
                </c:pt>
                <c:pt idx="44">
                  <c:v>35377209.404261634</c:v>
                </c:pt>
                <c:pt idx="45">
                  <c:v>36752769.824598126</c:v>
                </c:pt>
                <c:pt idx="46">
                  <c:v>39216194.814488947</c:v>
                </c:pt>
                <c:pt idx="47">
                  <c:v>42486935.711556785</c:v>
                </c:pt>
                <c:pt idx="48">
                  <c:v>41544741.621025585</c:v>
                </c:pt>
                <c:pt idx="49">
                  <c:v>42937864.597760566</c:v>
                </c:pt>
                <c:pt idx="50">
                  <c:v>46063675.693038203</c:v>
                </c:pt>
                <c:pt idx="51">
                  <c:v>44326660.159675613</c:v>
                </c:pt>
                <c:pt idx="52">
                  <c:v>43126341.718557529</c:v>
                </c:pt>
                <c:pt idx="53">
                  <c:v>42323752.382171057</c:v>
                </c:pt>
                <c:pt idx="54">
                  <c:v>45859527.162467763</c:v>
                </c:pt>
                <c:pt idx="55">
                  <c:v>46833804.245653875</c:v>
                </c:pt>
                <c:pt idx="56">
                  <c:v>46362277.924262971</c:v>
                </c:pt>
                <c:pt idx="57">
                  <c:v>46779493.544663951</c:v>
                </c:pt>
                <c:pt idx="58">
                  <c:v>46903230.109814808</c:v>
                </c:pt>
                <c:pt idx="59">
                  <c:v>49720527.618788421</c:v>
                </c:pt>
                <c:pt idx="60">
                  <c:v>53389485.957805559</c:v>
                </c:pt>
                <c:pt idx="61">
                  <c:v>54115049.650835797</c:v>
                </c:pt>
                <c:pt idx="62">
                  <c:v>51828083.184891082</c:v>
                </c:pt>
                <c:pt idx="63">
                  <c:v>51627212.796911314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17-4975-BED5-B953ABA89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3878864"/>
        <c:axId val="1916007408"/>
      </c:lineChart>
      <c:dateAx>
        <c:axId val="178387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007408"/>
        <c:crosses val="autoZero"/>
        <c:auto val="0"/>
        <c:lblOffset val="100"/>
        <c:baseTimeUnit val="days"/>
      </c:dateAx>
      <c:valAx>
        <c:axId val="19160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87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65</xdr:row>
      <xdr:rowOff>80962</xdr:rowOff>
    </xdr:from>
    <xdr:to>
      <xdr:col>10</xdr:col>
      <xdr:colOff>419100</xdr:colOff>
      <xdr:row>79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0E1B6B-B8B7-BB75-1CC6-344981CBC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131885</xdr:colOff>
      <xdr:row>53</xdr:row>
      <xdr:rowOff>116680</xdr:rowOff>
    </xdr:from>
    <xdr:to>
      <xdr:col>25</xdr:col>
      <xdr:colOff>408476</xdr:colOff>
      <xdr:row>67</xdr:row>
      <xdr:rowOff>167236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F7838F-1130-87B7-DFF1-EF168FE74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415802</xdr:colOff>
      <xdr:row>45</xdr:row>
      <xdr:rowOff>52570</xdr:rowOff>
    </xdr:from>
    <xdr:to>
      <xdr:col>28</xdr:col>
      <xdr:colOff>188668</xdr:colOff>
      <xdr:row>59</xdr:row>
      <xdr:rowOff>103126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FEF93F-095C-B3CF-60E4-B29749FCA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567835</xdr:colOff>
      <xdr:row>2</xdr:row>
      <xdr:rowOff>107523</xdr:rowOff>
    </xdr:from>
    <xdr:to>
      <xdr:col>24</xdr:col>
      <xdr:colOff>329712</xdr:colOff>
      <xdr:row>15</xdr:row>
      <xdr:rowOff>183173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167C0C-E928-51F8-50B4-74F7F7CB5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351692</xdr:colOff>
      <xdr:row>49</xdr:row>
      <xdr:rowOff>107522</xdr:rowOff>
    </xdr:from>
    <xdr:to>
      <xdr:col>10</xdr:col>
      <xdr:colOff>481745</xdr:colOff>
      <xdr:row>63</xdr:row>
      <xdr:rowOff>158078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21A65B-5B71-08DF-5484-B16A82C0C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400050</xdr:colOff>
      <xdr:row>20</xdr:row>
      <xdr:rowOff>166687</xdr:rowOff>
    </xdr:from>
    <xdr:to>
      <xdr:col>31</xdr:col>
      <xdr:colOff>95250</xdr:colOff>
      <xdr:row>35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DF0C30-F3E4-90EE-306D-3722D068C1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7</xdr:row>
      <xdr:rowOff>128587</xdr:rowOff>
    </xdr:from>
    <xdr:to>
      <xdr:col>16</xdr:col>
      <xdr:colOff>171450</xdr:colOff>
      <xdr:row>22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EDE84D-DE99-EC02-0260-96067DCD0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266700</xdr:colOff>
      <xdr:row>4</xdr:row>
      <xdr:rowOff>128587</xdr:rowOff>
    </xdr:from>
    <xdr:to>
      <xdr:col>38</xdr:col>
      <xdr:colOff>476250</xdr:colOff>
      <xdr:row>18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7974440-182C-1316-0784-CB8A5A1CB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419100</xdr:colOff>
      <xdr:row>48</xdr:row>
      <xdr:rowOff>176212</xdr:rowOff>
    </xdr:from>
    <xdr:to>
      <xdr:col>16</xdr:col>
      <xdr:colOff>114300</xdr:colOff>
      <xdr:row>63</xdr:row>
      <xdr:rowOff>61912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BBC5F37-B222-73AE-E755-92F1474A81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466725</xdr:colOff>
      <xdr:row>48</xdr:row>
      <xdr:rowOff>138112</xdr:rowOff>
    </xdr:from>
    <xdr:to>
      <xdr:col>29</xdr:col>
      <xdr:colOff>161925</xdr:colOff>
      <xdr:row>63</xdr:row>
      <xdr:rowOff>23812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639F5E-9842-EF98-D2F9-3F839BFD5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5A5C2-6588-4F5D-98CC-63E648BD9B9E}">
  <dimension ref="A1:Q65"/>
  <sheetViews>
    <sheetView topLeftCell="A48" zoomScale="104" workbookViewId="0">
      <selection activeCell="J1" activeCellId="2" sqref="A1:A65 D1:D65 J1:J65"/>
    </sheetView>
  </sheetViews>
  <sheetFormatPr defaultRowHeight="15" x14ac:dyDescent="0.25"/>
  <cols>
    <col min="1" max="1" width="10.42578125" bestFit="1" customWidth="1"/>
    <col min="4" max="4" width="12.85546875" bestFit="1" customWidth="1"/>
    <col min="6" max="6" width="18" bestFit="1" customWidth="1"/>
    <col min="10" max="10" width="21" bestFit="1" customWidth="1"/>
    <col min="15" max="15" width="21.5703125" bestFit="1" customWidth="1"/>
    <col min="17" max="17" width="16.855468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>
        <v>0.3</v>
      </c>
      <c r="F1" t="s">
        <v>11</v>
      </c>
      <c r="G1" t="s">
        <v>4</v>
      </c>
      <c r="J1" t="s">
        <v>5</v>
      </c>
      <c r="K1" t="s">
        <v>6</v>
      </c>
      <c r="L1" t="s">
        <v>4</v>
      </c>
      <c r="O1" t="s">
        <v>13</v>
      </c>
      <c r="P1" t="s">
        <v>10</v>
      </c>
      <c r="Q1" t="s">
        <v>12</v>
      </c>
    </row>
    <row r="2" spans="1:17" x14ac:dyDescent="0.25">
      <c r="A2" s="1">
        <v>42005</v>
      </c>
      <c r="B2">
        <v>16010072.119999999</v>
      </c>
      <c r="C2">
        <v>12729</v>
      </c>
      <c r="D2">
        <v>1257.763541</v>
      </c>
      <c r="E2">
        <v>0.7</v>
      </c>
      <c r="F2">
        <f>D2</f>
        <v>1257.763541</v>
      </c>
      <c r="G2">
        <f>ABS(F2-D2)/D2</f>
        <v>0</v>
      </c>
      <c r="H2">
        <f>AVERAGE(G2:G65)</f>
        <v>9.2997072564747027E-2</v>
      </c>
      <c r="J2">
        <f>D2</f>
        <v>1257.763541</v>
      </c>
      <c r="K2">
        <f>D3-D2</f>
        <v>100.74345900000003</v>
      </c>
      <c r="L2">
        <f>ABS(J2-D2)/D2</f>
        <v>0</v>
      </c>
      <c r="M2">
        <f>AVERAGE(L2:L65)</f>
        <v>0.10134141981224776</v>
      </c>
      <c r="O2">
        <f>CORREL($C$2:$C$65,C2:C65)</f>
        <v>1.0000000000000002</v>
      </c>
      <c r="Q2">
        <f>CORREL($B$2:$B$65,B2:B65)</f>
        <v>1</v>
      </c>
    </row>
    <row r="3" spans="1:17" x14ac:dyDescent="0.25">
      <c r="A3" s="1">
        <v>42006</v>
      </c>
      <c r="B3">
        <v>15807587.449999999</v>
      </c>
      <c r="C3">
        <v>11636</v>
      </c>
      <c r="D3">
        <v>1358.5070000000001</v>
      </c>
      <c r="F3">
        <f>($E$1*D3)+($E$2*F2)</f>
        <v>1287.9865786999999</v>
      </c>
      <c r="G3">
        <f t="shared" ref="G3:G65" si="0">ABS(F3-D3)/D3</f>
        <v>5.1910237709485614E-2</v>
      </c>
      <c r="J3">
        <f>($E$1*D3)+$E$2*(J2+K2)</f>
        <v>1358.5070000000001</v>
      </c>
      <c r="K3">
        <f>$E$4*(J3-J2)+$E$5*K2</f>
        <v>90.669113100000033</v>
      </c>
      <c r="L3">
        <f t="shared" ref="L3:L65" si="1">ABS(J3-D3)/D3</f>
        <v>0</v>
      </c>
      <c r="O3">
        <f t="shared" ref="O3:O65" si="2">CORREL($C$2:$C$65,C3:C66)</f>
        <v>0.33489493414086935</v>
      </c>
      <c r="Q3">
        <f t="shared" ref="Q3:Q65" si="3">CORREL($B$2:$B$65,B3:B66)</f>
        <v>0.56950619381441503</v>
      </c>
    </row>
    <row r="4" spans="1:17" x14ac:dyDescent="0.25">
      <c r="A4" s="1">
        <v>42007</v>
      </c>
      <c r="B4">
        <v>22047146.02</v>
      </c>
      <c r="C4">
        <v>15922</v>
      </c>
      <c r="D4">
        <v>1384.6970240000001</v>
      </c>
      <c r="E4">
        <v>0.4</v>
      </c>
      <c r="F4">
        <f t="shared" ref="F4:F65" si="4">($E$1*D4)+($E$2*F3)</f>
        <v>1316.9997122899999</v>
      </c>
      <c r="G4">
        <f t="shared" si="0"/>
        <v>4.888962028274E-2</v>
      </c>
      <c r="J4">
        <f t="shared" ref="J4:J65" si="5">($E$1*D4)+$E$2*(J3+K3)</f>
        <v>1429.83238637</v>
      </c>
      <c r="K4">
        <f t="shared" ref="K4:K65" si="6">$E$4*(J4-J3)+$E$5*K3</f>
        <v>73.864711097999987</v>
      </c>
      <c r="L4">
        <f t="shared" si="1"/>
        <v>3.2595839803003679E-2</v>
      </c>
      <c r="O4">
        <f t="shared" si="2"/>
        <v>0.30193569698324679</v>
      </c>
      <c r="Q4">
        <f t="shared" si="3"/>
        <v>0.52421737497081611</v>
      </c>
    </row>
    <row r="5" spans="1:17" x14ac:dyDescent="0.25">
      <c r="A5" s="1">
        <v>42008</v>
      </c>
      <c r="B5">
        <v>18814583.289999999</v>
      </c>
      <c r="C5">
        <v>15227</v>
      </c>
      <c r="D5">
        <v>1235.6067049999999</v>
      </c>
      <c r="E5">
        <v>0.5</v>
      </c>
      <c r="F5">
        <f t="shared" si="4"/>
        <v>1292.581810103</v>
      </c>
      <c r="G5">
        <f t="shared" si="0"/>
        <v>4.6111035876096218E-2</v>
      </c>
      <c r="J5">
        <f t="shared" si="5"/>
        <v>1423.2699797276</v>
      </c>
      <c r="K5">
        <f t="shared" si="6"/>
        <v>34.307392892039999</v>
      </c>
      <c r="L5">
        <f t="shared" si="1"/>
        <v>0.15187945643885131</v>
      </c>
      <c r="O5">
        <f t="shared" si="2"/>
        <v>0.77087053702976305</v>
      </c>
      <c r="Q5">
        <f t="shared" si="3"/>
        <v>0.81167140489603384</v>
      </c>
    </row>
    <row r="6" spans="1:17" x14ac:dyDescent="0.25">
      <c r="A6" s="1">
        <v>42009</v>
      </c>
      <c r="B6">
        <v>14021479.609999999</v>
      </c>
      <c r="C6">
        <v>8620</v>
      </c>
      <c r="D6">
        <v>1626.6217650000001</v>
      </c>
      <c r="F6">
        <f t="shared" si="4"/>
        <v>1392.7937965720998</v>
      </c>
      <c r="G6">
        <f t="shared" si="0"/>
        <v>0.1437506699216583</v>
      </c>
      <c r="J6">
        <f t="shared" si="5"/>
        <v>1508.290690333748</v>
      </c>
      <c r="K6">
        <f t="shared" si="6"/>
        <v>51.161980688479197</v>
      </c>
      <c r="L6">
        <f t="shared" si="1"/>
        <v>7.2746521171903847E-2</v>
      </c>
      <c r="N6">
        <f>MIN(H2,M2)</f>
        <v>9.2997072564747027E-2</v>
      </c>
      <c r="O6">
        <f t="shared" si="2"/>
        <v>0.1316928124113852</v>
      </c>
      <c r="Q6">
        <f t="shared" si="3"/>
        <v>0.44114533015910024</v>
      </c>
    </row>
    <row r="7" spans="1:17" x14ac:dyDescent="0.25">
      <c r="A7" s="1">
        <v>42010</v>
      </c>
      <c r="B7">
        <v>16783928.52</v>
      </c>
      <c r="C7">
        <v>13160</v>
      </c>
      <c r="D7">
        <v>1275.3745080000001</v>
      </c>
      <c r="F7">
        <f t="shared" si="4"/>
        <v>1357.5680100004699</v>
      </c>
      <c r="G7">
        <f t="shared" si="0"/>
        <v>6.4446561762758578E-2</v>
      </c>
      <c r="J7">
        <f t="shared" si="5"/>
        <v>1474.229222115559</v>
      </c>
      <c r="K7">
        <f t="shared" si="6"/>
        <v>11.956403056963989</v>
      </c>
      <c r="L7">
        <f t="shared" si="1"/>
        <v>0.15591868338923931</v>
      </c>
      <c r="O7">
        <f t="shared" si="2"/>
        <v>9.6213547310233238E-2</v>
      </c>
      <c r="Q7">
        <f t="shared" si="3"/>
        <v>0.39423234523157052</v>
      </c>
    </row>
    <row r="8" spans="1:17" x14ac:dyDescent="0.25">
      <c r="A8" s="1">
        <v>42011</v>
      </c>
      <c r="B8">
        <v>19161892.190000001</v>
      </c>
      <c r="C8">
        <v>17254</v>
      </c>
      <c r="D8">
        <v>1110.5768049999999</v>
      </c>
      <c r="F8">
        <f t="shared" si="4"/>
        <v>1283.4706485003289</v>
      </c>
      <c r="G8">
        <f t="shared" si="0"/>
        <v>0.15567932152187261</v>
      </c>
      <c r="J8">
        <f t="shared" si="5"/>
        <v>1373.502979120766</v>
      </c>
      <c r="K8">
        <f t="shared" si="6"/>
        <v>-34.312295669435201</v>
      </c>
      <c r="L8">
        <f t="shared" si="1"/>
        <v>0.23674740273435305</v>
      </c>
      <c r="O8">
        <f t="shared" si="2"/>
        <v>0.56041677663112166</v>
      </c>
      <c r="Q8">
        <f t="shared" si="3"/>
        <v>0.69039175724374224</v>
      </c>
    </row>
    <row r="9" spans="1:17" x14ac:dyDescent="0.25">
      <c r="A9" s="1">
        <v>42012</v>
      </c>
      <c r="B9">
        <v>15204984.300000001</v>
      </c>
      <c r="C9">
        <v>8642</v>
      </c>
      <c r="D9">
        <v>1759.42887</v>
      </c>
      <c r="F9">
        <f t="shared" si="4"/>
        <v>1426.2581149502303</v>
      </c>
      <c r="G9">
        <f t="shared" si="0"/>
        <v>0.18936301474339778</v>
      </c>
      <c r="J9">
        <f t="shared" si="5"/>
        <v>1465.2621394159314</v>
      </c>
      <c r="K9">
        <f t="shared" si="6"/>
        <v>19.547516283348571</v>
      </c>
      <c r="L9">
        <f t="shared" si="1"/>
        <v>0.16719444337870196</v>
      </c>
      <c r="O9">
        <f t="shared" si="2"/>
        <v>1.6363023881809664E-2</v>
      </c>
      <c r="Q9">
        <f t="shared" si="3"/>
        <v>0.36350106371541691</v>
      </c>
    </row>
    <row r="10" spans="1:17" x14ac:dyDescent="0.25">
      <c r="A10" s="1">
        <v>42013</v>
      </c>
      <c r="B10">
        <v>20603939.98</v>
      </c>
      <c r="C10">
        <v>16144</v>
      </c>
      <c r="D10">
        <v>1276.2599090000001</v>
      </c>
      <c r="F10">
        <f t="shared" si="4"/>
        <v>1381.2586531651611</v>
      </c>
      <c r="G10">
        <f t="shared" si="0"/>
        <v>8.2270659310635E-2</v>
      </c>
      <c r="J10">
        <f t="shared" si="5"/>
        <v>1422.2447316894961</v>
      </c>
      <c r="K10">
        <f t="shared" si="6"/>
        <v>-7.4332049488998315</v>
      </c>
      <c r="L10">
        <f t="shared" si="1"/>
        <v>0.11438486914775915</v>
      </c>
      <c r="O10">
        <f t="shared" si="2"/>
        <v>7.46706907172318E-2</v>
      </c>
      <c r="Q10">
        <f t="shared" si="3"/>
        <v>0.33404036406850784</v>
      </c>
    </row>
    <row r="11" spans="1:17" x14ac:dyDescent="0.25">
      <c r="A11" s="1">
        <v>42014</v>
      </c>
      <c r="B11">
        <v>20992874.780000001</v>
      </c>
      <c r="C11">
        <v>18135</v>
      </c>
      <c r="D11">
        <v>1157.588904</v>
      </c>
      <c r="F11">
        <f t="shared" si="4"/>
        <v>1314.1577284156126</v>
      </c>
      <c r="G11">
        <f t="shared" si="0"/>
        <v>0.13525425466207877</v>
      </c>
      <c r="J11">
        <f t="shared" si="5"/>
        <v>1337.6447399184174</v>
      </c>
      <c r="K11">
        <f t="shared" si="6"/>
        <v>-37.556599182881413</v>
      </c>
      <c r="L11">
        <f t="shared" si="1"/>
        <v>0.15554385092690678</v>
      </c>
      <c r="O11">
        <f t="shared" si="2"/>
        <v>0.74220415087778102</v>
      </c>
      <c r="Q11">
        <f t="shared" si="3"/>
        <v>0.73018836322863845</v>
      </c>
    </row>
    <row r="12" spans="1:17" x14ac:dyDescent="0.25">
      <c r="A12" s="1">
        <v>42015</v>
      </c>
      <c r="B12">
        <v>14993369.66</v>
      </c>
      <c r="C12">
        <v>10841</v>
      </c>
      <c r="D12">
        <v>1383.0245970000001</v>
      </c>
      <c r="F12">
        <f t="shared" si="4"/>
        <v>1334.8177889909289</v>
      </c>
      <c r="G12">
        <f t="shared" si="0"/>
        <v>3.4856074225750884E-2</v>
      </c>
      <c r="J12">
        <f t="shared" si="5"/>
        <v>1324.969077614875</v>
      </c>
      <c r="K12">
        <f t="shared" si="6"/>
        <v>-23.848564512857653</v>
      </c>
      <c r="L12">
        <f t="shared" si="1"/>
        <v>4.1977213934630463E-2</v>
      </c>
      <c r="O12">
        <f t="shared" si="2"/>
        <v>0.19500075098471625</v>
      </c>
      <c r="Q12">
        <f t="shared" si="3"/>
        <v>0.45696052943023868</v>
      </c>
    </row>
    <row r="13" spans="1:17" x14ac:dyDescent="0.25">
      <c r="A13" s="1">
        <v>42016</v>
      </c>
      <c r="B13">
        <v>27791807.640000001</v>
      </c>
      <c r="C13">
        <v>22113</v>
      </c>
      <c r="D13">
        <v>1256.8085579999999</v>
      </c>
      <c r="F13">
        <f t="shared" si="4"/>
        <v>1311.41501969365</v>
      </c>
      <c r="G13">
        <f t="shared" si="0"/>
        <v>4.3448511983835564E-2</v>
      </c>
      <c r="J13">
        <f t="shared" si="5"/>
        <v>1287.8269265714121</v>
      </c>
      <c r="K13">
        <f t="shared" si="6"/>
        <v>-26.781142673814003</v>
      </c>
      <c r="L13">
        <f t="shared" si="1"/>
        <v>2.4680265243238513E-2</v>
      </c>
      <c r="O13">
        <f t="shared" si="2"/>
        <v>0.24773979370777346</v>
      </c>
      <c r="Q13">
        <f t="shared" si="3"/>
        <v>0.39279335610076588</v>
      </c>
    </row>
    <row r="14" spans="1:17" x14ac:dyDescent="0.25">
      <c r="A14" s="1">
        <v>42370</v>
      </c>
      <c r="B14">
        <v>28601586.5</v>
      </c>
      <c r="C14">
        <v>15365</v>
      </c>
      <c r="D14">
        <v>1861.4765050000001</v>
      </c>
      <c r="F14">
        <f t="shared" si="4"/>
        <v>1476.433465285555</v>
      </c>
      <c r="G14">
        <f t="shared" si="0"/>
        <v>0.20684818673789548</v>
      </c>
      <c r="J14">
        <f t="shared" si="5"/>
        <v>1441.1750002283188</v>
      </c>
      <c r="K14">
        <f t="shared" si="6"/>
        <v>47.948658125855708</v>
      </c>
      <c r="L14">
        <f t="shared" si="1"/>
        <v>0.22578931490283904</v>
      </c>
      <c r="O14">
        <f t="shared" si="2"/>
        <v>0.96736371152604894</v>
      </c>
      <c r="Q14">
        <f t="shared" si="3"/>
        <v>0.8278806344992109</v>
      </c>
    </row>
    <row r="15" spans="1:17" x14ac:dyDescent="0.25">
      <c r="A15" s="1">
        <v>42371</v>
      </c>
      <c r="B15">
        <v>22367074.07</v>
      </c>
      <c r="C15">
        <v>13153</v>
      </c>
      <c r="D15">
        <v>1700.5302260000001</v>
      </c>
      <c r="F15">
        <f t="shared" si="4"/>
        <v>1543.6624934998886</v>
      </c>
      <c r="G15">
        <f t="shared" si="0"/>
        <v>9.224636534047205E-2</v>
      </c>
      <c r="J15">
        <f t="shared" si="5"/>
        <v>1552.5456286479221</v>
      </c>
      <c r="K15">
        <f t="shared" si="6"/>
        <v>68.522580430769153</v>
      </c>
      <c r="L15">
        <f t="shared" si="1"/>
        <v>8.7022620997551162E-2</v>
      </c>
      <c r="O15">
        <f t="shared" si="2"/>
        <v>0.23352394990932057</v>
      </c>
      <c r="Q15">
        <f t="shared" si="3"/>
        <v>0.40979556212759161</v>
      </c>
    </row>
    <row r="16" spans="1:17" x14ac:dyDescent="0.25">
      <c r="A16" s="1">
        <v>42372</v>
      </c>
      <c r="B16">
        <v>29738608.57</v>
      </c>
      <c r="C16">
        <v>18339</v>
      </c>
      <c r="D16">
        <v>1621.604699</v>
      </c>
      <c r="F16">
        <f t="shared" si="4"/>
        <v>1567.0451551499218</v>
      </c>
      <c r="G16">
        <f t="shared" si="0"/>
        <v>3.3645403151411422E-2</v>
      </c>
      <c r="J16">
        <f t="shared" si="5"/>
        <v>1621.2291560550839</v>
      </c>
      <c r="K16">
        <f t="shared" si="6"/>
        <v>61.73470117824931</v>
      </c>
      <c r="L16">
        <f t="shared" si="1"/>
        <v>2.3158723278718474E-4</v>
      </c>
      <c r="O16">
        <f t="shared" si="2"/>
        <v>0.25218388782112544</v>
      </c>
      <c r="Q16">
        <f t="shared" si="3"/>
        <v>0.39158841309248377</v>
      </c>
    </row>
    <row r="17" spans="1:17" x14ac:dyDescent="0.25">
      <c r="A17" s="1">
        <v>42373</v>
      </c>
      <c r="B17">
        <v>28351007.940000001</v>
      </c>
      <c r="C17">
        <v>13909</v>
      </c>
      <c r="D17">
        <v>2038.321083</v>
      </c>
      <c r="F17">
        <f t="shared" si="4"/>
        <v>1708.4279335049453</v>
      </c>
      <c r="G17">
        <f t="shared" si="0"/>
        <v>0.1618455268144105</v>
      </c>
      <c r="J17">
        <f t="shared" si="5"/>
        <v>1789.571024963333</v>
      </c>
      <c r="K17">
        <f t="shared" si="6"/>
        <v>98.204098152424308</v>
      </c>
      <c r="L17">
        <f t="shared" si="1"/>
        <v>0.12203673901589479</v>
      </c>
      <c r="O17">
        <f t="shared" si="2"/>
        <v>0.76938952619303547</v>
      </c>
      <c r="Q17">
        <f t="shared" si="3"/>
        <v>0.68458303694932188</v>
      </c>
    </row>
    <row r="18" spans="1:17" x14ac:dyDescent="0.25">
      <c r="A18" s="1">
        <v>42374</v>
      </c>
      <c r="B18">
        <v>15264603.73</v>
      </c>
      <c r="C18">
        <v>8553</v>
      </c>
      <c r="D18">
        <v>1784.707557</v>
      </c>
      <c r="F18">
        <f t="shared" si="4"/>
        <v>1731.3118205534615</v>
      </c>
      <c r="G18">
        <f t="shared" si="0"/>
        <v>2.9918479493802257E-2</v>
      </c>
      <c r="J18">
        <f t="shared" si="5"/>
        <v>1856.85485328103</v>
      </c>
      <c r="K18">
        <f t="shared" si="6"/>
        <v>76.015580403290969</v>
      </c>
      <c r="L18">
        <f t="shared" si="1"/>
        <v>4.0425276397835129E-2</v>
      </c>
      <c r="O18">
        <f t="shared" si="2"/>
        <v>5.2557587308872241E-3</v>
      </c>
      <c r="Q18">
        <f t="shared" si="3"/>
        <v>0.21491142112443726</v>
      </c>
    </row>
    <row r="19" spans="1:17" x14ac:dyDescent="0.25">
      <c r="A19" s="1">
        <v>42375</v>
      </c>
      <c r="B19">
        <v>24385658.079999998</v>
      </c>
      <c r="C19">
        <v>15101</v>
      </c>
      <c r="D19">
        <v>1614.837301</v>
      </c>
      <c r="F19">
        <f t="shared" si="4"/>
        <v>1696.369464687423</v>
      </c>
      <c r="G19">
        <f t="shared" si="0"/>
        <v>5.0489398304667352E-2</v>
      </c>
      <c r="J19">
        <f t="shared" si="5"/>
        <v>1837.4604938790246</v>
      </c>
      <c r="K19">
        <f t="shared" si="6"/>
        <v>30.250046440843317</v>
      </c>
      <c r="L19">
        <f t="shared" si="1"/>
        <v>0.13786106671004164</v>
      </c>
      <c r="O19">
        <f t="shared" si="2"/>
        <v>2.2798977768482272E-2</v>
      </c>
      <c r="Q19">
        <f t="shared" si="3"/>
        <v>0.25232364558962417</v>
      </c>
    </row>
    <row r="20" spans="1:17" x14ac:dyDescent="0.25">
      <c r="A20" s="1">
        <v>42376</v>
      </c>
      <c r="B20">
        <v>29486517.07</v>
      </c>
      <c r="C20">
        <v>15695</v>
      </c>
      <c r="D20">
        <v>1878.720425</v>
      </c>
      <c r="F20">
        <f t="shared" si="4"/>
        <v>1751.0747527811959</v>
      </c>
      <c r="G20">
        <f t="shared" si="0"/>
        <v>6.7942877780127434E-2</v>
      </c>
      <c r="J20">
        <f t="shared" si="5"/>
        <v>1871.0135057239074</v>
      </c>
      <c r="K20">
        <f t="shared" si="6"/>
        <v>28.546227958374779</v>
      </c>
      <c r="L20">
        <f t="shared" si="1"/>
        <v>4.1022172184520481E-3</v>
      </c>
      <c r="O20">
        <f t="shared" si="2"/>
        <v>0.52148668914897878</v>
      </c>
      <c r="Q20">
        <f t="shared" si="3"/>
        <v>0.55618923137756904</v>
      </c>
    </row>
    <row r="21" spans="1:17" x14ac:dyDescent="0.25">
      <c r="A21" s="1">
        <v>42377</v>
      </c>
      <c r="B21">
        <v>15270117.26</v>
      </c>
      <c r="C21">
        <v>8314</v>
      </c>
      <c r="D21">
        <v>1836.6751569999999</v>
      </c>
      <c r="F21">
        <f t="shared" si="4"/>
        <v>1776.7548740468369</v>
      </c>
      <c r="G21">
        <f t="shared" si="0"/>
        <v>3.2624322665220758E-2</v>
      </c>
      <c r="J21">
        <f t="shared" si="5"/>
        <v>1880.6943606775974</v>
      </c>
      <c r="K21">
        <f t="shared" si="6"/>
        <v>18.145455960663373</v>
      </c>
      <c r="L21">
        <f t="shared" si="1"/>
        <v>2.3966787763110953E-2</v>
      </c>
      <c r="O21">
        <f t="shared" si="2"/>
        <v>-0.16073448237476043</v>
      </c>
      <c r="Q21">
        <f t="shared" si="3"/>
        <v>0.12648504259307686</v>
      </c>
    </row>
    <row r="22" spans="1:17" x14ac:dyDescent="0.25">
      <c r="A22" s="1">
        <v>42378</v>
      </c>
      <c r="B22">
        <v>36141027.560000002</v>
      </c>
      <c r="C22">
        <v>17764</v>
      </c>
      <c r="D22">
        <v>2034.5095449999999</v>
      </c>
      <c r="F22">
        <f t="shared" si="4"/>
        <v>1854.0812753327855</v>
      </c>
      <c r="G22">
        <f t="shared" si="0"/>
        <v>8.8683914071887249E-2</v>
      </c>
      <c r="J22">
        <f t="shared" si="5"/>
        <v>1939.5407351467825</v>
      </c>
      <c r="K22">
        <f t="shared" si="6"/>
        <v>32.611277768005728</v>
      </c>
      <c r="L22">
        <f t="shared" si="1"/>
        <v>4.6678969920102988E-2</v>
      </c>
      <c r="O22">
        <f t="shared" si="2"/>
        <v>-3.0780437114318829E-2</v>
      </c>
      <c r="Q22">
        <f t="shared" si="3"/>
        <v>0.17674589851772315</v>
      </c>
    </row>
    <row r="23" spans="1:17" x14ac:dyDescent="0.25">
      <c r="A23" s="1">
        <v>42379</v>
      </c>
      <c r="B23">
        <v>27915143.66</v>
      </c>
      <c r="C23">
        <v>18969</v>
      </c>
      <c r="D23">
        <v>1471.61915</v>
      </c>
      <c r="F23">
        <f t="shared" si="4"/>
        <v>1739.3426377329497</v>
      </c>
      <c r="G23">
        <f t="shared" si="0"/>
        <v>0.18192443862459232</v>
      </c>
      <c r="J23">
        <f t="shared" si="5"/>
        <v>1821.9921540403516</v>
      </c>
      <c r="K23">
        <f t="shared" si="6"/>
        <v>-30.713793558569503</v>
      </c>
      <c r="L23">
        <f t="shared" si="1"/>
        <v>0.23808673870569813</v>
      </c>
      <c r="O23">
        <f t="shared" si="2"/>
        <v>0.65860107598208606</v>
      </c>
      <c r="Q23">
        <f t="shared" si="3"/>
        <v>0.6343389096932609</v>
      </c>
    </row>
    <row r="24" spans="1:17" x14ac:dyDescent="0.25">
      <c r="A24" s="1">
        <v>42380</v>
      </c>
      <c r="B24">
        <v>21272049.350000001</v>
      </c>
      <c r="C24">
        <v>13433</v>
      </c>
      <c r="D24">
        <v>1583.5665409999999</v>
      </c>
      <c r="F24">
        <f t="shared" si="4"/>
        <v>1692.6098087130645</v>
      </c>
      <c r="G24">
        <f t="shared" si="0"/>
        <v>6.8859290020238287E-2</v>
      </c>
      <c r="J24">
        <f t="shared" si="5"/>
        <v>1728.9648146372474</v>
      </c>
      <c r="K24">
        <f t="shared" si="6"/>
        <v>-52.567832540526425</v>
      </c>
      <c r="L24">
        <f t="shared" si="1"/>
        <v>9.1816964979211116E-2</v>
      </c>
      <c r="O24">
        <f t="shared" si="2"/>
        <v>-5.4985306354867316E-3</v>
      </c>
      <c r="Q24">
        <f t="shared" si="3"/>
        <v>0.27084954228289299</v>
      </c>
    </row>
    <row r="25" spans="1:17" x14ac:dyDescent="0.25">
      <c r="A25" s="1">
        <v>42381</v>
      </c>
      <c r="B25">
        <v>42014159.880000003</v>
      </c>
      <c r="C25">
        <v>27029</v>
      </c>
      <c r="D25">
        <v>1554.4104440000001</v>
      </c>
      <c r="F25">
        <f t="shared" si="4"/>
        <v>1651.1499992991451</v>
      </c>
      <c r="G25">
        <f t="shared" si="0"/>
        <v>6.2235528378336707E-2</v>
      </c>
      <c r="J25">
        <f t="shared" si="5"/>
        <v>1639.8010206677045</v>
      </c>
      <c r="K25">
        <f t="shared" si="6"/>
        <v>-61.949433858080369</v>
      </c>
      <c r="L25">
        <f t="shared" si="1"/>
        <v>5.493438171192859E-2</v>
      </c>
      <c r="O25">
        <f t="shared" si="2"/>
        <v>0.13345642554741444</v>
      </c>
      <c r="Q25">
        <f t="shared" si="3"/>
        <v>0.29972947690491353</v>
      </c>
    </row>
    <row r="26" spans="1:17" x14ac:dyDescent="0.25">
      <c r="A26" s="1">
        <v>42736</v>
      </c>
      <c r="B26">
        <v>36007380.670000002</v>
      </c>
      <c r="C26">
        <v>16889</v>
      </c>
      <c r="D26">
        <v>2132.0019339999999</v>
      </c>
      <c r="F26">
        <f t="shared" si="4"/>
        <v>1795.4055797094015</v>
      </c>
      <c r="G26">
        <f t="shared" si="0"/>
        <v>0.15787807174221746</v>
      </c>
      <c r="J26">
        <f t="shared" si="5"/>
        <v>1744.0966909667368</v>
      </c>
      <c r="K26">
        <f t="shared" si="6"/>
        <v>10.743551190572731</v>
      </c>
      <c r="L26">
        <f t="shared" si="1"/>
        <v>0.18194413281112115</v>
      </c>
      <c r="O26">
        <f t="shared" si="2"/>
        <v>0.93545627495272177</v>
      </c>
      <c r="Q26">
        <f t="shared" si="3"/>
        <v>0.82155504669290957</v>
      </c>
    </row>
    <row r="27" spans="1:17" x14ac:dyDescent="0.25">
      <c r="A27" s="1">
        <v>42737</v>
      </c>
      <c r="B27">
        <v>30396775.379999999</v>
      </c>
      <c r="C27">
        <v>15864</v>
      </c>
      <c r="D27">
        <v>1916.0851849999999</v>
      </c>
      <c r="F27">
        <f t="shared" si="4"/>
        <v>1831.6094612965808</v>
      </c>
      <c r="G27">
        <f t="shared" si="0"/>
        <v>4.4087666020662407E-2</v>
      </c>
      <c r="J27">
        <f t="shared" si="5"/>
        <v>1803.2137250101164</v>
      </c>
      <c r="K27">
        <f t="shared" si="6"/>
        <v>29.018589212638204</v>
      </c>
      <c r="L27">
        <f t="shared" si="1"/>
        <v>5.8907328793883211E-2</v>
      </c>
      <c r="O27">
        <f t="shared" si="2"/>
        <v>7.0776832689671901E-2</v>
      </c>
      <c r="Q27">
        <f t="shared" si="3"/>
        <v>0.2810363256282391</v>
      </c>
    </row>
    <row r="28" spans="1:17" x14ac:dyDescent="0.25">
      <c r="A28" s="1">
        <v>42738</v>
      </c>
      <c r="B28">
        <v>47678130.729999997</v>
      </c>
      <c r="C28">
        <v>22786</v>
      </c>
      <c r="D28">
        <v>2092.43091</v>
      </c>
      <c r="F28">
        <f t="shared" si="4"/>
        <v>1909.8558959076063</v>
      </c>
      <c r="G28">
        <f t="shared" si="0"/>
        <v>8.7254978513194373E-2</v>
      </c>
      <c r="J28">
        <f t="shared" si="5"/>
        <v>1910.2918929559282</v>
      </c>
      <c r="K28">
        <f t="shared" si="6"/>
        <v>57.340561784643846</v>
      </c>
      <c r="L28">
        <f t="shared" si="1"/>
        <v>8.704660984198126E-2</v>
      </c>
      <c r="O28">
        <f t="shared" si="2"/>
        <v>0.16948386366504703</v>
      </c>
      <c r="Q28">
        <f t="shared" si="3"/>
        <v>0.26631326193710969</v>
      </c>
    </row>
    <row r="29" spans="1:17" x14ac:dyDescent="0.25">
      <c r="A29" s="1">
        <v>42739</v>
      </c>
      <c r="B29">
        <v>27013964.73</v>
      </c>
      <c r="C29">
        <v>17910</v>
      </c>
      <c r="D29">
        <v>1508.317405</v>
      </c>
      <c r="F29">
        <f t="shared" si="4"/>
        <v>1789.3943486353244</v>
      </c>
      <c r="G29">
        <f t="shared" si="0"/>
        <v>0.18635132280749911</v>
      </c>
      <c r="J29">
        <f t="shared" si="5"/>
        <v>1829.8379398184004</v>
      </c>
      <c r="K29">
        <f t="shared" si="6"/>
        <v>-3.5113003626892088</v>
      </c>
      <c r="L29">
        <f t="shared" si="1"/>
        <v>0.21316503658485622</v>
      </c>
      <c r="O29">
        <f t="shared" si="2"/>
        <v>0.75828629315964524</v>
      </c>
      <c r="Q29">
        <f t="shared" si="3"/>
        <v>0.71527887703804005</v>
      </c>
    </row>
    <row r="30" spans="1:17" x14ac:dyDescent="0.25">
      <c r="A30" s="1">
        <v>42740</v>
      </c>
      <c r="B30">
        <v>24948844.699999999</v>
      </c>
      <c r="C30">
        <v>10777</v>
      </c>
      <c r="D30">
        <v>2315.008323</v>
      </c>
      <c r="F30">
        <f t="shared" si="4"/>
        <v>1947.0785409447271</v>
      </c>
      <c r="G30">
        <f t="shared" si="0"/>
        <v>0.15893237981039987</v>
      </c>
      <c r="J30">
        <f t="shared" si="5"/>
        <v>1972.9311445189978</v>
      </c>
      <c r="K30">
        <f t="shared" si="6"/>
        <v>55.481631698894368</v>
      </c>
      <c r="L30">
        <f t="shared" si="1"/>
        <v>0.14776498861036802</v>
      </c>
      <c r="O30">
        <f t="shared" si="2"/>
        <v>-0.14907239371107106</v>
      </c>
      <c r="Q30">
        <f t="shared" si="3"/>
        <v>0.13755714923472487</v>
      </c>
    </row>
    <row r="31" spans="1:17" x14ac:dyDescent="0.25">
      <c r="A31" s="1">
        <v>42741</v>
      </c>
      <c r="B31">
        <v>31101345.539999999</v>
      </c>
      <c r="C31">
        <v>18799</v>
      </c>
      <c r="D31">
        <v>1654.4148909999999</v>
      </c>
      <c r="F31">
        <f t="shared" si="4"/>
        <v>1859.2794459613087</v>
      </c>
      <c r="G31">
        <f t="shared" si="0"/>
        <v>0.12382900811384734</v>
      </c>
      <c r="J31">
        <f t="shared" si="5"/>
        <v>1916.2134106525243</v>
      </c>
      <c r="K31">
        <f t="shared" si="6"/>
        <v>5.0537223028577785</v>
      </c>
      <c r="L31">
        <f t="shared" si="1"/>
        <v>0.15824236174172857</v>
      </c>
      <c r="O31">
        <f t="shared" si="2"/>
        <v>-1.9780460675578038E-2</v>
      </c>
      <c r="Q31">
        <f t="shared" si="3"/>
        <v>0.14887355834676624</v>
      </c>
    </row>
    <row r="32" spans="1:17" x14ac:dyDescent="0.25">
      <c r="A32" s="1">
        <v>42742</v>
      </c>
      <c r="B32">
        <v>33848822.229999997</v>
      </c>
      <c r="C32">
        <v>17899</v>
      </c>
      <c r="D32">
        <v>1891.1013029999999</v>
      </c>
      <c r="F32">
        <f t="shared" si="4"/>
        <v>1868.8260030729161</v>
      </c>
      <c r="G32">
        <f t="shared" si="0"/>
        <v>1.1779009348545607E-2</v>
      </c>
      <c r="J32">
        <f t="shared" si="5"/>
        <v>1912.2173839687675</v>
      </c>
      <c r="K32">
        <f t="shared" si="6"/>
        <v>0.92845047792617663</v>
      </c>
      <c r="L32">
        <f t="shared" si="1"/>
        <v>1.1166023171402585E-2</v>
      </c>
      <c r="O32">
        <f t="shared" si="2"/>
        <v>0.43885749001617075</v>
      </c>
      <c r="Q32">
        <f t="shared" si="3"/>
        <v>0.60575525169116862</v>
      </c>
    </row>
    <row r="33" spans="1:17" x14ac:dyDescent="0.25">
      <c r="A33" s="1">
        <v>42743</v>
      </c>
      <c r="B33">
        <v>16454666.960000001</v>
      </c>
      <c r="C33">
        <v>9649</v>
      </c>
      <c r="D33">
        <v>1705.3235520000001</v>
      </c>
      <c r="F33">
        <f t="shared" si="4"/>
        <v>1819.7752677510412</v>
      </c>
      <c r="G33">
        <f t="shared" si="0"/>
        <v>6.7114369948630778E-2</v>
      </c>
      <c r="J33">
        <f t="shared" si="5"/>
        <v>1850.7991497126854</v>
      </c>
      <c r="K33">
        <f t="shared" si="6"/>
        <v>-24.103068463469747</v>
      </c>
      <c r="L33">
        <f t="shared" si="1"/>
        <v>8.5306742841891728E-2</v>
      </c>
      <c r="O33">
        <f t="shared" si="2"/>
        <v>-0.40535841295131642</v>
      </c>
      <c r="Q33">
        <f t="shared" si="3"/>
        <v>0.10390416282316746</v>
      </c>
    </row>
    <row r="34" spans="1:17" x14ac:dyDescent="0.25">
      <c r="A34" s="1">
        <v>42744</v>
      </c>
      <c r="B34">
        <v>31650092.649999999</v>
      </c>
      <c r="C34">
        <v>20159</v>
      </c>
      <c r="D34">
        <v>1570.02295</v>
      </c>
      <c r="F34">
        <f t="shared" si="4"/>
        <v>1744.8495724257286</v>
      </c>
      <c r="G34">
        <f t="shared" si="0"/>
        <v>0.11135290883851641</v>
      </c>
      <c r="J34">
        <f t="shared" si="5"/>
        <v>1749.6941418744509</v>
      </c>
      <c r="K34">
        <f t="shared" si="6"/>
        <v>-52.493537367028694</v>
      </c>
      <c r="L34">
        <f t="shared" si="1"/>
        <v>0.11443857675739763</v>
      </c>
      <c r="O34">
        <f t="shared" si="2"/>
        <v>-0.12448140725291504</v>
      </c>
      <c r="Q34">
        <f t="shared" si="3"/>
        <v>0.12506977579296549</v>
      </c>
    </row>
    <row r="35" spans="1:17" x14ac:dyDescent="0.25">
      <c r="A35" s="1">
        <v>42745</v>
      </c>
      <c r="B35">
        <v>31572205.620000001</v>
      </c>
      <c r="C35">
        <v>19519</v>
      </c>
      <c r="D35">
        <v>1617.5114309999999</v>
      </c>
      <c r="F35">
        <f t="shared" si="4"/>
        <v>1706.6481299980098</v>
      </c>
      <c r="G35">
        <f t="shared" si="0"/>
        <v>5.5107306996218651E-2</v>
      </c>
      <c r="J35">
        <f t="shared" si="5"/>
        <v>1673.2938524551953</v>
      </c>
      <c r="K35">
        <f t="shared" si="6"/>
        <v>-56.80688445121659</v>
      </c>
      <c r="L35">
        <f t="shared" si="1"/>
        <v>3.4486570163345817E-2</v>
      </c>
      <c r="O35">
        <f t="shared" si="2"/>
        <v>0.53382546292425315</v>
      </c>
      <c r="Q35">
        <f t="shared" si="3"/>
        <v>0.66134148525245762</v>
      </c>
    </row>
    <row r="36" spans="1:17" x14ac:dyDescent="0.25">
      <c r="A36" s="1">
        <v>42746</v>
      </c>
      <c r="B36">
        <v>22446371.030000001</v>
      </c>
      <c r="C36">
        <v>15360</v>
      </c>
      <c r="D36">
        <v>1461.3522800000001</v>
      </c>
      <c r="F36">
        <f t="shared" si="4"/>
        <v>1633.0593749986069</v>
      </c>
      <c r="G36">
        <f t="shared" si="0"/>
        <v>0.11749876970021689</v>
      </c>
      <c r="J36">
        <f t="shared" si="5"/>
        <v>1569.9465616027851</v>
      </c>
      <c r="K36">
        <f t="shared" si="6"/>
        <v>-69.742358566572378</v>
      </c>
      <c r="L36">
        <f t="shared" si="1"/>
        <v>7.431081682972776E-2</v>
      </c>
      <c r="O36">
        <f t="shared" si="2"/>
        <v>-0.24254029418467365</v>
      </c>
      <c r="Q36">
        <f t="shared" si="3"/>
        <v>0.28406099977029103</v>
      </c>
    </row>
    <row r="37" spans="1:17" x14ac:dyDescent="0.25">
      <c r="A37" s="1">
        <v>42747</v>
      </c>
      <c r="B37">
        <v>44966125.770000003</v>
      </c>
      <c r="C37">
        <v>30833</v>
      </c>
      <c r="D37">
        <v>1458.376602</v>
      </c>
      <c r="F37">
        <f t="shared" si="4"/>
        <v>1580.6545430990247</v>
      </c>
      <c r="G37">
        <f t="shared" si="0"/>
        <v>8.3845243355752011E-2</v>
      </c>
      <c r="J37">
        <f t="shared" si="5"/>
        <v>1487.6559227253488</v>
      </c>
      <c r="K37">
        <f t="shared" si="6"/>
        <v>-67.787434834260722</v>
      </c>
      <c r="L37">
        <f t="shared" si="1"/>
        <v>2.0076652824239923E-2</v>
      </c>
      <c r="O37">
        <f t="shared" si="2"/>
        <v>1.4002876417661006E-2</v>
      </c>
      <c r="Q37">
        <f t="shared" si="3"/>
        <v>0.26542493890004787</v>
      </c>
    </row>
    <row r="38" spans="1:17" x14ac:dyDescent="0.25">
      <c r="A38" s="1">
        <v>43101</v>
      </c>
      <c r="B38">
        <v>44067520.859999999</v>
      </c>
      <c r="C38">
        <v>19812</v>
      </c>
      <c r="D38">
        <v>2224.2843149999999</v>
      </c>
      <c r="F38">
        <f t="shared" si="4"/>
        <v>1773.7434746693173</v>
      </c>
      <c r="G38">
        <f t="shared" si="0"/>
        <v>0.20255541851927442</v>
      </c>
      <c r="J38">
        <f t="shared" si="5"/>
        <v>1661.1932360237615</v>
      </c>
      <c r="K38">
        <f t="shared" si="6"/>
        <v>35.52120790223475</v>
      </c>
      <c r="L38">
        <f t="shared" si="1"/>
        <v>0.25315607145134161</v>
      </c>
      <c r="O38">
        <f t="shared" si="2"/>
        <v>0.89841175909354276</v>
      </c>
      <c r="Q38">
        <f t="shared" si="3"/>
        <v>0.74813359696305526</v>
      </c>
    </row>
    <row r="39" spans="1:17" x14ac:dyDescent="0.25">
      <c r="A39" s="1">
        <v>43102</v>
      </c>
      <c r="B39">
        <v>36020287.159999996</v>
      </c>
      <c r="C39">
        <v>18424</v>
      </c>
      <c r="D39">
        <v>1955.0742049999999</v>
      </c>
      <c r="F39">
        <f t="shared" si="4"/>
        <v>1828.1426937685219</v>
      </c>
      <c r="G39">
        <f t="shared" si="0"/>
        <v>6.4924139915946574E-2</v>
      </c>
      <c r="J39">
        <f t="shared" si="5"/>
        <v>1774.2223722481972</v>
      </c>
      <c r="K39">
        <f t="shared" si="6"/>
        <v>62.972258440891643</v>
      </c>
      <c r="L39">
        <f t="shared" si="1"/>
        <v>9.2503820207582715E-2</v>
      </c>
      <c r="O39">
        <f t="shared" si="2"/>
        <v>-6.5362686718484664E-2</v>
      </c>
      <c r="Q39">
        <f t="shared" si="3"/>
        <v>0.27389975447629772</v>
      </c>
    </row>
    <row r="40" spans="1:17" x14ac:dyDescent="0.25">
      <c r="A40" s="1">
        <v>43103</v>
      </c>
      <c r="B40">
        <v>46995990.409999996</v>
      </c>
      <c r="C40">
        <v>29004</v>
      </c>
      <c r="D40">
        <v>1620.3279</v>
      </c>
      <c r="F40">
        <f t="shared" si="4"/>
        <v>1765.7982556379652</v>
      </c>
      <c r="G40">
        <f t="shared" si="0"/>
        <v>8.9778344024049217E-2</v>
      </c>
      <c r="J40">
        <f t="shared" si="5"/>
        <v>1772.1346114823621</v>
      </c>
      <c r="K40">
        <f t="shared" si="6"/>
        <v>30.651024914111769</v>
      </c>
      <c r="L40">
        <f t="shared" si="1"/>
        <v>9.3688883270085066E-2</v>
      </c>
      <c r="O40">
        <f t="shared" si="2"/>
        <v>0.14076931233255974</v>
      </c>
      <c r="Q40">
        <f t="shared" si="3"/>
        <v>0.27517459025640556</v>
      </c>
    </row>
    <row r="41" spans="1:17" x14ac:dyDescent="0.25">
      <c r="A41" s="1">
        <v>43104</v>
      </c>
      <c r="B41">
        <v>35536487.68</v>
      </c>
      <c r="C41">
        <v>22033</v>
      </c>
      <c r="D41">
        <v>1612.875581</v>
      </c>
      <c r="F41">
        <f t="shared" si="4"/>
        <v>1719.9214532465755</v>
      </c>
      <c r="G41">
        <f t="shared" si="0"/>
        <v>6.6369578352848485E-2</v>
      </c>
      <c r="J41">
        <f t="shared" si="5"/>
        <v>1745.8126197775316</v>
      </c>
      <c r="K41">
        <f t="shared" si="6"/>
        <v>4.7967157751237028</v>
      </c>
      <c r="L41">
        <f t="shared" si="1"/>
        <v>8.2422376743474052E-2</v>
      </c>
      <c r="O41">
        <f t="shared" si="2"/>
        <v>0.73559377231243472</v>
      </c>
      <c r="Q41">
        <f t="shared" si="3"/>
        <v>0.75405422261161903</v>
      </c>
    </row>
    <row r="42" spans="1:17" x14ac:dyDescent="0.25">
      <c r="A42" s="1">
        <v>43105</v>
      </c>
      <c r="B42">
        <v>29699599.18</v>
      </c>
      <c r="C42">
        <v>14959</v>
      </c>
      <c r="D42">
        <v>1985.4000390000001</v>
      </c>
      <c r="F42">
        <f t="shared" si="4"/>
        <v>1799.5650289726027</v>
      </c>
      <c r="G42">
        <f t="shared" si="0"/>
        <v>9.3600788947802271E-2</v>
      </c>
      <c r="J42">
        <f t="shared" si="5"/>
        <v>1821.0465465868588</v>
      </c>
      <c r="K42">
        <f t="shared" si="6"/>
        <v>32.491928611292714</v>
      </c>
      <c r="L42">
        <f t="shared" si="1"/>
        <v>8.2781046229817939E-2</v>
      </c>
      <c r="O42">
        <f t="shared" si="2"/>
        <v>-0.26794244123144556</v>
      </c>
      <c r="Q42">
        <f t="shared" si="3"/>
        <v>0.17049055529648063</v>
      </c>
    </row>
    <row r="43" spans="1:17" x14ac:dyDescent="0.25">
      <c r="A43" s="1">
        <v>43106</v>
      </c>
      <c r="B43">
        <v>33261065.390000001</v>
      </c>
      <c r="C43">
        <v>23067</v>
      </c>
      <c r="D43">
        <v>1441.932865</v>
      </c>
      <c r="F43">
        <f t="shared" si="4"/>
        <v>1692.2753797808218</v>
      </c>
      <c r="G43">
        <f t="shared" si="0"/>
        <v>0.17361592960211905</v>
      </c>
      <c r="J43">
        <f t="shared" si="5"/>
        <v>1730.056792138706</v>
      </c>
      <c r="K43">
        <f t="shared" si="6"/>
        <v>-20.149937473614759</v>
      </c>
      <c r="L43">
        <f t="shared" si="1"/>
        <v>0.19981785153271056</v>
      </c>
      <c r="O43">
        <f t="shared" si="2"/>
        <v>6.6408130522775215E-3</v>
      </c>
      <c r="Q43">
        <f t="shared" si="3"/>
        <v>0.20887291106675629</v>
      </c>
    </row>
    <row r="44" spans="1:17" x14ac:dyDescent="0.25">
      <c r="A44" s="1">
        <v>43107</v>
      </c>
      <c r="B44">
        <v>35826534.909999996</v>
      </c>
      <c r="C44">
        <v>18397</v>
      </c>
      <c r="D44">
        <v>1947.411801</v>
      </c>
      <c r="F44">
        <f t="shared" si="4"/>
        <v>1768.8163061465752</v>
      </c>
      <c r="G44">
        <f t="shared" si="0"/>
        <v>9.1709157129332156E-2</v>
      </c>
      <c r="J44">
        <f t="shared" si="5"/>
        <v>1781.1583385655638</v>
      </c>
      <c r="K44">
        <f t="shared" si="6"/>
        <v>10.365649833935739</v>
      </c>
      <c r="L44">
        <f t="shared" si="1"/>
        <v>8.5371497876856189E-2</v>
      </c>
      <c r="O44">
        <f t="shared" si="2"/>
        <v>0.3706898348074002</v>
      </c>
      <c r="Q44">
        <f t="shared" si="3"/>
        <v>0.6663584425291692</v>
      </c>
    </row>
    <row r="45" spans="1:17" x14ac:dyDescent="0.25">
      <c r="A45" s="1">
        <v>43108</v>
      </c>
      <c r="B45">
        <v>23268655.210000001</v>
      </c>
      <c r="C45">
        <v>12045</v>
      </c>
      <c r="D45">
        <v>1931.8103120000001</v>
      </c>
      <c r="F45">
        <f t="shared" si="4"/>
        <v>1817.7145079026027</v>
      </c>
      <c r="G45">
        <f t="shared" si="0"/>
        <v>5.9061598019566515E-2</v>
      </c>
      <c r="J45">
        <f t="shared" si="5"/>
        <v>1833.6098854796496</v>
      </c>
      <c r="K45">
        <f t="shared" si="6"/>
        <v>26.163443682602207</v>
      </c>
      <c r="L45">
        <f t="shared" si="1"/>
        <v>5.0833369047856312E-2</v>
      </c>
      <c r="O45">
        <f t="shared" si="2"/>
        <v>-0.56584235769082791</v>
      </c>
      <c r="Q45">
        <f t="shared" si="3"/>
        <v>5.1124128012561845E-2</v>
      </c>
    </row>
    <row r="46" spans="1:17" x14ac:dyDescent="0.25">
      <c r="A46" s="1">
        <v>43109</v>
      </c>
      <c r="B46">
        <v>35423489.850000001</v>
      </c>
      <c r="C46">
        <v>23358</v>
      </c>
      <c r="D46">
        <v>1516.5463589999999</v>
      </c>
      <c r="F46">
        <f t="shared" si="4"/>
        <v>1727.3640632318218</v>
      </c>
      <c r="G46">
        <f t="shared" si="0"/>
        <v>0.13901171103719742</v>
      </c>
      <c r="J46">
        <f t="shared" si="5"/>
        <v>1756.8052381135763</v>
      </c>
      <c r="K46">
        <f t="shared" si="6"/>
        <v>-17.640137105128247</v>
      </c>
      <c r="L46">
        <f t="shared" si="1"/>
        <v>0.15842501463127137</v>
      </c>
      <c r="O46">
        <f t="shared" si="2"/>
        <v>-0.15640800177782682</v>
      </c>
      <c r="Q46">
        <f t="shared" si="3"/>
        <v>0.13052682919180622</v>
      </c>
    </row>
    <row r="47" spans="1:17" x14ac:dyDescent="0.25">
      <c r="A47" s="1">
        <v>43110</v>
      </c>
      <c r="B47">
        <v>39831565.700000003</v>
      </c>
      <c r="C47">
        <v>22644</v>
      </c>
      <c r="D47">
        <v>1759.033991</v>
      </c>
      <c r="F47">
        <f t="shared" si="4"/>
        <v>1736.8650415622751</v>
      </c>
      <c r="G47">
        <f t="shared" si="0"/>
        <v>1.2602911342902472E-2</v>
      </c>
      <c r="J47">
        <f t="shared" si="5"/>
        <v>1745.1257680059134</v>
      </c>
      <c r="K47">
        <f t="shared" si="6"/>
        <v>-13.491856595629258</v>
      </c>
      <c r="L47">
        <f t="shared" si="1"/>
        <v>7.9067391905143693E-3</v>
      </c>
      <c r="O47">
        <f t="shared" si="2"/>
        <v>0.42372758350219847</v>
      </c>
      <c r="Q47">
        <f t="shared" si="3"/>
        <v>0.70848460554579862</v>
      </c>
    </row>
    <row r="48" spans="1:17" x14ac:dyDescent="0.25">
      <c r="A48" s="1">
        <v>43111</v>
      </c>
      <c r="B48">
        <v>32999145.210000001</v>
      </c>
      <c r="C48">
        <v>19765</v>
      </c>
      <c r="D48">
        <v>1669.574764</v>
      </c>
      <c r="F48">
        <f t="shared" si="4"/>
        <v>1716.6779582935924</v>
      </c>
      <c r="G48">
        <f t="shared" si="0"/>
        <v>2.8212689428020382E-2</v>
      </c>
      <c r="J48">
        <f t="shared" si="5"/>
        <v>1713.0161671871988</v>
      </c>
      <c r="K48">
        <f t="shared" si="6"/>
        <v>-19.589768625300479</v>
      </c>
      <c r="L48">
        <f t="shared" si="1"/>
        <v>2.601944167095642E-2</v>
      </c>
      <c r="O48">
        <f t="shared" si="2"/>
        <v>-0.43412816821276168</v>
      </c>
      <c r="Q48">
        <f t="shared" si="3"/>
        <v>3.9443303994405578E-2</v>
      </c>
    </row>
    <row r="49" spans="1:17" x14ac:dyDescent="0.25">
      <c r="A49" s="1">
        <v>43112</v>
      </c>
      <c r="B49">
        <v>47221828.200000003</v>
      </c>
      <c r="C49">
        <v>33207</v>
      </c>
      <c r="D49">
        <v>1422.044394</v>
      </c>
      <c r="F49">
        <f t="shared" si="4"/>
        <v>1628.2878890055144</v>
      </c>
      <c r="G49">
        <f t="shared" si="0"/>
        <v>0.14503309170635811</v>
      </c>
      <c r="J49">
        <f t="shared" si="5"/>
        <v>1612.0117971933287</v>
      </c>
      <c r="K49">
        <f t="shared" si="6"/>
        <v>-50.196632310198289</v>
      </c>
      <c r="L49">
        <f t="shared" si="1"/>
        <v>0.13358753355018582</v>
      </c>
      <c r="O49">
        <f t="shared" si="2"/>
        <v>-7.2664383101359212E-2</v>
      </c>
      <c r="Q49">
        <f t="shared" si="3"/>
        <v>0.20887173609121712</v>
      </c>
    </row>
    <row r="50" spans="1:17" x14ac:dyDescent="0.25">
      <c r="A50" s="1">
        <v>43466</v>
      </c>
      <c r="B50">
        <v>36459960.090000004</v>
      </c>
      <c r="C50">
        <v>24096</v>
      </c>
      <c r="D50">
        <v>1513.112554</v>
      </c>
      <c r="F50">
        <f t="shared" si="4"/>
        <v>1593.7352885038601</v>
      </c>
      <c r="G50">
        <f t="shared" si="0"/>
        <v>5.3282708077947848E-2</v>
      </c>
      <c r="J50">
        <f t="shared" si="5"/>
        <v>1547.2043816181913</v>
      </c>
      <c r="K50">
        <f t="shared" si="6"/>
        <v>-51.021282385154095</v>
      </c>
      <c r="L50">
        <f t="shared" si="1"/>
        <v>2.2530926419232686E-2</v>
      </c>
      <c r="O50">
        <f t="shared" si="2"/>
        <v>0.8288935332823264</v>
      </c>
      <c r="Q50">
        <f t="shared" si="3"/>
        <v>0.81128575081508969</v>
      </c>
    </row>
    <row r="51" spans="1:17" x14ac:dyDescent="0.25">
      <c r="A51" s="1">
        <v>43467</v>
      </c>
      <c r="B51">
        <v>36546498.659999996</v>
      </c>
      <c r="C51">
        <v>21624</v>
      </c>
      <c r="D51">
        <v>1690.089653</v>
      </c>
      <c r="F51">
        <f t="shared" si="4"/>
        <v>1622.641597852702</v>
      </c>
      <c r="G51">
        <f t="shared" si="0"/>
        <v>3.9907974720497244E-2</v>
      </c>
      <c r="J51">
        <f t="shared" si="5"/>
        <v>1554.355065363126</v>
      </c>
      <c r="K51">
        <f t="shared" si="6"/>
        <v>-22.65036769460318</v>
      </c>
      <c r="L51">
        <f t="shared" si="1"/>
        <v>8.0312063561798541E-2</v>
      </c>
      <c r="O51">
        <f t="shared" si="2"/>
        <v>-0.27025111203056118</v>
      </c>
      <c r="Q51">
        <f t="shared" si="3"/>
        <v>1.2516529070214376E-2</v>
      </c>
    </row>
    <row r="52" spans="1:17" x14ac:dyDescent="0.25">
      <c r="A52" s="1">
        <v>43468</v>
      </c>
      <c r="B52">
        <v>54198706.719999999</v>
      </c>
      <c r="C52">
        <v>33379</v>
      </c>
      <c r="D52">
        <v>1623.736682</v>
      </c>
      <c r="F52">
        <f t="shared" si="4"/>
        <v>1622.9701230968913</v>
      </c>
      <c r="G52">
        <f t="shared" si="0"/>
        <v>4.7209557535186393E-4</v>
      </c>
      <c r="J52">
        <f t="shared" si="5"/>
        <v>1559.3142929679661</v>
      </c>
      <c r="K52">
        <f t="shared" si="6"/>
        <v>-9.3414928053655171</v>
      </c>
      <c r="L52">
        <f t="shared" si="1"/>
        <v>3.9675391796090392E-2</v>
      </c>
      <c r="O52">
        <f t="shared" si="2"/>
        <v>9.2709438651642509E-2</v>
      </c>
      <c r="Q52">
        <f t="shared" si="3"/>
        <v>-2.8123835594908182E-2</v>
      </c>
    </row>
    <row r="53" spans="1:17" x14ac:dyDescent="0.25">
      <c r="A53" s="1">
        <v>43469</v>
      </c>
      <c r="B53">
        <v>32743989.609999999</v>
      </c>
      <c r="C53">
        <v>22265</v>
      </c>
      <c r="D53">
        <v>1470.6485339999999</v>
      </c>
      <c r="F53">
        <f t="shared" si="4"/>
        <v>1577.2736463678239</v>
      </c>
      <c r="G53">
        <f t="shared" si="0"/>
        <v>7.2502103597666206E-2</v>
      </c>
      <c r="J53">
        <f t="shared" si="5"/>
        <v>1526.1755203138205</v>
      </c>
      <c r="K53">
        <f t="shared" si="6"/>
        <v>-17.926255464341025</v>
      </c>
      <c r="L53">
        <f t="shared" si="1"/>
        <v>3.7756802546692336E-2</v>
      </c>
      <c r="O53">
        <f t="shared" si="2"/>
        <v>0.72609234471149331</v>
      </c>
      <c r="Q53">
        <f t="shared" si="3"/>
        <v>0.68004915720211523</v>
      </c>
    </row>
    <row r="54" spans="1:17" x14ac:dyDescent="0.25">
      <c r="A54" s="1">
        <v>43470</v>
      </c>
      <c r="B54">
        <v>32531657.539999999</v>
      </c>
      <c r="C54">
        <v>16967</v>
      </c>
      <c r="D54">
        <v>1917.348827</v>
      </c>
      <c r="F54">
        <f t="shared" si="4"/>
        <v>1679.2962005574766</v>
      </c>
      <c r="G54">
        <f t="shared" si="0"/>
        <v>0.12415718156773536</v>
      </c>
      <c r="J54">
        <f t="shared" si="5"/>
        <v>1630.9791334946356</v>
      </c>
      <c r="K54">
        <f t="shared" si="6"/>
        <v>32.958317540155527</v>
      </c>
      <c r="L54">
        <f t="shared" si="1"/>
        <v>0.14935711721973713</v>
      </c>
      <c r="O54">
        <f t="shared" si="2"/>
        <v>-0.33015795949564997</v>
      </c>
      <c r="Q54">
        <f t="shared" si="3"/>
        <v>6.0972661544633745E-2</v>
      </c>
    </row>
    <row r="55" spans="1:17" x14ac:dyDescent="0.25">
      <c r="A55" s="1">
        <v>43471</v>
      </c>
      <c r="B55">
        <v>47709701.630000003</v>
      </c>
      <c r="C55">
        <v>24958</v>
      </c>
      <c r="D55">
        <v>1911.599553</v>
      </c>
      <c r="F55">
        <f t="shared" si="4"/>
        <v>1748.9872062902336</v>
      </c>
      <c r="G55">
        <f t="shared" si="0"/>
        <v>8.5066114633981796E-2</v>
      </c>
      <c r="J55">
        <f t="shared" si="5"/>
        <v>1738.2360816243536</v>
      </c>
      <c r="K55">
        <f t="shared" si="6"/>
        <v>59.38193802196497</v>
      </c>
      <c r="L55">
        <f t="shared" si="1"/>
        <v>9.0690265701085584E-2</v>
      </c>
      <c r="O55">
        <f t="shared" si="2"/>
        <v>0.17717641079454105</v>
      </c>
      <c r="Q55">
        <f t="shared" si="3"/>
        <v>-0.25469523425109641</v>
      </c>
    </row>
    <row r="56" spans="1:17" x14ac:dyDescent="0.25">
      <c r="A56" s="1">
        <v>43472</v>
      </c>
      <c r="B56">
        <v>45992141.57</v>
      </c>
      <c r="C56">
        <v>21917</v>
      </c>
      <c r="D56">
        <v>2098.46884</v>
      </c>
      <c r="F56">
        <f t="shared" si="4"/>
        <v>1853.8316964031633</v>
      </c>
      <c r="G56">
        <f t="shared" si="0"/>
        <v>0.11657887833914023</v>
      </c>
      <c r="J56">
        <f t="shared" si="5"/>
        <v>1887.8732657524229</v>
      </c>
      <c r="K56">
        <f t="shared" si="6"/>
        <v>89.545842662210205</v>
      </c>
      <c r="L56">
        <f t="shared" si="1"/>
        <v>0.10035677930179661</v>
      </c>
      <c r="O56">
        <f t="shared" si="2"/>
        <v>0.37151241768757659</v>
      </c>
      <c r="Q56">
        <f t="shared" si="3"/>
        <v>0.57453435521675333</v>
      </c>
    </row>
    <row r="57" spans="1:17" x14ac:dyDescent="0.25">
      <c r="A57" s="1">
        <v>43473</v>
      </c>
      <c r="B57">
        <v>36933665.020000003</v>
      </c>
      <c r="C57">
        <v>14431</v>
      </c>
      <c r="D57">
        <v>2559.328184</v>
      </c>
      <c r="F57">
        <f t="shared" si="4"/>
        <v>2065.4806426822142</v>
      </c>
      <c r="G57">
        <f t="shared" si="0"/>
        <v>0.19295983391467458</v>
      </c>
      <c r="J57">
        <f t="shared" si="5"/>
        <v>2151.9918310902431</v>
      </c>
      <c r="K57">
        <f t="shared" si="6"/>
        <v>150.42034746623318</v>
      </c>
      <c r="L57">
        <f t="shared" si="1"/>
        <v>0.15915753026762156</v>
      </c>
      <c r="O57">
        <f t="shared" si="2"/>
        <v>-0.53282655989475258</v>
      </c>
      <c r="Q57">
        <f t="shared" si="3"/>
        <v>-0.36386744223710943</v>
      </c>
    </row>
    <row r="58" spans="1:17" x14ac:dyDescent="0.25">
      <c r="A58" s="1">
        <v>43474</v>
      </c>
      <c r="B58">
        <v>48526260.130000003</v>
      </c>
      <c r="C58">
        <v>23253</v>
      </c>
      <c r="D58">
        <v>2086.8816980000001</v>
      </c>
      <c r="F58">
        <f t="shared" si="4"/>
        <v>2071.9009592775501</v>
      </c>
      <c r="G58">
        <f t="shared" si="0"/>
        <v>7.1785280099044887E-3</v>
      </c>
      <c r="J58">
        <f t="shared" si="5"/>
        <v>2237.7530343895332</v>
      </c>
      <c r="K58">
        <f t="shared" si="6"/>
        <v>109.51465505283267</v>
      </c>
      <c r="L58">
        <f t="shared" si="1"/>
        <v>7.229510735281415E-2</v>
      </c>
      <c r="O58">
        <f t="shared" si="2"/>
        <v>0.29774506552615909</v>
      </c>
      <c r="Q58">
        <f t="shared" si="3"/>
        <v>-0.44111429737326274</v>
      </c>
    </row>
    <row r="59" spans="1:17" x14ac:dyDescent="0.25">
      <c r="A59" s="1">
        <v>43475</v>
      </c>
      <c r="B59">
        <v>44160416.18</v>
      </c>
      <c r="C59">
        <v>26603</v>
      </c>
      <c r="D59">
        <v>1659.9788060000001</v>
      </c>
      <c r="F59">
        <f t="shared" si="4"/>
        <v>1948.324313294285</v>
      </c>
      <c r="G59">
        <f t="shared" si="0"/>
        <v>0.17370433059269128</v>
      </c>
      <c r="J59">
        <f t="shared" si="5"/>
        <v>2141.0810244096556</v>
      </c>
      <c r="K59">
        <f t="shared" si="6"/>
        <v>16.088523534465267</v>
      </c>
      <c r="L59">
        <f t="shared" si="1"/>
        <v>0.28982431382298957</v>
      </c>
      <c r="O59">
        <f t="shared" si="2"/>
        <v>0.5221294304006735</v>
      </c>
      <c r="Q59">
        <f t="shared" si="3"/>
        <v>0.88233429843002797</v>
      </c>
    </row>
    <row r="60" spans="1:17" x14ac:dyDescent="0.25">
      <c r="A60" s="1">
        <v>43476</v>
      </c>
      <c r="B60">
        <v>36374956.490000002</v>
      </c>
      <c r="C60">
        <v>21987</v>
      </c>
      <c r="D60">
        <v>1654.3847040000001</v>
      </c>
      <c r="F60">
        <f t="shared" si="4"/>
        <v>1860.1424305059995</v>
      </c>
      <c r="G60">
        <f t="shared" si="0"/>
        <v>0.12437114898881431</v>
      </c>
      <c r="J60">
        <f t="shared" si="5"/>
        <v>2006.3340947608845</v>
      </c>
      <c r="K60">
        <f t="shared" si="6"/>
        <v>-45.854510092275824</v>
      </c>
      <c r="L60">
        <f t="shared" si="1"/>
        <v>0.21273733365035052</v>
      </c>
      <c r="O60">
        <f t="shared" si="2"/>
        <v>-0.56332100554452769</v>
      </c>
      <c r="Q60">
        <f t="shared" si="3"/>
        <v>0.14312805147299804</v>
      </c>
    </row>
    <row r="61" spans="1:17" x14ac:dyDescent="0.25">
      <c r="A61" s="1">
        <v>43477</v>
      </c>
      <c r="B61">
        <v>58756473.659999996</v>
      </c>
      <c r="C61">
        <v>38069</v>
      </c>
      <c r="D61">
        <v>1543.420464</v>
      </c>
      <c r="F61">
        <f t="shared" si="4"/>
        <v>1765.1258405541996</v>
      </c>
      <c r="G61">
        <f t="shared" si="0"/>
        <v>0.14364548204811128</v>
      </c>
      <c r="J61">
        <f t="shared" si="5"/>
        <v>1835.361848468026</v>
      </c>
      <c r="K61">
        <f t="shared" si="6"/>
        <v>-91.316153563281304</v>
      </c>
      <c r="L61">
        <f t="shared" si="1"/>
        <v>0.18915220529823554</v>
      </c>
      <c r="O61">
        <f t="shared" si="2"/>
        <v>4.2626127062513321E-2</v>
      </c>
      <c r="Q61">
        <f t="shared" si="3"/>
        <v>-0.83232400844183763</v>
      </c>
    </row>
    <row r="62" spans="1:17" x14ac:dyDescent="0.25">
      <c r="A62" s="1">
        <v>43831</v>
      </c>
      <c r="B62">
        <v>56288300.869999997</v>
      </c>
      <c r="C62">
        <v>27184</v>
      </c>
      <c r="D62">
        <v>2070.6408499999998</v>
      </c>
      <c r="F62">
        <f t="shared" si="4"/>
        <v>1856.7803433879396</v>
      </c>
      <c r="G62">
        <f t="shared" si="0"/>
        <v>0.10328227930597436</v>
      </c>
      <c r="J62">
        <f t="shared" si="5"/>
        <v>1842.0242414333211</v>
      </c>
      <c r="K62">
        <f t="shared" si="6"/>
        <v>-42.993119595522607</v>
      </c>
      <c r="L62">
        <f t="shared" si="1"/>
        <v>0.11040862473406661</v>
      </c>
      <c r="O62">
        <f t="shared" si="2"/>
        <v>0.80670740929607998</v>
      </c>
      <c r="Q62">
        <f t="shared" si="3"/>
        <v>0.18483158746970849</v>
      </c>
    </row>
    <row r="63" spans="1:17" x14ac:dyDescent="0.25">
      <c r="A63" s="1">
        <v>43832</v>
      </c>
      <c r="B63">
        <v>40225243.259999998</v>
      </c>
      <c r="C63">
        <v>23509</v>
      </c>
      <c r="D63">
        <v>1711.0571809999999</v>
      </c>
      <c r="F63">
        <f t="shared" si="4"/>
        <v>1813.0633946715575</v>
      </c>
      <c r="G63">
        <f t="shared" si="0"/>
        <v>5.9615899926816998E-2</v>
      </c>
      <c r="J63">
        <f t="shared" si="5"/>
        <v>1772.6389395864589</v>
      </c>
      <c r="K63">
        <f t="shared" si="6"/>
        <v>-49.250680536506167</v>
      </c>
      <c r="L63">
        <f t="shared" si="1"/>
        <v>3.5990473766907415E-2</v>
      </c>
      <c r="O63">
        <f t="shared" si="2"/>
        <v>-0.41455528324257823</v>
      </c>
      <c r="Q63">
        <f t="shared" si="3"/>
        <v>0.62483874813658935</v>
      </c>
    </row>
    <row r="64" spans="1:17" x14ac:dyDescent="0.25">
      <c r="A64" s="1">
        <v>43833</v>
      </c>
      <c r="B64">
        <v>50022165.229999997</v>
      </c>
      <c r="C64">
        <v>32569</v>
      </c>
      <c r="D64">
        <v>1535.882748</v>
      </c>
      <c r="F64">
        <f t="shared" si="4"/>
        <v>1729.9092006700901</v>
      </c>
      <c r="G64">
        <f t="shared" si="0"/>
        <v>0.12632894856247845</v>
      </c>
      <c r="J64">
        <f t="shared" si="5"/>
        <v>1667.1366057349667</v>
      </c>
      <c r="K64">
        <f t="shared" si="6"/>
        <v>-66.82627380884999</v>
      </c>
      <c r="L64">
        <f t="shared" si="1"/>
        <v>8.5458253832125658E-2</v>
      </c>
      <c r="O64">
        <f t="shared" si="2"/>
        <v>1</v>
      </c>
      <c r="Q64">
        <f t="shared" si="3"/>
        <v>-1</v>
      </c>
    </row>
    <row r="65" spans="1:17" x14ac:dyDescent="0.25">
      <c r="A65" s="1">
        <v>43834</v>
      </c>
      <c r="B65">
        <v>52320692.939999998</v>
      </c>
      <c r="C65">
        <v>26615</v>
      </c>
      <c r="D65">
        <v>1965.8347900000001</v>
      </c>
      <c r="F65">
        <f t="shared" si="4"/>
        <v>1800.6868774690629</v>
      </c>
      <c r="G65">
        <f t="shared" si="0"/>
        <v>8.4009049677535322E-2</v>
      </c>
      <c r="J65">
        <f t="shared" si="5"/>
        <v>1709.9676693482816</v>
      </c>
      <c r="K65">
        <f t="shared" si="6"/>
        <v>-16.280711459099042</v>
      </c>
      <c r="L65">
        <f t="shared" si="1"/>
        <v>0.13015698061367534</v>
      </c>
      <c r="O65" t="e">
        <f t="shared" si="2"/>
        <v>#DIV/0!</v>
      </c>
      <c r="Q65" t="e">
        <f t="shared" si="3"/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FCF61-5D91-43A7-B62A-27E72C970B43}">
  <dimension ref="A1:U65"/>
  <sheetViews>
    <sheetView tabSelected="1" topLeftCell="A46" workbookViewId="0">
      <selection activeCell="Q58" sqref="Q58"/>
    </sheetView>
  </sheetViews>
  <sheetFormatPr defaultRowHeight="15" x14ac:dyDescent="0.25"/>
  <cols>
    <col min="1" max="1" width="10.42578125" bestFit="1" customWidth="1"/>
    <col min="3" max="3" width="14.140625" bestFit="1" customWidth="1"/>
    <col min="4" max="4" width="12.85546875" bestFit="1" customWidth="1"/>
    <col min="18" max="18" width="12.710937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6</v>
      </c>
      <c r="H1" t="s">
        <v>9</v>
      </c>
      <c r="M1">
        <v>0.3</v>
      </c>
      <c r="N1">
        <v>0.7</v>
      </c>
      <c r="R1" t="s">
        <v>7</v>
      </c>
      <c r="S1" t="s">
        <v>8</v>
      </c>
      <c r="T1" t="s">
        <v>6</v>
      </c>
      <c r="U1" t="s">
        <v>9</v>
      </c>
    </row>
    <row r="2" spans="1:21" x14ac:dyDescent="0.25">
      <c r="A2" s="1">
        <v>42005</v>
      </c>
      <c r="B2">
        <v>16010072.119999999</v>
      </c>
      <c r="C2">
        <v>12729</v>
      </c>
      <c r="D2">
        <v>1257.763541</v>
      </c>
      <c r="F2">
        <f>B2/SUM($B$2:$B$4)</f>
        <v>0.29722695449535358</v>
      </c>
      <c r="M2">
        <v>0.4</v>
      </c>
      <c r="N2">
        <v>0.6</v>
      </c>
      <c r="S2">
        <f>C2/SUM($C$2:$C$4)</f>
        <v>0.31595800134038277</v>
      </c>
    </row>
    <row r="3" spans="1:21" x14ac:dyDescent="0.25">
      <c r="A3" s="1">
        <v>42006</v>
      </c>
      <c r="B3">
        <v>15807587.449999999</v>
      </c>
      <c r="C3">
        <v>11636</v>
      </c>
      <c r="D3">
        <v>1358.5070000000001</v>
      </c>
      <c r="F3">
        <f t="shared" ref="F3:F4" si="0">B3/SUM($B$2:$B$4)</f>
        <v>0.29346782703202917</v>
      </c>
      <c r="M3">
        <v>0.5</v>
      </c>
      <c r="N3">
        <v>0.5</v>
      </c>
      <c r="S3">
        <f t="shared" ref="S3:S4" si="1">C3/SUM($C$2:$C$4)</f>
        <v>0.28882766152853279</v>
      </c>
    </row>
    <row r="4" spans="1:21" x14ac:dyDescent="0.25">
      <c r="A4" s="1">
        <v>42007</v>
      </c>
      <c r="B4">
        <v>22047146.02</v>
      </c>
      <c r="C4">
        <v>15922</v>
      </c>
      <c r="D4">
        <v>1384.6970240000001</v>
      </c>
      <c r="E4">
        <f>M1*(B4-F2)</f>
        <v>6614143.7168319132</v>
      </c>
      <c r="F4">
        <f t="shared" si="0"/>
        <v>0.40930521847261714</v>
      </c>
      <c r="G4">
        <f>M2*(E4-E3)</f>
        <v>2645657.4867327656</v>
      </c>
      <c r="H4">
        <f>E4+F4+G4</f>
        <v>9259801.6128698979</v>
      </c>
      <c r="R4">
        <f>M1*(C4-S2)</f>
        <v>4776.5052125995981</v>
      </c>
      <c r="S4">
        <f t="shared" si="1"/>
        <v>0.39521433713108445</v>
      </c>
      <c r="T4">
        <f>M2*(R4-R3)</f>
        <v>1910.6020850398393</v>
      </c>
      <c r="U4">
        <f>R4+S4+T4</f>
        <v>6687.5025119765678</v>
      </c>
    </row>
    <row r="5" spans="1:21" x14ac:dyDescent="0.25">
      <c r="A5" s="1">
        <v>42008</v>
      </c>
      <c r="B5">
        <v>18814583.289999999</v>
      </c>
      <c r="C5">
        <v>15227</v>
      </c>
      <c r="D5">
        <v>1235.6067049999999</v>
      </c>
      <c r="E5">
        <f>$M$1*(B5-F2)+$N$1*(E4+G4)</f>
        <v>12126235.740327187</v>
      </c>
      <c r="F5">
        <f>$M$3*(B5-E4-G4)+$N$3*F2</f>
        <v>4777391.1918311371</v>
      </c>
      <c r="G5">
        <f>$M$2*(E5-E4)+$N$2*G4</f>
        <v>3792231.3014377691</v>
      </c>
      <c r="H5">
        <f t="shared" ref="H5:H65" si="2">E5+F5+G5</f>
        <v>20695858.233596094</v>
      </c>
      <c r="R5">
        <f>$M$1*(C5-S2)+$N$1*(R4+T4)</f>
        <v>9248.9803209472047</v>
      </c>
      <c r="S5">
        <f>$M$3*(C5-R4-T4)+$N$3*S2</f>
        <v>4270.1043301809514</v>
      </c>
      <c r="T5">
        <f>$M$2*(R5-R4)+$N$2*T4</f>
        <v>2935.3512943629466</v>
      </c>
      <c r="U5">
        <f t="shared" ref="U5:U65" si="3">R5+S5+T5</f>
        <v>16454.435945491103</v>
      </c>
    </row>
    <row r="6" spans="1:21" x14ac:dyDescent="0.25">
      <c r="A6" s="1">
        <v>42009</v>
      </c>
      <c r="B6">
        <v>14021479.609999999</v>
      </c>
      <c r="C6">
        <v>8620</v>
      </c>
      <c r="D6">
        <v>1626.6217650000001</v>
      </c>
      <c r="E6">
        <f t="shared" ref="E6:E65" si="4">$M$1*(B6-F3)+$N$1*(E5+G5)</f>
        <v>15349370.724195119</v>
      </c>
      <c r="F6">
        <f t="shared" ref="F6:F65" si="5">$M$3*(B6-E5-G5)+$N$3*F3</f>
        <v>-948493.56914856471</v>
      </c>
      <c r="G6">
        <f t="shared" ref="G6:G65" si="6">$M$2*(E6-E5)+$N$2*G5</f>
        <v>3564592.7744098343</v>
      </c>
      <c r="H6">
        <f t="shared" si="2"/>
        <v>17965469.92945639</v>
      </c>
      <c r="R6">
        <f t="shared" ref="R6:R65" si="7">$M$1*(C6-S3)+$N$1*(R5+T5)</f>
        <v>11114.945482418647</v>
      </c>
      <c r="S6">
        <f t="shared" ref="S6:S65" si="8">$M$3*(C6-R5-T5)+$N$3*S3</f>
        <v>-1782.0213938243114</v>
      </c>
      <c r="T6">
        <f t="shared" ref="T6:T65" si="9">$M$2*(R6-R5)+$N$2*T5</f>
        <v>2507.5968412063448</v>
      </c>
      <c r="U6">
        <f t="shared" si="3"/>
        <v>11840.520929800681</v>
      </c>
    </row>
    <row r="7" spans="1:21" x14ac:dyDescent="0.25">
      <c r="A7" s="1">
        <v>42010</v>
      </c>
      <c r="B7">
        <v>16783928.52</v>
      </c>
      <c r="C7">
        <v>13160</v>
      </c>
      <c r="D7">
        <v>1275.3745080000001</v>
      </c>
      <c r="E7">
        <f t="shared" si="4"/>
        <v>18274952.882231899</v>
      </c>
      <c r="F7">
        <f t="shared" si="5"/>
        <v>-1065017.2846498676</v>
      </c>
      <c r="G7">
        <f t="shared" si="6"/>
        <v>3308988.5278606126</v>
      </c>
      <c r="H7">
        <f t="shared" si="2"/>
        <v>20518924.125442643</v>
      </c>
      <c r="R7">
        <f t="shared" si="7"/>
        <v>13483.661062236353</v>
      </c>
      <c r="S7">
        <f t="shared" si="8"/>
        <v>-231.07355464393029</v>
      </c>
      <c r="T7">
        <f t="shared" si="9"/>
        <v>2452.0443366508894</v>
      </c>
      <c r="U7">
        <f t="shared" si="3"/>
        <v>15704.631844243313</v>
      </c>
    </row>
    <row r="8" spans="1:21" x14ac:dyDescent="0.25">
      <c r="A8" s="1">
        <v>42011</v>
      </c>
      <c r="B8">
        <v>19161892.190000001</v>
      </c>
      <c r="C8">
        <v>17254</v>
      </c>
      <c r="D8">
        <v>1110.5768049999999</v>
      </c>
      <c r="E8">
        <f t="shared" si="4"/>
        <v>19424109.286515415</v>
      </c>
      <c r="F8">
        <f t="shared" si="5"/>
        <v>1177670.9858693136</v>
      </c>
      <c r="G8">
        <f t="shared" si="6"/>
        <v>2445055.678429774</v>
      </c>
      <c r="H8">
        <f t="shared" si="2"/>
        <v>23046835.950814504</v>
      </c>
      <c r="R8">
        <f t="shared" si="7"/>
        <v>15050.162480166784</v>
      </c>
      <c r="S8">
        <f t="shared" si="8"/>
        <v>2794.1994656468542</v>
      </c>
      <c r="T8">
        <f t="shared" si="9"/>
        <v>2097.827169162706</v>
      </c>
      <c r="U8">
        <f t="shared" si="3"/>
        <v>19942.189114976343</v>
      </c>
    </row>
    <row r="9" spans="1:21" x14ac:dyDescent="0.25">
      <c r="A9" s="1">
        <v>42012</v>
      </c>
      <c r="B9">
        <v>15204984.300000001</v>
      </c>
      <c r="C9">
        <v>8642</v>
      </c>
      <c r="D9">
        <v>1759.42887</v>
      </c>
      <c r="E9">
        <f t="shared" si="4"/>
        <v>20154458.836206201</v>
      </c>
      <c r="F9">
        <f t="shared" si="5"/>
        <v>-3806337.1170468763</v>
      </c>
      <c r="G9">
        <f t="shared" si="6"/>
        <v>1759173.2269341792</v>
      </c>
      <c r="H9">
        <f t="shared" si="2"/>
        <v>18107294.946093503</v>
      </c>
      <c r="R9">
        <f t="shared" si="7"/>
        <v>15130.799172677935</v>
      </c>
      <c r="S9">
        <f t="shared" si="8"/>
        <v>-5144.0055215769007</v>
      </c>
      <c r="T9">
        <f t="shared" si="9"/>
        <v>1290.9509785020839</v>
      </c>
      <c r="U9">
        <f t="shared" si="3"/>
        <v>11277.744629603118</v>
      </c>
    </row>
    <row r="10" spans="1:21" x14ac:dyDescent="0.25">
      <c r="A10" s="1">
        <v>42013</v>
      </c>
      <c r="B10">
        <v>20603939.98</v>
      </c>
      <c r="C10">
        <v>16144</v>
      </c>
      <c r="D10">
        <v>1276.2599090000001</v>
      </c>
      <c r="E10">
        <f t="shared" si="4"/>
        <v>21840229.623593226</v>
      </c>
      <c r="F10">
        <f t="shared" si="5"/>
        <v>-1187354.6838951239</v>
      </c>
      <c r="G10">
        <f t="shared" si="6"/>
        <v>1729812.2511153172</v>
      </c>
      <c r="H10">
        <f t="shared" si="2"/>
        <v>22382687.190813422</v>
      </c>
      <c r="R10">
        <f t="shared" si="7"/>
        <v>16407.747172219191</v>
      </c>
      <c r="S10">
        <f t="shared" si="8"/>
        <v>-254.41185291197439</v>
      </c>
      <c r="T10">
        <f t="shared" si="9"/>
        <v>1285.3497869177531</v>
      </c>
      <c r="U10">
        <f t="shared" si="3"/>
        <v>17438.68510622497</v>
      </c>
    </row>
    <row r="11" spans="1:21" x14ac:dyDescent="0.25">
      <c r="A11" s="1">
        <v>42014</v>
      </c>
      <c r="B11">
        <v>20992874.780000001</v>
      </c>
      <c r="C11">
        <v>18135</v>
      </c>
      <c r="D11">
        <v>1157.588904</v>
      </c>
      <c r="E11">
        <f t="shared" si="4"/>
        <v>22443590.450535186</v>
      </c>
      <c r="F11">
        <f t="shared" si="5"/>
        <v>-699748.05441961437</v>
      </c>
      <c r="G11">
        <f t="shared" si="6"/>
        <v>1279231.6814459742</v>
      </c>
      <c r="H11">
        <f t="shared" si="2"/>
        <v>23023074.077561546</v>
      </c>
      <c r="R11">
        <f t="shared" si="7"/>
        <v>16987.408031701802</v>
      </c>
      <c r="S11">
        <f t="shared" si="8"/>
        <v>1618.0512532549549</v>
      </c>
      <c r="T11">
        <f t="shared" si="9"/>
        <v>1003.074215943696</v>
      </c>
      <c r="U11">
        <f t="shared" si="3"/>
        <v>19608.533500900452</v>
      </c>
    </row>
    <row r="12" spans="1:21" x14ac:dyDescent="0.25">
      <c r="A12" s="1">
        <v>42015</v>
      </c>
      <c r="B12">
        <v>14993369.66</v>
      </c>
      <c r="C12">
        <v>10841</v>
      </c>
      <c r="D12">
        <v>1383.0245970000001</v>
      </c>
      <c r="E12">
        <f t="shared" si="4"/>
        <v>22245887.525500875</v>
      </c>
      <c r="F12">
        <f t="shared" si="5"/>
        <v>-6267894.7945140181</v>
      </c>
      <c r="G12">
        <f t="shared" si="6"/>
        <v>688457.83885386027</v>
      </c>
      <c r="H12">
        <f t="shared" si="2"/>
        <v>16666450.569840716</v>
      </c>
      <c r="R12">
        <f t="shared" si="7"/>
        <v>17388.839229824916</v>
      </c>
      <c r="S12">
        <f t="shared" si="8"/>
        <v>-6146.7438846111991</v>
      </c>
      <c r="T12">
        <f t="shared" si="9"/>
        <v>762.41700881546353</v>
      </c>
      <c r="U12">
        <f t="shared" si="3"/>
        <v>12004.512354029182</v>
      </c>
    </row>
    <row r="13" spans="1:21" x14ac:dyDescent="0.25">
      <c r="A13" s="1">
        <v>42016</v>
      </c>
      <c r="B13">
        <v>27791807.640000001</v>
      </c>
      <c r="C13">
        <v>22113</v>
      </c>
      <c r="D13">
        <v>1256.8085579999999</v>
      </c>
      <c r="E13">
        <f t="shared" si="4"/>
        <v>24747790.452216849</v>
      </c>
      <c r="F13">
        <f t="shared" si="5"/>
        <v>1835053.7958750706</v>
      </c>
      <c r="G13">
        <f t="shared" si="6"/>
        <v>1413835.8739987058</v>
      </c>
      <c r="H13">
        <f t="shared" si="2"/>
        <v>27996680.122090627</v>
      </c>
      <c r="R13">
        <f t="shared" si="7"/>
        <v>19416.102922921858</v>
      </c>
      <c r="S13">
        <f t="shared" si="8"/>
        <v>1853.6659542238231</v>
      </c>
      <c r="T13">
        <f t="shared" si="9"/>
        <v>1268.355682528055</v>
      </c>
      <c r="U13">
        <f t="shared" si="3"/>
        <v>22538.124559673735</v>
      </c>
    </row>
    <row r="14" spans="1:21" x14ac:dyDescent="0.25">
      <c r="A14" s="1">
        <v>42370</v>
      </c>
      <c r="B14">
        <v>28601586.5</v>
      </c>
      <c r="C14">
        <v>15365</v>
      </c>
      <c r="D14">
        <v>1861.4765050000001</v>
      </c>
      <c r="E14">
        <f t="shared" si="4"/>
        <v>27103538.794676773</v>
      </c>
      <c r="F14">
        <f t="shared" si="5"/>
        <v>870106.05968241557</v>
      </c>
      <c r="G14">
        <f t="shared" si="6"/>
        <v>1790600.8613831932</v>
      </c>
      <c r="H14">
        <f t="shared" si="2"/>
        <v>29764245.715742379</v>
      </c>
      <c r="R14">
        <f t="shared" si="7"/>
        <v>18603.205647838451</v>
      </c>
      <c r="S14">
        <f t="shared" si="8"/>
        <v>-1850.7036760974793</v>
      </c>
      <c r="T14">
        <f t="shared" si="9"/>
        <v>435.85449948347008</v>
      </c>
      <c r="U14">
        <f t="shared" si="3"/>
        <v>17188.356471224441</v>
      </c>
    </row>
    <row r="15" spans="1:21" x14ac:dyDescent="0.25">
      <c r="A15" s="1">
        <v>42371</v>
      </c>
      <c r="B15">
        <v>22367074.07</v>
      </c>
      <c r="C15">
        <v>13153</v>
      </c>
      <c r="D15">
        <v>1700.5302260000001</v>
      </c>
      <c r="E15">
        <f t="shared" si="4"/>
        <v>28816388.418596182</v>
      </c>
      <c r="F15">
        <f t="shared" si="5"/>
        <v>-6397480.1902869921</v>
      </c>
      <c r="G15">
        <f t="shared" si="6"/>
        <v>1759500.3663976793</v>
      </c>
      <c r="H15">
        <f t="shared" si="2"/>
        <v>24178408.594706871</v>
      </c>
      <c r="R15">
        <f t="shared" si="7"/>
        <v>19117.265268508701</v>
      </c>
      <c r="S15">
        <f t="shared" si="8"/>
        <v>-6016.4020159665597</v>
      </c>
      <c r="T15">
        <f t="shared" si="9"/>
        <v>467.13654795818218</v>
      </c>
      <c r="U15">
        <f t="shared" si="3"/>
        <v>13567.999800500324</v>
      </c>
    </row>
    <row r="16" spans="1:21" x14ac:dyDescent="0.25">
      <c r="A16" s="1">
        <v>42372</v>
      </c>
      <c r="B16">
        <v>29738608.57</v>
      </c>
      <c r="C16">
        <v>18339</v>
      </c>
      <c r="D16">
        <v>1621.604699</v>
      </c>
      <c r="E16">
        <f t="shared" si="4"/>
        <v>29774188.581733182</v>
      </c>
      <c r="F16">
        <f t="shared" si="5"/>
        <v>498886.79044060479</v>
      </c>
      <c r="G16">
        <f t="shared" si="6"/>
        <v>1438820.2850934076</v>
      </c>
      <c r="H16">
        <f t="shared" si="2"/>
        <v>31711895.657267194</v>
      </c>
      <c r="R16">
        <f t="shared" si="7"/>
        <v>18654.681485259673</v>
      </c>
      <c r="S16">
        <f t="shared" si="8"/>
        <v>304.13206887846968</v>
      </c>
      <c r="T16">
        <f t="shared" si="9"/>
        <v>95.248415475297804</v>
      </c>
      <c r="U16">
        <f t="shared" si="3"/>
        <v>19054.061969613438</v>
      </c>
    </row>
    <row r="17" spans="1:21" x14ac:dyDescent="0.25">
      <c r="A17" s="1">
        <v>42373</v>
      </c>
      <c r="B17">
        <v>28351007.940000001</v>
      </c>
      <c r="C17">
        <v>13909</v>
      </c>
      <c r="D17">
        <v>2038.321083</v>
      </c>
      <c r="E17">
        <f t="shared" si="4"/>
        <v>30093376.770873889</v>
      </c>
      <c r="F17">
        <f t="shared" si="5"/>
        <v>-995947.43357208639</v>
      </c>
      <c r="G17">
        <f t="shared" si="6"/>
        <v>990967.44671232742</v>
      </c>
      <c r="H17">
        <f t="shared" si="2"/>
        <v>30088396.784014128</v>
      </c>
      <c r="R17">
        <f t="shared" si="7"/>
        <v>17852.862033343721</v>
      </c>
      <c r="S17">
        <f t="shared" si="8"/>
        <v>-3345.8167884162249</v>
      </c>
      <c r="T17">
        <f t="shared" si="9"/>
        <v>-263.57873148120194</v>
      </c>
      <c r="U17">
        <f t="shared" si="3"/>
        <v>14243.466513446294</v>
      </c>
    </row>
    <row r="18" spans="1:21" x14ac:dyDescent="0.25">
      <c r="A18" s="1">
        <v>42374</v>
      </c>
      <c r="B18">
        <v>15264603.73</v>
      </c>
      <c r="C18">
        <v>8553</v>
      </c>
      <c r="D18">
        <v>1784.707557</v>
      </c>
      <c r="E18">
        <f t="shared" si="4"/>
        <v>28257666.128396448</v>
      </c>
      <c r="F18">
        <f t="shared" si="5"/>
        <v>-11108610.338936605</v>
      </c>
      <c r="G18">
        <f t="shared" si="6"/>
        <v>-139703.78896358015</v>
      </c>
      <c r="H18">
        <f t="shared" si="2"/>
        <v>17009352.000496265</v>
      </c>
      <c r="R18">
        <f t="shared" si="7"/>
        <v>16683.318916093733</v>
      </c>
      <c r="S18">
        <f t="shared" si="8"/>
        <v>-7526.3426589145392</v>
      </c>
      <c r="T18">
        <f t="shared" si="9"/>
        <v>-625.9644857887165</v>
      </c>
      <c r="U18">
        <f t="shared" si="3"/>
        <v>8531.0117713904783</v>
      </c>
    </row>
    <row r="19" spans="1:21" x14ac:dyDescent="0.25">
      <c r="A19" s="1">
        <v>42375</v>
      </c>
      <c r="B19">
        <v>24385658.079999998</v>
      </c>
      <c r="C19">
        <v>15101</v>
      </c>
      <c r="D19">
        <v>1614.837301</v>
      </c>
      <c r="E19">
        <f t="shared" si="4"/>
        <v>26848605.024470825</v>
      </c>
      <c r="F19">
        <f t="shared" si="5"/>
        <v>-1616708.7344961325</v>
      </c>
      <c r="G19">
        <f t="shared" si="6"/>
        <v>-647446.71494839736</v>
      </c>
      <c r="H19">
        <f t="shared" si="2"/>
        <v>24584449.575026296</v>
      </c>
      <c r="R19">
        <f t="shared" si="7"/>
        <v>15679.208480549971</v>
      </c>
      <c r="S19">
        <f t="shared" si="8"/>
        <v>-326.11118071327326</v>
      </c>
      <c r="T19">
        <f t="shared" si="9"/>
        <v>-777.22286569073458</v>
      </c>
      <c r="U19">
        <f t="shared" si="3"/>
        <v>14575.874434145964</v>
      </c>
    </row>
    <row r="20" spans="1:21" x14ac:dyDescent="0.25">
      <c r="A20" s="1">
        <v>42376</v>
      </c>
      <c r="B20">
        <v>29486517.07</v>
      </c>
      <c r="C20">
        <v>15695</v>
      </c>
      <c r="D20">
        <v>1878.720425</v>
      </c>
      <c r="E20">
        <f t="shared" si="4"/>
        <v>27485550.167737324</v>
      </c>
      <c r="F20">
        <f t="shared" si="5"/>
        <v>1144705.6634527431</v>
      </c>
      <c r="G20">
        <f t="shared" si="6"/>
        <v>-133689.97166243877</v>
      </c>
      <c r="H20">
        <f t="shared" si="2"/>
        <v>28496565.859527629</v>
      </c>
      <c r="R20">
        <f t="shared" si="7"/>
        <v>16143.634966926333</v>
      </c>
      <c r="S20">
        <f t="shared" si="8"/>
        <v>-1276.4012016377305</v>
      </c>
      <c r="T20">
        <f t="shared" si="9"/>
        <v>-280.56312486389595</v>
      </c>
      <c r="U20">
        <f t="shared" si="3"/>
        <v>14586.670640424705</v>
      </c>
    </row>
    <row r="21" spans="1:21" x14ac:dyDescent="0.25">
      <c r="A21" s="1">
        <v>42377</v>
      </c>
      <c r="B21">
        <v>15270117.26</v>
      </c>
      <c r="C21">
        <v>8314</v>
      </c>
      <c r="D21">
        <v>1836.6751569999999</v>
      </c>
      <c r="E21">
        <f t="shared" si="4"/>
        <v>27059920.416933395</v>
      </c>
      <c r="F21">
        <f t="shared" si="5"/>
        <v>-11595176.637505744</v>
      </c>
      <c r="G21">
        <f t="shared" si="6"/>
        <v>-250465.88331903479</v>
      </c>
      <c r="H21">
        <f t="shared" si="2"/>
        <v>15214277.896108616</v>
      </c>
      <c r="R21">
        <f t="shared" si="7"/>
        <v>15856.253087118068</v>
      </c>
      <c r="S21">
        <f t="shared" si="8"/>
        <v>-7537.7072504884882</v>
      </c>
      <c r="T21">
        <f t="shared" si="9"/>
        <v>-283.29062684164353</v>
      </c>
      <c r="U21">
        <f t="shared" si="3"/>
        <v>8035.2552097879352</v>
      </c>
    </row>
    <row r="22" spans="1:21" x14ac:dyDescent="0.25">
      <c r="A22" s="1">
        <v>42378</v>
      </c>
      <c r="B22">
        <v>36141027.560000002</v>
      </c>
      <c r="C22">
        <v>17764</v>
      </c>
      <c r="D22">
        <v>2034.5095449999999</v>
      </c>
      <c r="E22">
        <f t="shared" si="4"/>
        <v>30093939.06187889</v>
      </c>
      <c r="F22">
        <f t="shared" si="5"/>
        <v>3857432.1459447551</v>
      </c>
      <c r="G22">
        <f t="shared" si="6"/>
        <v>1063327.9279867772</v>
      </c>
      <c r="H22">
        <f t="shared" si="2"/>
        <v>35014699.13581042</v>
      </c>
      <c r="R22">
        <f t="shared" si="7"/>
        <v>16328.107076407479</v>
      </c>
      <c r="S22">
        <f t="shared" si="8"/>
        <v>932.46317950515117</v>
      </c>
      <c r="T22">
        <f t="shared" si="9"/>
        <v>18.767219610778454</v>
      </c>
      <c r="U22">
        <f t="shared" si="3"/>
        <v>17279.337475523407</v>
      </c>
    </row>
    <row r="23" spans="1:21" x14ac:dyDescent="0.25">
      <c r="A23" s="1">
        <v>42379</v>
      </c>
      <c r="B23">
        <v>27915143.66</v>
      </c>
      <c r="C23">
        <v>18969</v>
      </c>
      <c r="D23">
        <v>1471.61915</v>
      </c>
      <c r="E23">
        <f t="shared" si="4"/>
        <v>29841218.29187014</v>
      </c>
      <c r="F23">
        <f t="shared" si="5"/>
        <v>-1048708.833206462</v>
      </c>
      <c r="G23">
        <f t="shared" si="6"/>
        <v>536908.44878856617</v>
      </c>
      <c r="H23">
        <f t="shared" si="2"/>
        <v>29329417.907452241</v>
      </c>
      <c r="R23">
        <f t="shared" si="7"/>
        <v>17516.432367704096</v>
      </c>
      <c r="S23">
        <f t="shared" si="8"/>
        <v>672.86225117200593</v>
      </c>
      <c r="T23">
        <f t="shared" si="9"/>
        <v>486.59044828511361</v>
      </c>
      <c r="U23">
        <f t="shared" si="3"/>
        <v>18675.885067161216</v>
      </c>
    </row>
    <row r="24" spans="1:21" x14ac:dyDescent="0.25">
      <c r="A24" s="1">
        <v>42380</v>
      </c>
      <c r="B24">
        <v>21272049.350000001</v>
      </c>
      <c r="C24">
        <v>13433</v>
      </c>
      <c r="D24">
        <v>1583.5665409999999</v>
      </c>
      <c r="E24">
        <f t="shared" si="4"/>
        <v>31124856.514712818</v>
      </c>
      <c r="F24">
        <f t="shared" si="5"/>
        <v>-10350627.014082223</v>
      </c>
      <c r="G24">
        <f t="shared" si="6"/>
        <v>835600.35841021105</v>
      </c>
      <c r="H24">
        <f t="shared" si="2"/>
        <v>21609829.859040804</v>
      </c>
      <c r="R24">
        <f t="shared" si="7"/>
        <v>18893.328146338994</v>
      </c>
      <c r="S24">
        <f t="shared" si="8"/>
        <v>-6053.8650332388488</v>
      </c>
      <c r="T24">
        <f t="shared" si="9"/>
        <v>842.71258042502745</v>
      </c>
      <c r="U24">
        <f t="shared" si="3"/>
        <v>13682.175693525172</v>
      </c>
    </row>
    <row r="25" spans="1:21" x14ac:dyDescent="0.25">
      <c r="A25" s="1">
        <v>42381</v>
      </c>
      <c r="B25">
        <v>42014159.880000003</v>
      </c>
      <c r="C25">
        <v>27029</v>
      </c>
      <c r="D25">
        <v>1554.4104440000001</v>
      </c>
      <c r="E25">
        <f t="shared" si="4"/>
        <v>33819338.131402694</v>
      </c>
      <c r="F25">
        <f t="shared" si="5"/>
        <v>6955567.5764108645</v>
      </c>
      <c r="G25">
        <f t="shared" si="6"/>
        <v>1579152.861722077</v>
      </c>
      <c r="H25">
        <f t="shared" si="2"/>
        <v>42354058.569535635</v>
      </c>
      <c r="R25">
        <f t="shared" si="7"/>
        <v>21644.189554883269</v>
      </c>
      <c r="S25">
        <f t="shared" si="8"/>
        <v>4112.7112263705649</v>
      </c>
      <c r="T25">
        <f t="shared" si="9"/>
        <v>1605.9721116727264</v>
      </c>
      <c r="U25">
        <f t="shared" si="3"/>
        <v>27362.87289292656</v>
      </c>
    </row>
    <row r="26" spans="1:21" x14ac:dyDescent="0.25">
      <c r="A26" s="1">
        <v>42736</v>
      </c>
      <c r="B26">
        <v>36007380.670000002</v>
      </c>
      <c r="C26">
        <v>16889</v>
      </c>
      <c r="D26">
        <v>2132.0019339999999</v>
      </c>
      <c r="E26">
        <f t="shared" si="4"/>
        <v>35895770.546149276</v>
      </c>
      <c r="F26">
        <f t="shared" si="5"/>
        <v>-219909.57816561544</v>
      </c>
      <c r="G26">
        <f t="shared" si="6"/>
        <v>1778064.6829318791</v>
      </c>
      <c r="H26">
        <f t="shared" si="2"/>
        <v>37453925.650915541</v>
      </c>
      <c r="R26">
        <f t="shared" si="7"/>
        <v>21139.954491237593</v>
      </c>
      <c r="S26">
        <f t="shared" si="8"/>
        <v>-2844.149707691995</v>
      </c>
      <c r="T26">
        <f t="shared" si="9"/>
        <v>761.88924154536539</v>
      </c>
      <c r="U26">
        <f t="shared" si="3"/>
        <v>19057.694025090965</v>
      </c>
    </row>
    <row r="27" spans="1:21" x14ac:dyDescent="0.25">
      <c r="A27" s="1">
        <v>42737</v>
      </c>
      <c r="B27">
        <v>30396775.379999999</v>
      </c>
      <c r="C27">
        <v>15864</v>
      </c>
      <c r="D27">
        <v>1916.0851849999999</v>
      </c>
      <c r="E27">
        <f t="shared" si="4"/>
        <v>38595905.378581472</v>
      </c>
      <c r="F27">
        <f t="shared" si="5"/>
        <v>-8813843.4315816909</v>
      </c>
      <c r="G27">
        <f t="shared" si="6"/>
        <v>2146892.7427320057</v>
      </c>
      <c r="H27">
        <f t="shared" si="2"/>
        <v>31928954.689731788</v>
      </c>
      <c r="R27">
        <f t="shared" si="7"/>
        <v>21906.650122919724</v>
      </c>
      <c r="S27">
        <f t="shared" si="8"/>
        <v>-6045.8543830109038</v>
      </c>
      <c r="T27">
        <f t="shared" si="9"/>
        <v>763.81179760007149</v>
      </c>
      <c r="U27">
        <f t="shared" si="3"/>
        <v>16624.607537508891</v>
      </c>
    </row>
    <row r="28" spans="1:21" x14ac:dyDescent="0.25">
      <c r="A28" s="1">
        <v>42738</v>
      </c>
      <c r="B28">
        <v>47678130.729999997</v>
      </c>
      <c r="C28">
        <v>22786</v>
      </c>
      <c r="D28">
        <v>2092.43091</v>
      </c>
      <c r="E28">
        <f t="shared" si="4"/>
        <v>40736727.630996168</v>
      </c>
      <c r="F28">
        <f t="shared" si="5"/>
        <v>6945450.0925486926</v>
      </c>
      <c r="G28">
        <f t="shared" si="6"/>
        <v>2144464.5466050818</v>
      </c>
      <c r="H28">
        <f t="shared" si="2"/>
        <v>49826642.270149939</v>
      </c>
      <c r="R28">
        <f t="shared" si="7"/>
        <v>21471.309976452685</v>
      </c>
      <c r="S28">
        <f t="shared" si="8"/>
        <v>2114.1246529253849</v>
      </c>
      <c r="T28">
        <f t="shared" si="9"/>
        <v>284.15101997322733</v>
      </c>
      <c r="U28">
        <f t="shared" si="3"/>
        <v>23869.585649351295</v>
      </c>
    </row>
    <row r="29" spans="1:21" x14ac:dyDescent="0.25">
      <c r="A29" s="1">
        <v>42739</v>
      </c>
      <c r="B29">
        <v>27013964.73</v>
      </c>
      <c r="C29">
        <v>17910</v>
      </c>
      <c r="D29">
        <v>1508.317405</v>
      </c>
      <c r="E29">
        <f t="shared" si="4"/>
        <v>38186996.816770554</v>
      </c>
      <c r="F29">
        <f t="shared" si="5"/>
        <v>-8043568.5128834322</v>
      </c>
      <c r="G29">
        <f t="shared" si="6"/>
        <v>266786.40227280324</v>
      </c>
      <c r="H29">
        <f t="shared" si="2"/>
        <v>30410214.706159923</v>
      </c>
      <c r="R29">
        <f t="shared" si="7"/>
        <v>21455.067609805737</v>
      </c>
      <c r="S29">
        <f t="shared" si="8"/>
        <v>-3344.8053520589538</v>
      </c>
      <c r="T29">
        <f t="shared" si="9"/>
        <v>163.99366532515734</v>
      </c>
      <c r="U29">
        <f t="shared" si="3"/>
        <v>18274.255923071942</v>
      </c>
    </row>
    <row r="30" spans="1:21" x14ac:dyDescent="0.25">
      <c r="A30" s="1">
        <v>42740</v>
      </c>
      <c r="B30">
        <v>24948844.699999999</v>
      </c>
      <c r="C30">
        <v>10777</v>
      </c>
      <c r="D30">
        <v>2315.008323</v>
      </c>
      <c r="E30">
        <f t="shared" si="4"/>
        <v>37046454.692804858</v>
      </c>
      <c r="F30">
        <f t="shared" si="5"/>
        <v>-11159390.975312524</v>
      </c>
      <c r="G30">
        <f t="shared" si="6"/>
        <v>-296145.00822259625</v>
      </c>
      <c r="H30">
        <f t="shared" si="2"/>
        <v>25590918.70926974</v>
      </c>
      <c r="R30">
        <f t="shared" si="7"/>
        <v>20180.199207494898</v>
      </c>
      <c r="S30">
        <f t="shared" si="8"/>
        <v>-8443.9578290708996</v>
      </c>
      <c r="T30">
        <f t="shared" si="9"/>
        <v>-411.55116172924158</v>
      </c>
      <c r="U30">
        <f t="shared" si="3"/>
        <v>11324.690216694757</v>
      </c>
    </row>
    <row r="31" spans="1:21" x14ac:dyDescent="0.25">
      <c r="A31" s="1">
        <v>42741</v>
      </c>
      <c r="B31">
        <v>31101345.539999999</v>
      </c>
      <c r="C31">
        <v>18799</v>
      </c>
      <c r="D31">
        <v>1654.4148909999999</v>
      </c>
      <c r="E31">
        <f t="shared" si="4"/>
        <v>32971985.413442977</v>
      </c>
      <c r="F31">
        <f t="shared" si="5"/>
        <v>648242.97398321517</v>
      </c>
      <c r="G31">
        <f t="shared" si="6"/>
        <v>-1807474.7166783104</v>
      </c>
      <c r="H31">
        <f t="shared" si="2"/>
        <v>31812753.67074788</v>
      </c>
      <c r="R31">
        <f t="shared" si="7"/>
        <v>18843.516236158343</v>
      </c>
      <c r="S31">
        <f t="shared" si="8"/>
        <v>572.23830357986446</v>
      </c>
      <c r="T31">
        <f t="shared" si="9"/>
        <v>-781.60388557216697</v>
      </c>
      <c r="U31">
        <f t="shared" si="3"/>
        <v>18634.150654166038</v>
      </c>
    </row>
    <row r="32" spans="1:21" x14ac:dyDescent="0.25">
      <c r="A32" s="1">
        <v>42742</v>
      </c>
      <c r="B32">
        <v>33848822.229999997</v>
      </c>
      <c r="C32">
        <v>17899</v>
      </c>
      <c r="D32">
        <v>1891.1013029999999</v>
      </c>
      <c r="E32">
        <f t="shared" si="4"/>
        <v>34382874.710600294</v>
      </c>
      <c r="F32">
        <f t="shared" si="5"/>
        <v>-2679628.489824051</v>
      </c>
      <c r="G32">
        <f t="shared" si="6"/>
        <v>-520129.11114405922</v>
      </c>
      <c r="H32">
        <f t="shared" si="2"/>
        <v>31183117.109632187</v>
      </c>
      <c r="R32">
        <f t="shared" si="7"/>
        <v>19016.480251028006</v>
      </c>
      <c r="S32">
        <f t="shared" si="8"/>
        <v>-1753.8588513225645</v>
      </c>
      <c r="T32">
        <f t="shared" si="9"/>
        <v>-399.77672539543471</v>
      </c>
      <c r="U32">
        <f t="shared" si="3"/>
        <v>16862.844674310007</v>
      </c>
    </row>
    <row r="33" spans="1:21" x14ac:dyDescent="0.25">
      <c r="A33" s="1">
        <v>42743</v>
      </c>
      <c r="B33">
        <v>16454666.960000001</v>
      </c>
      <c r="C33">
        <v>9649</v>
      </c>
      <c r="D33">
        <v>1705.3235520000001</v>
      </c>
      <c r="E33">
        <f t="shared" si="4"/>
        <v>31988139.300213121</v>
      </c>
      <c r="F33">
        <f t="shared" si="5"/>
        <v>-14283734.807384379</v>
      </c>
      <c r="G33">
        <f t="shared" si="6"/>
        <v>-1269971.630841305</v>
      </c>
      <c r="H33">
        <f t="shared" si="2"/>
        <v>16434432.861987436</v>
      </c>
      <c r="R33">
        <f t="shared" si="7"/>
        <v>18459.579816664067</v>
      </c>
      <c r="S33">
        <f t="shared" si="8"/>
        <v>-8705.8306773517361</v>
      </c>
      <c r="T33">
        <f t="shared" si="9"/>
        <v>-462.62620898283637</v>
      </c>
      <c r="U33">
        <f t="shared" si="3"/>
        <v>9291.1229303294949</v>
      </c>
    </row>
    <row r="34" spans="1:21" x14ac:dyDescent="0.25">
      <c r="A34" s="1">
        <v>42744</v>
      </c>
      <c r="B34">
        <v>31650092.649999999</v>
      </c>
      <c r="C34">
        <v>20159</v>
      </c>
      <c r="D34">
        <v>1570.02295</v>
      </c>
      <c r="E34">
        <f t="shared" si="4"/>
        <v>30803272.271365307</v>
      </c>
      <c r="F34">
        <f t="shared" si="5"/>
        <v>790083.97730569891</v>
      </c>
      <c r="G34">
        <f t="shared" si="6"/>
        <v>-1235929.7900439084</v>
      </c>
      <c r="H34">
        <f t="shared" si="2"/>
        <v>30357426.458627097</v>
      </c>
      <c r="R34">
        <f t="shared" si="7"/>
        <v>18473.896034302899</v>
      </c>
      <c r="S34">
        <f t="shared" si="8"/>
        <v>1367.1423479493169</v>
      </c>
      <c r="T34">
        <f t="shared" si="9"/>
        <v>-271.84923833416889</v>
      </c>
      <c r="U34">
        <f t="shared" si="3"/>
        <v>19569.189143918047</v>
      </c>
    </row>
    <row r="35" spans="1:21" x14ac:dyDescent="0.25">
      <c r="A35" s="1">
        <v>42745</v>
      </c>
      <c r="B35">
        <v>31572205.620000001</v>
      </c>
      <c r="C35">
        <v>19519</v>
      </c>
      <c r="D35">
        <v>1617.5114309999999</v>
      </c>
      <c r="E35">
        <f t="shared" si="4"/>
        <v>30972689.969872192</v>
      </c>
      <c r="F35">
        <f t="shared" si="5"/>
        <v>-337382.67557272443</v>
      </c>
      <c r="G35">
        <f t="shared" si="6"/>
        <v>-673790.79462359124</v>
      </c>
      <c r="H35">
        <f t="shared" si="2"/>
        <v>29961516.499675877</v>
      </c>
      <c r="R35">
        <f t="shared" si="7"/>
        <v>19123.290412574879</v>
      </c>
      <c r="S35">
        <f t="shared" si="8"/>
        <v>-218.45282364564753</v>
      </c>
      <c r="T35">
        <f t="shared" si="9"/>
        <v>96.648208308290577</v>
      </c>
      <c r="U35">
        <f t="shared" si="3"/>
        <v>19001.485797237525</v>
      </c>
    </row>
    <row r="36" spans="1:21" x14ac:dyDescent="0.25">
      <c r="A36" s="1">
        <v>42746</v>
      </c>
      <c r="B36">
        <v>22446371.030000001</v>
      </c>
      <c r="C36">
        <v>15360</v>
      </c>
      <c r="D36">
        <v>1461.3522800000001</v>
      </c>
      <c r="E36">
        <f t="shared" si="4"/>
        <v>32228261.173889332</v>
      </c>
      <c r="F36">
        <f t="shared" si="5"/>
        <v>-11068131.476316489</v>
      </c>
      <c r="G36">
        <f t="shared" si="6"/>
        <v>97954.004832701234</v>
      </c>
      <c r="H36">
        <f t="shared" si="2"/>
        <v>21258083.702405542</v>
      </c>
      <c r="R36">
        <f t="shared" si="7"/>
        <v>20673.706237823739</v>
      </c>
      <c r="S36">
        <f t="shared" si="8"/>
        <v>-6282.8846491174527</v>
      </c>
      <c r="T36">
        <f t="shared" si="9"/>
        <v>678.15525508451822</v>
      </c>
      <c r="U36">
        <f t="shared" si="3"/>
        <v>15068.976843790806</v>
      </c>
    </row>
    <row r="37" spans="1:21" x14ac:dyDescent="0.25">
      <c r="A37" s="1">
        <v>42747</v>
      </c>
      <c r="B37">
        <v>44966125.770000003</v>
      </c>
      <c r="C37">
        <v>30833</v>
      </c>
      <c r="D37">
        <v>1458.376602</v>
      </c>
      <c r="E37">
        <f t="shared" si="4"/>
        <v>35881163.16291371</v>
      </c>
      <c r="F37">
        <f t="shared" si="5"/>
        <v>6714997.2842918346</v>
      </c>
      <c r="G37">
        <f t="shared" si="6"/>
        <v>1519933.1985093723</v>
      </c>
      <c r="H37">
        <f t="shared" si="2"/>
        <v>44116093.645714916</v>
      </c>
      <c r="R37">
        <f t="shared" si="7"/>
        <v>23786.060340650984</v>
      </c>
      <c r="S37">
        <f t="shared" si="8"/>
        <v>5424.1404275205296</v>
      </c>
      <c r="T37">
        <f t="shared" si="9"/>
        <v>1651.8347941816089</v>
      </c>
      <c r="U37">
        <f t="shared" si="3"/>
        <v>30862.035562353121</v>
      </c>
    </row>
    <row r="38" spans="1:21" x14ac:dyDescent="0.25">
      <c r="A38" s="1">
        <v>43101</v>
      </c>
      <c r="B38">
        <v>44067520.859999999</v>
      </c>
      <c r="C38">
        <v>19812</v>
      </c>
      <c r="D38">
        <v>2224.2843149999999</v>
      </c>
      <c r="E38">
        <f t="shared" si="4"/>
        <v>39502238.513667971</v>
      </c>
      <c r="F38">
        <f t="shared" si="5"/>
        <v>3164520.9115020963</v>
      </c>
      <c r="G38">
        <f t="shared" si="6"/>
        <v>2360390.0594073278</v>
      </c>
      <c r="H38">
        <f t="shared" si="2"/>
        <v>45027149.484577395</v>
      </c>
      <c r="R38">
        <f t="shared" si="7"/>
        <v>23815.662441476507</v>
      </c>
      <c r="S38">
        <f t="shared" si="8"/>
        <v>-2922.1739792391199</v>
      </c>
      <c r="T38">
        <f t="shared" si="9"/>
        <v>1002.9417168391744</v>
      </c>
      <c r="U38">
        <f t="shared" si="3"/>
        <v>21896.43017907656</v>
      </c>
    </row>
    <row r="39" spans="1:21" x14ac:dyDescent="0.25">
      <c r="A39" s="1">
        <v>43102</v>
      </c>
      <c r="B39">
        <v>36020287.159999996</v>
      </c>
      <c r="C39">
        <v>18424</v>
      </c>
      <c r="D39">
        <v>1955.0742049999999</v>
      </c>
      <c r="E39">
        <f t="shared" si="4"/>
        <v>43430365.592047654</v>
      </c>
      <c r="F39">
        <f t="shared" si="5"/>
        <v>-8455236.4446958955</v>
      </c>
      <c r="G39">
        <f t="shared" si="6"/>
        <v>2987484.8669962701</v>
      </c>
      <c r="H39">
        <f t="shared" si="2"/>
        <v>37962614.01434803</v>
      </c>
      <c r="R39">
        <f t="shared" si="7"/>
        <v>24785.088305556208</v>
      </c>
      <c r="S39">
        <f t="shared" si="8"/>
        <v>-6338.7444037165669</v>
      </c>
      <c r="T39">
        <f t="shared" si="9"/>
        <v>989.53537573538529</v>
      </c>
      <c r="U39">
        <f t="shared" si="3"/>
        <v>19435.879277575026</v>
      </c>
    </row>
    <row r="40" spans="1:21" x14ac:dyDescent="0.25">
      <c r="A40" s="1">
        <v>43103</v>
      </c>
      <c r="B40">
        <v>46995990.409999996</v>
      </c>
      <c r="C40">
        <v>29004</v>
      </c>
      <c r="D40">
        <v>1620.3279</v>
      </c>
      <c r="E40">
        <f t="shared" si="4"/>
        <v>44576793.259043194</v>
      </c>
      <c r="F40">
        <f t="shared" si="5"/>
        <v>3646568.6176239531</v>
      </c>
      <c r="G40">
        <f t="shared" si="6"/>
        <v>2251061.9869959783</v>
      </c>
      <c r="H40">
        <f t="shared" si="2"/>
        <v>50474423.86366313</v>
      </c>
      <c r="R40">
        <f t="shared" si="7"/>
        <v>25116.194448647955</v>
      </c>
      <c r="S40">
        <f t="shared" si="8"/>
        <v>4326.7583731144678</v>
      </c>
      <c r="T40">
        <f t="shared" si="9"/>
        <v>726.16368267792996</v>
      </c>
      <c r="U40">
        <f t="shared" si="3"/>
        <v>30169.116504440353</v>
      </c>
    </row>
    <row r="41" spans="1:21" x14ac:dyDescent="0.25">
      <c r="A41" s="1">
        <v>43104</v>
      </c>
      <c r="B41">
        <v>35536487.68</v>
      </c>
      <c r="C41">
        <v>22033</v>
      </c>
      <c r="D41">
        <v>1612.875581</v>
      </c>
      <c r="E41">
        <f t="shared" si="4"/>
        <v>42491088.70277679</v>
      </c>
      <c r="F41">
        <f t="shared" si="5"/>
        <v>-4063423.3272685381</v>
      </c>
      <c r="G41">
        <f t="shared" si="6"/>
        <v>516355.369691025</v>
      </c>
      <c r="H41">
        <f t="shared" si="2"/>
        <v>38944020.745199271</v>
      </c>
      <c r="R41">
        <f t="shared" si="7"/>
        <v>25576.202885699851</v>
      </c>
      <c r="S41">
        <f t="shared" si="8"/>
        <v>-3365.7660552825027</v>
      </c>
      <c r="T41">
        <f t="shared" si="9"/>
        <v>619.70158442751654</v>
      </c>
      <c r="U41">
        <f t="shared" si="3"/>
        <v>22830.138414844863</v>
      </c>
    </row>
    <row r="42" spans="1:21" x14ac:dyDescent="0.25">
      <c r="A42" s="1">
        <v>43105</v>
      </c>
      <c r="B42">
        <v>29699599.18</v>
      </c>
      <c r="C42">
        <v>14959</v>
      </c>
      <c r="D42">
        <v>1985.4000390000001</v>
      </c>
      <c r="E42">
        <f t="shared" si="4"/>
        <v>41551661.538136236</v>
      </c>
      <c r="F42">
        <f t="shared" si="5"/>
        <v>-10881540.668581855</v>
      </c>
      <c r="G42">
        <f t="shared" si="6"/>
        <v>-65957.644041606341</v>
      </c>
      <c r="H42">
        <f t="shared" si="2"/>
        <v>30604163.225512777</v>
      </c>
      <c r="R42">
        <f t="shared" si="7"/>
        <v>24726.456450204125</v>
      </c>
      <c r="S42">
        <f t="shared" si="8"/>
        <v>-8787.8244369219665</v>
      </c>
      <c r="T42">
        <f t="shared" si="9"/>
        <v>31.922376458219333</v>
      </c>
      <c r="U42">
        <f t="shared" si="3"/>
        <v>15970.554389740377</v>
      </c>
    </row>
    <row r="43" spans="1:21" x14ac:dyDescent="0.25">
      <c r="A43" s="1">
        <v>43106</v>
      </c>
      <c r="B43">
        <v>33261065.390000001</v>
      </c>
      <c r="C43">
        <v>23067</v>
      </c>
      <c r="D43">
        <v>1441.932865</v>
      </c>
      <c r="E43">
        <f t="shared" si="4"/>
        <v>37924341.757579051</v>
      </c>
      <c r="F43">
        <f t="shared" si="5"/>
        <v>-2289034.9432353382</v>
      </c>
      <c r="G43">
        <f t="shared" si="6"/>
        <v>-1490502.4986478381</v>
      </c>
      <c r="H43">
        <f t="shared" si="2"/>
        <v>34144804.315695874</v>
      </c>
      <c r="R43">
        <f t="shared" si="7"/>
        <v>22952.9376667293</v>
      </c>
      <c r="S43">
        <f t="shared" si="8"/>
        <v>1317.6897732260618</v>
      </c>
      <c r="T43">
        <f t="shared" si="9"/>
        <v>-690.25408751499845</v>
      </c>
      <c r="U43">
        <f t="shared" si="3"/>
        <v>23580.373352440365</v>
      </c>
    </row>
    <row r="44" spans="1:21" x14ac:dyDescent="0.25">
      <c r="A44" s="1">
        <v>43107</v>
      </c>
      <c r="B44">
        <v>35826534.909999996</v>
      </c>
      <c r="C44">
        <v>18397</v>
      </c>
      <c r="D44">
        <v>1947.411801</v>
      </c>
      <c r="E44">
        <f t="shared" si="4"/>
        <v>37470674.952432409</v>
      </c>
      <c r="F44">
        <f t="shared" si="5"/>
        <v>-2335363.8380998774</v>
      </c>
      <c r="G44">
        <f t="shared" si="6"/>
        <v>-1075768.2212473596</v>
      </c>
      <c r="H44">
        <f t="shared" si="2"/>
        <v>34059542.893085174</v>
      </c>
      <c r="R44">
        <f t="shared" si="7"/>
        <v>22112.708322034763</v>
      </c>
      <c r="S44">
        <f t="shared" si="8"/>
        <v>-3615.7248172484024</v>
      </c>
      <c r="T44">
        <f t="shared" si="9"/>
        <v>-750.24419038681378</v>
      </c>
      <c r="U44">
        <f t="shared" si="3"/>
        <v>17746.739314399547</v>
      </c>
    </row>
    <row r="45" spans="1:21" x14ac:dyDescent="0.25">
      <c r="A45" s="1">
        <v>43108</v>
      </c>
      <c r="B45">
        <v>23268655.210000001</v>
      </c>
      <c r="C45">
        <v>12045</v>
      </c>
      <c r="D45">
        <v>1931.8103120000001</v>
      </c>
      <c r="E45">
        <f t="shared" si="4"/>
        <v>35721493.475404084</v>
      </c>
      <c r="F45">
        <f t="shared" si="5"/>
        <v>-12003896.094883451</v>
      </c>
      <c r="G45">
        <f t="shared" si="6"/>
        <v>-1345133.5235597459</v>
      </c>
      <c r="H45">
        <f t="shared" si="2"/>
        <v>22372463.856960889</v>
      </c>
      <c r="R45">
        <f t="shared" si="7"/>
        <v>21203.572223230156</v>
      </c>
      <c r="S45">
        <f t="shared" si="8"/>
        <v>-9052.6442842849574</v>
      </c>
      <c r="T45">
        <f t="shared" si="9"/>
        <v>-813.80095375393114</v>
      </c>
      <c r="U45">
        <f t="shared" si="3"/>
        <v>11337.126985191268</v>
      </c>
    </row>
    <row r="46" spans="1:21" x14ac:dyDescent="0.25">
      <c r="A46" s="1">
        <v>43109</v>
      </c>
      <c r="B46">
        <v>35423489.850000001</v>
      </c>
      <c r="C46">
        <v>23358</v>
      </c>
      <c r="D46">
        <v>1516.5463589999999</v>
      </c>
      <c r="E46">
        <f t="shared" si="4"/>
        <v>35377209.404261634</v>
      </c>
      <c r="F46">
        <f t="shared" si="5"/>
        <v>-620952.52253983729</v>
      </c>
      <c r="G46">
        <f t="shared" si="6"/>
        <v>-944793.74259282753</v>
      </c>
      <c r="H46">
        <f t="shared" si="2"/>
        <v>33811463.139128968</v>
      </c>
      <c r="R46">
        <f t="shared" si="7"/>
        <v>20884.932956665536</v>
      </c>
      <c r="S46">
        <f t="shared" si="8"/>
        <v>2142.9592518749187</v>
      </c>
      <c r="T46">
        <f t="shared" si="9"/>
        <v>-615.73627887820658</v>
      </c>
      <c r="U46">
        <f t="shared" si="3"/>
        <v>22412.155929662251</v>
      </c>
    </row>
    <row r="47" spans="1:21" x14ac:dyDescent="0.25">
      <c r="A47" s="1">
        <v>43110</v>
      </c>
      <c r="B47">
        <v>39831565.700000003</v>
      </c>
      <c r="C47">
        <v>22644</v>
      </c>
      <c r="D47">
        <v>1759.033991</v>
      </c>
      <c r="E47">
        <f t="shared" si="4"/>
        <v>36752769.824598126</v>
      </c>
      <c r="F47">
        <f t="shared" si="5"/>
        <v>1531893.1001156596</v>
      </c>
      <c r="G47">
        <f t="shared" si="6"/>
        <v>-16652.07742109953</v>
      </c>
      <c r="H47">
        <f t="shared" si="2"/>
        <v>38268010.847292684</v>
      </c>
      <c r="R47">
        <f t="shared" si="7"/>
        <v>22066.355119625652</v>
      </c>
      <c r="S47">
        <f t="shared" si="8"/>
        <v>-620.46074751786591</v>
      </c>
      <c r="T47">
        <f t="shared" si="9"/>
        <v>103.12709785712252</v>
      </c>
      <c r="U47">
        <f t="shared" si="3"/>
        <v>21549.021469964908</v>
      </c>
    </row>
    <row r="48" spans="1:21" x14ac:dyDescent="0.25">
      <c r="A48" s="1">
        <v>43111</v>
      </c>
      <c r="B48">
        <v>32999145.210000001</v>
      </c>
      <c r="C48">
        <v>19765</v>
      </c>
      <c r="D48">
        <v>1669.574764</v>
      </c>
      <c r="E48">
        <f t="shared" si="4"/>
        <v>39216194.814488947</v>
      </c>
      <c r="F48">
        <f t="shared" si="5"/>
        <v>-7870434.3160302388</v>
      </c>
      <c r="G48">
        <f t="shared" si="6"/>
        <v>975378.74950366886</v>
      </c>
      <c r="H48">
        <f t="shared" si="2"/>
        <v>32321139.247962378</v>
      </c>
      <c r="R48">
        <f t="shared" si="7"/>
        <v>24163.930837523429</v>
      </c>
      <c r="S48">
        <f t="shared" si="8"/>
        <v>-5728.5632508838662</v>
      </c>
      <c r="T48">
        <f t="shared" si="9"/>
        <v>900.90654587338418</v>
      </c>
      <c r="U48">
        <f t="shared" si="3"/>
        <v>19336.27413251295</v>
      </c>
    </row>
    <row r="49" spans="1:21" x14ac:dyDescent="0.25">
      <c r="A49" s="1">
        <v>43112</v>
      </c>
      <c r="B49">
        <v>47221828.200000003</v>
      </c>
      <c r="C49">
        <v>33207</v>
      </c>
      <c r="D49">
        <v>1422.044394</v>
      </c>
      <c r="E49">
        <f t="shared" si="4"/>
        <v>42486935.711556785</v>
      </c>
      <c r="F49">
        <f t="shared" si="5"/>
        <v>3204651.056733775</v>
      </c>
      <c r="G49">
        <f t="shared" si="6"/>
        <v>1893523.6085293363</v>
      </c>
      <c r="H49">
        <f t="shared" si="2"/>
        <v>47585110.376819894</v>
      </c>
      <c r="R49">
        <f t="shared" si="7"/>
        <v>26864.598392815293</v>
      </c>
      <c r="S49">
        <f t="shared" si="8"/>
        <v>5142.5609342390526</v>
      </c>
      <c r="T49">
        <f t="shared" si="9"/>
        <v>1620.810949640776</v>
      </c>
      <c r="U49">
        <f t="shared" si="3"/>
        <v>33627.970276695123</v>
      </c>
    </row>
    <row r="50" spans="1:21" x14ac:dyDescent="0.25">
      <c r="A50" s="1">
        <v>43466</v>
      </c>
      <c r="B50">
        <v>36459960.090000004</v>
      </c>
      <c r="C50">
        <v>24096</v>
      </c>
      <c r="D50">
        <v>1513.112554</v>
      </c>
      <c r="E50">
        <f t="shared" si="4"/>
        <v>41544741.621025585</v>
      </c>
      <c r="F50">
        <f t="shared" si="5"/>
        <v>-3194303.0649852292</v>
      </c>
      <c r="G50">
        <f t="shared" si="6"/>
        <v>759236.52890512161</v>
      </c>
      <c r="H50">
        <f t="shared" si="2"/>
        <v>39109675.084945478</v>
      </c>
      <c r="R50">
        <f t="shared" si="7"/>
        <v>27354.724763974606</v>
      </c>
      <c r="S50">
        <f t="shared" si="8"/>
        <v>-2504.9350449869671</v>
      </c>
      <c r="T50">
        <f t="shared" si="9"/>
        <v>1168.5371182481908</v>
      </c>
      <c r="U50">
        <f t="shared" si="3"/>
        <v>26018.326837235829</v>
      </c>
    </row>
    <row r="51" spans="1:21" x14ac:dyDescent="0.25">
      <c r="A51" s="1">
        <v>43467</v>
      </c>
      <c r="B51">
        <v>36546498.659999996</v>
      </c>
      <c r="C51">
        <v>21624</v>
      </c>
      <c r="D51">
        <v>1690.089653</v>
      </c>
      <c r="E51">
        <f t="shared" si="4"/>
        <v>42937864.597760566</v>
      </c>
      <c r="F51">
        <f t="shared" si="5"/>
        <v>-6813956.9029804748</v>
      </c>
      <c r="G51">
        <f t="shared" si="6"/>
        <v>1012791.1080370654</v>
      </c>
      <c r="H51">
        <f t="shared" si="2"/>
        <v>37136698.802817151</v>
      </c>
      <c r="R51">
        <f t="shared" si="7"/>
        <v>28172.052292821118</v>
      </c>
      <c r="S51">
        <f t="shared" si="8"/>
        <v>-6313.9125665533311</v>
      </c>
      <c r="T51">
        <f t="shared" si="9"/>
        <v>1028.0532824875193</v>
      </c>
      <c r="U51">
        <f t="shared" si="3"/>
        <v>22886.193008755305</v>
      </c>
    </row>
    <row r="52" spans="1:21" x14ac:dyDescent="0.25">
      <c r="A52" s="1">
        <v>43468</v>
      </c>
      <c r="B52">
        <v>54198706.719999999</v>
      </c>
      <c r="C52">
        <v>33379</v>
      </c>
      <c r="D52">
        <v>1623.736682</v>
      </c>
      <c r="E52">
        <f t="shared" si="4"/>
        <v>46063675.693038203</v>
      </c>
      <c r="F52">
        <f t="shared" si="5"/>
        <v>6726351.0354680717</v>
      </c>
      <c r="G52">
        <f t="shared" si="6"/>
        <v>1857999.1029332941</v>
      </c>
      <c r="H52">
        <f t="shared" si="2"/>
        <v>54648025.83143957</v>
      </c>
      <c r="R52">
        <f t="shared" si="7"/>
        <v>28911.005622444329</v>
      </c>
      <c r="S52">
        <f t="shared" si="8"/>
        <v>4660.727679465208</v>
      </c>
      <c r="T52">
        <f t="shared" si="9"/>
        <v>912.41330134179611</v>
      </c>
      <c r="U52">
        <f t="shared" si="3"/>
        <v>34484.146603251334</v>
      </c>
    </row>
    <row r="53" spans="1:21" x14ac:dyDescent="0.25">
      <c r="A53" s="1">
        <v>43469</v>
      </c>
      <c r="B53">
        <v>32743989.609999999</v>
      </c>
      <c r="C53">
        <v>22265</v>
      </c>
      <c r="D53">
        <v>1470.6485339999999</v>
      </c>
      <c r="E53">
        <f t="shared" si="4"/>
        <v>44326660.159675613</v>
      </c>
      <c r="F53">
        <f t="shared" si="5"/>
        <v>-9185994.1254783645</v>
      </c>
      <c r="G53">
        <f t="shared" si="6"/>
        <v>419993.24841494043</v>
      </c>
      <c r="H53">
        <f t="shared" si="2"/>
        <v>35560659.28261219</v>
      </c>
      <c r="R53">
        <f t="shared" si="7"/>
        <v>28307.373760146373</v>
      </c>
      <c r="S53">
        <f t="shared" si="8"/>
        <v>-5031.6769843865459</v>
      </c>
      <c r="T53">
        <f t="shared" si="9"/>
        <v>305.99523588589523</v>
      </c>
      <c r="U53">
        <f t="shared" si="3"/>
        <v>23581.692011645719</v>
      </c>
    </row>
    <row r="54" spans="1:21" x14ac:dyDescent="0.25">
      <c r="A54" s="1">
        <v>43470</v>
      </c>
      <c r="B54">
        <v>32531657.539999999</v>
      </c>
      <c r="C54">
        <v>16967</v>
      </c>
      <c r="D54">
        <v>1917.348827</v>
      </c>
      <c r="E54">
        <f t="shared" si="4"/>
        <v>43126341.718557529</v>
      </c>
      <c r="F54">
        <f t="shared" si="5"/>
        <v>-9514476.3855355158</v>
      </c>
      <c r="G54">
        <f t="shared" si="6"/>
        <v>-228131.42739826936</v>
      </c>
      <c r="H54">
        <f t="shared" si="2"/>
        <v>33383733.905623745</v>
      </c>
      <c r="R54">
        <f t="shared" si="7"/>
        <v>27013.632067188584</v>
      </c>
      <c r="S54">
        <f t="shared" si="8"/>
        <v>-8980.1407812927991</v>
      </c>
      <c r="T54">
        <f t="shared" si="9"/>
        <v>-333.89953565157828</v>
      </c>
      <c r="U54">
        <f t="shared" si="3"/>
        <v>17699.591750244206</v>
      </c>
    </row>
    <row r="55" spans="1:21" x14ac:dyDescent="0.25">
      <c r="A55" s="1">
        <v>43471</v>
      </c>
      <c r="B55">
        <v>47709701.630000003</v>
      </c>
      <c r="C55">
        <v>24958</v>
      </c>
      <c r="D55">
        <v>1911.599553</v>
      </c>
      <c r="E55">
        <f t="shared" si="4"/>
        <v>42323752.382171057</v>
      </c>
      <c r="F55">
        <f t="shared" si="5"/>
        <v>5768921.1871544067</v>
      </c>
      <c r="G55">
        <f t="shared" si="6"/>
        <v>-457914.59099355037</v>
      </c>
      <c r="H55">
        <f t="shared" si="2"/>
        <v>47634758.978331909</v>
      </c>
      <c r="R55">
        <f t="shared" si="7"/>
        <v>24764.994468236342</v>
      </c>
      <c r="S55">
        <f t="shared" si="8"/>
        <v>1469.4975739641011</v>
      </c>
      <c r="T55">
        <f t="shared" si="9"/>
        <v>-1099.794760971844</v>
      </c>
      <c r="U55">
        <f t="shared" si="3"/>
        <v>25134.6972812286</v>
      </c>
    </row>
    <row r="56" spans="1:21" x14ac:dyDescent="0.25">
      <c r="A56" s="1">
        <v>43472</v>
      </c>
      <c r="B56">
        <v>45992141.57</v>
      </c>
      <c r="C56">
        <v>21917</v>
      </c>
      <c r="D56">
        <v>2098.46884</v>
      </c>
      <c r="E56">
        <f t="shared" si="4"/>
        <v>45859527.162467763</v>
      </c>
      <c r="F56">
        <f t="shared" si="5"/>
        <v>-2529845.1733279354</v>
      </c>
      <c r="G56">
        <f t="shared" si="6"/>
        <v>1139561.1575225522</v>
      </c>
      <c r="H56">
        <f t="shared" si="2"/>
        <v>44469243.146662377</v>
      </c>
      <c r="R56">
        <f t="shared" si="7"/>
        <v>24650.242890401114</v>
      </c>
      <c r="S56">
        <f t="shared" si="8"/>
        <v>-3389.938345825522</v>
      </c>
      <c r="T56">
        <f t="shared" si="9"/>
        <v>-705.77748771719757</v>
      </c>
      <c r="U56">
        <f t="shared" si="3"/>
        <v>20554.527056858395</v>
      </c>
    </row>
    <row r="57" spans="1:21" x14ac:dyDescent="0.25">
      <c r="A57" s="1">
        <v>43473</v>
      </c>
      <c r="B57">
        <v>36933665.020000003</v>
      </c>
      <c r="C57">
        <v>14431</v>
      </c>
      <c r="D57">
        <v>2559.328184</v>
      </c>
      <c r="E57">
        <f t="shared" si="4"/>
        <v>46833804.245653875</v>
      </c>
      <c r="F57">
        <f t="shared" si="5"/>
        <v>-9789949.8427629136</v>
      </c>
      <c r="G57">
        <f t="shared" si="6"/>
        <v>1073447.5277879762</v>
      </c>
      <c r="H57">
        <f t="shared" si="2"/>
        <v>38117301.930678941</v>
      </c>
      <c r="R57">
        <f t="shared" si="7"/>
        <v>23784.468016266583</v>
      </c>
      <c r="S57">
        <f t="shared" si="8"/>
        <v>-9246.8030919883568</v>
      </c>
      <c r="T57">
        <f t="shared" si="9"/>
        <v>-769.77644228413101</v>
      </c>
      <c r="U57">
        <f t="shared" si="3"/>
        <v>13767.888481994094</v>
      </c>
    </row>
    <row r="58" spans="1:21" x14ac:dyDescent="0.25">
      <c r="A58" s="1">
        <v>43474</v>
      </c>
      <c r="B58">
        <v>48526260.130000003</v>
      </c>
      <c r="C58">
        <v>23253</v>
      </c>
      <c r="D58">
        <v>2086.8816980000001</v>
      </c>
      <c r="E58">
        <f t="shared" si="4"/>
        <v>46362277.924262971</v>
      </c>
      <c r="F58">
        <f t="shared" si="5"/>
        <v>3193964.7718562791</v>
      </c>
      <c r="G58">
        <f t="shared" si="6"/>
        <v>455457.98811642395</v>
      </c>
      <c r="H58">
        <f t="shared" si="2"/>
        <v>50011700.68423567</v>
      </c>
      <c r="R58">
        <f t="shared" si="7"/>
        <v>22645.334829598483</v>
      </c>
      <c r="S58">
        <f t="shared" si="8"/>
        <v>853.9029999908247</v>
      </c>
      <c r="T58">
        <f t="shared" si="9"/>
        <v>-917.51914003771833</v>
      </c>
      <c r="U58">
        <f t="shared" si="3"/>
        <v>22581.718689551588</v>
      </c>
    </row>
    <row r="59" spans="1:21" x14ac:dyDescent="0.25">
      <c r="A59" s="1">
        <v>43475</v>
      </c>
      <c r="B59">
        <v>44160416.18</v>
      </c>
      <c r="C59">
        <v>26603</v>
      </c>
      <c r="D59">
        <v>1659.9788060000001</v>
      </c>
      <c r="E59">
        <f t="shared" si="4"/>
        <v>46779493.544663951</v>
      </c>
      <c r="F59">
        <f t="shared" si="5"/>
        <v>-2593582.4528536652</v>
      </c>
      <c r="G59">
        <f t="shared" si="6"/>
        <v>440161.04103024642</v>
      </c>
      <c r="H59">
        <f t="shared" si="2"/>
        <v>44626072.132840529</v>
      </c>
      <c r="R59">
        <f t="shared" si="7"/>
        <v>24207.352486440192</v>
      </c>
      <c r="S59">
        <f t="shared" si="8"/>
        <v>742.62298230685633</v>
      </c>
      <c r="T59">
        <f t="shared" si="9"/>
        <v>74.29557871405234</v>
      </c>
      <c r="U59">
        <f t="shared" si="3"/>
        <v>25024.271047461101</v>
      </c>
    </row>
    <row r="60" spans="1:21" x14ac:dyDescent="0.25">
      <c r="A60" s="1">
        <v>43476</v>
      </c>
      <c r="B60">
        <v>36374956.490000002</v>
      </c>
      <c r="C60">
        <v>21987</v>
      </c>
      <c r="D60">
        <v>1654.3847040000001</v>
      </c>
      <c r="E60">
        <f t="shared" si="4"/>
        <v>46903230.109814808</v>
      </c>
      <c r="F60">
        <f t="shared" si="5"/>
        <v>-10317323.969228555</v>
      </c>
      <c r="G60">
        <f t="shared" si="6"/>
        <v>313591.25067849061</v>
      </c>
      <c r="H60">
        <f t="shared" si="2"/>
        <v>36899497.391264744</v>
      </c>
      <c r="R60">
        <f t="shared" si="7"/>
        <v>26367.294573204475</v>
      </c>
      <c r="S60">
        <f t="shared" si="8"/>
        <v>-5770.7255785713005</v>
      </c>
      <c r="T60">
        <f t="shared" si="9"/>
        <v>908.55418193414505</v>
      </c>
      <c r="U60">
        <f t="shared" si="3"/>
        <v>21505.123176567322</v>
      </c>
    </row>
    <row r="61" spans="1:21" x14ac:dyDescent="0.25">
      <c r="A61" s="1">
        <v>43477</v>
      </c>
      <c r="B61">
        <v>58756473.659999996</v>
      </c>
      <c r="C61">
        <v>38069</v>
      </c>
      <c r="D61">
        <v>1543.420464</v>
      </c>
      <c r="E61">
        <f t="shared" si="4"/>
        <v>49720527.618788421</v>
      </c>
      <c r="F61">
        <f t="shared" si="5"/>
        <v>7366808.535681488</v>
      </c>
      <c r="G61">
        <f t="shared" si="6"/>
        <v>1315073.7539965399</v>
      </c>
      <c r="H61">
        <f t="shared" si="2"/>
        <v>58402409.908466443</v>
      </c>
      <c r="R61">
        <f t="shared" si="7"/>
        <v>30257.623228599783</v>
      </c>
      <c r="S61">
        <f t="shared" si="8"/>
        <v>5823.5271224261023</v>
      </c>
      <c r="T61">
        <f t="shared" si="9"/>
        <v>2101.2639713186099</v>
      </c>
      <c r="U61">
        <f t="shared" si="3"/>
        <v>38182.414322344492</v>
      </c>
    </row>
    <row r="62" spans="1:21" x14ac:dyDescent="0.25">
      <c r="A62" s="1">
        <v>43831</v>
      </c>
      <c r="B62">
        <v>56288300.869999997</v>
      </c>
      <c r="C62">
        <v>27184</v>
      </c>
      <c r="D62">
        <v>2070.6408499999998</v>
      </c>
      <c r="E62">
        <f t="shared" si="4"/>
        <v>53389485.957805559</v>
      </c>
      <c r="F62">
        <f t="shared" si="5"/>
        <v>1329558.5221806855</v>
      </c>
      <c r="G62">
        <f t="shared" si="6"/>
        <v>2256627.5880047791</v>
      </c>
      <c r="H62">
        <f t="shared" si="2"/>
        <v>56975672.067991018</v>
      </c>
      <c r="R62">
        <f t="shared" si="7"/>
        <v>30583.634145250817</v>
      </c>
      <c r="S62">
        <f t="shared" si="8"/>
        <v>-2216.1321088057684</v>
      </c>
      <c r="T62">
        <f t="shared" si="9"/>
        <v>1391.1627494515794</v>
      </c>
      <c r="U62">
        <f t="shared" si="3"/>
        <v>29758.664785896624</v>
      </c>
    </row>
    <row r="63" spans="1:21" x14ac:dyDescent="0.25">
      <c r="A63" s="1">
        <v>43832</v>
      </c>
      <c r="B63">
        <v>40225243.259999998</v>
      </c>
      <c r="C63">
        <v>23509</v>
      </c>
      <c r="D63">
        <v>1711.0571809999999</v>
      </c>
      <c r="E63">
        <f t="shared" si="4"/>
        <v>54115049.650835797</v>
      </c>
      <c r="F63">
        <f t="shared" si="5"/>
        <v>-12869097.127519447</v>
      </c>
      <c r="G63">
        <f t="shared" si="6"/>
        <v>1644202.0300149629</v>
      </c>
      <c r="H63">
        <f t="shared" si="2"/>
        <v>42890154.553331316</v>
      </c>
      <c r="R63">
        <f t="shared" si="7"/>
        <v>31166.275499863063</v>
      </c>
      <c r="S63">
        <f t="shared" si="8"/>
        <v>-7118.2612366368485</v>
      </c>
      <c r="T63">
        <f t="shared" si="9"/>
        <v>1067.7541915158458</v>
      </c>
      <c r="U63">
        <f t="shared" si="3"/>
        <v>25115.768454742061</v>
      </c>
    </row>
    <row r="64" spans="1:21" x14ac:dyDescent="0.25">
      <c r="A64" s="1">
        <v>43833</v>
      </c>
      <c r="B64">
        <v>50022165.229999997</v>
      </c>
      <c r="C64">
        <v>32569</v>
      </c>
      <c r="D64">
        <v>1535.882748</v>
      </c>
      <c r="E64">
        <f t="shared" si="4"/>
        <v>51828083.184891082</v>
      </c>
      <c r="F64">
        <f t="shared" si="5"/>
        <v>814861.04241536232</v>
      </c>
      <c r="G64">
        <f t="shared" si="6"/>
        <v>71734.631631091703</v>
      </c>
      <c r="H64">
        <f t="shared" si="2"/>
        <v>52714678.858937539</v>
      </c>
      <c r="R64">
        <f t="shared" si="7"/>
        <v>30587.462647237404</v>
      </c>
      <c r="S64">
        <f t="shared" si="8"/>
        <v>3079.2487155235967</v>
      </c>
      <c r="T64">
        <f t="shared" si="9"/>
        <v>409.1273738592439</v>
      </c>
      <c r="U64">
        <f t="shared" si="3"/>
        <v>34075.838736620244</v>
      </c>
    </row>
    <row r="65" spans="1:21" x14ac:dyDescent="0.25">
      <c r="A65" s="1">
        <v>43834</v>
      </c>
      <c r="B65">
        <v>52320692.939999998</v>
      </c>
      <c r="C65">
        <v>26615</v>
      </c>
      <c r="D65">
        <v>1965.8347900000001</v>
      </c>
      <c r="E65">
        <f t="shared" si="4"/>
        <v>51627212.796911314</v>
      </c>
      <c r="F65">
        <f t="shared" si="5"/>
        <v>875216.82282925455</v>
      </c>
      <c r="G65">
        <f t="shared" si="6"/>
        <v>-37307.376213252275</v>
      </c>
      <c r="H65">
        <f t="shared" si="2"/>
        <v>52465122.243527316</v>
      </c>
      <c r="R65">
        <f t="shared" si="7"/>
        <v>30346.95264740938</v>
      </c>
      <c r="S65">
        <f t="shared" si="8"/>
        <v>-3298.8610649512079</v>
      </c>
      <c r="T65">
        <f t="shared" si="9"/>
        <v>149.27242438433677</v>
      </c>
      <c r="U65">
        <f t="shared" si="3"/>
        <v>27197.364006842508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 cost</vt:lpstr>
      <vt:lpstr>triple 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sanika</dc:creator>
  <cp:lastModifiedBy>sanika</cp:lastModifiedBy>
  <dcterms:created xsi:type="dcterms:W3CDTF">2023-03-31T13:07:37Z</dcterms:created>
  <dcterms:modified xsi:type="dcterms:W3CDTF">2023-04-01T16:45:14Z</dcterms:modified>
</cp:coreProperties>
</file>