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1.xml" ContentType="application/vnd.ms-excel.person+xml"/>
  <Override PartName="/xl/persons/person0.xml" ContentType="application/vnd.ms-excel.person+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https://d.docs.live.net/1e980bdfde5f3c22/Desktop/sani/data/"/>
    </mc:Choice>
  </mc:AlternateContent>
  <xr:revisionPtr revIDLastSave="78" documentId="8_{0166ED99-CCC7-424E-B6DB-17094FC9752C}" xr6:coauthVersionLast="47" xr6:coauthVersionMax="47" xr10:uidLastSave="{845E057F-BDBD-41B3-B4D9-CE25FCE051A3}"/>
  <bookViews>
    <workbookView xWindow="-110" yWindow="-110" windowWidth="19420" windowHeight="10300" xr2:uid="{00000000-000D-0000-FFFF-FFFF00000000}"/>
  </bookViews>
  <sheets>
    <sheet name="Cleaned Data" sheetId="1" r:id="rId1"/>
    <sheet name="Info " sheetId="16" r:id="rId2"/>
    <sheet name="1 Preference " sheetId="7" r:id="rId3"/>
    <sheet name="2 Goals" sheetId="8" r:id="rId4"/>
    <sheet name="3 Most invested avenue " sheetId="9" r:id="rId5"/>
    <sheet name="4 Duration" sheetId="2" r:id="rId6"/>
    <sheet name="5 Expected Returns" sheetId="10" r:id="rId7"/>
    <sheet name="6 Reasons" sheetId="11" r:id="rId8"/>
    <sheet name="7 Monitoring" sheetId="15" r:id="rId9"/>
  </sheets>
  <definedNames>
    <definedName name="Slicer_Age_Group">#N/A</definedName>
    <definedName name="Slicer_Age_Group11">#N/A</definedName>
    <definedName name="Slicer_Age_Group2">#N/A</definedName>
    <definedName name="Slicer_Gender">#N/A</definedName>
  </definedNames>
  <calcPr calcId="181029"/>
  <pivotCaches>
    <pivotCache cacheId="0" r:id="rId10"/>
    <pivotCache cacheId="1"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Lst>
</workbook>
</file>

<file path=xl/calcChain.xml><?xml version="1.0" encoding="utf-8"?>
<calcChain xmlns="http://schemas.openxmlformats.org/spreadsheetml/2006/main">
  <c r="D14" i="15" l="1"/>
  <c r="C11" i="9"/>
  <c r="D11" i="9"/>
  <c r="D12" i="7"/>
  <c r="E6" i="7"/>
  <c r="F6" i="7"/>
  <c r="G6" i="7"/>
  <c r="H6" i="7"/>
  <c r="I6" i="7"/>
  <c r="J6" i="7"/>
  <c r="E7" i="7"/>
  <c r="F7" i="7"/>
  <c r="G7" i="7"/>
  <c r="H7" i="7"/>
  <c r="I7" i="7"/>
  <c r="J7" i="7"/>
  <c r="E8" i="7"/>
  <c r="F8" i="7"/>
  <c r="G8" i="7"/>
  <c r="H8" i="7"/>
  <c r="I8" i="7"/>
  <c r="J8" i="7"/>
  <c r="E9" i="7"/>
  <c r="F9" i="7"/>
  <c r="G9" i="7"/>
  <c r="H9" i="7"/>
  <c r="I9" i="7"/>
  <c r="J9" i="7"/>
  <c r="E10" i="7"/>
  <c r="F10" i="7"/>
  <c r="G10" i="7"/>
  <c r="H10" i="7"/>
  <c r="I10" i="7"/>
  <c r="J10" i="7"/>
  <c r="E11" i="7"/>
  <c r="F11" i="7"/>
  <c r="G11" i="7"/>
  <c r="H11" i="7"/>
  <c r="I11" i="7"/>
  <c r="J11" i="7"/>
  <c r="E12" i="7"/>
  <c r="F12" i="7"/>
  <c r="G12" i="7"/>
  <c r="H12" i="7"/>
  <c r="I12" i="7"/>
  <c r="J12" i="7"/>
  <c r="D7" i="7"/>
  <c r="D8" i="7"/>
  <c r="D9" i="7"/>
  <c r="D10" i="7"/>
  <c r="D11" i="7"/>
  <c r="D6" i="7"/>
  <c r="K10" i="15"/>
  <c r="Q44" i="1"/>
  <c r="D15" i="7" l="1"/>
  <c r="E16" i="7"/>
  <c r="D16" i="7" s="1"/>
  <c r="E15" i="7"/>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alcChain>
</file>

<file path=xl/sharedStrings.xml><?xml version="1.0" encoding="utf-8"?>
<sst xmlns="http://schemas.openxmlformats.org/spreadsheetml/2006/main" count="764" uniqueCount="122">
  <si>
    <t>Gender</t>
  </si>
  <si>
    <t>Age</t>
  </si>
  <si>
    <t>Mutual Funds</t>
  </si>
  <si>
    <t>Equity Market</t>
  </si>
  <si>
    <t>Debentures</t>
  </si>
  <si>
    <t>Government Bonds</t>
  </si>
  <si>
    <t>Gold</t>
  </si>
  <si>
    <t>Stock Marktet</t>
  </si>
  <si>
    <t>Factors</t>
  </si>
  <si>
    <t>Objective</t>
  </si>
  <si>
    <t>Purpose</t>
  </si>
  <si>
    <t>Duration</t>
  </si>
  <si>
    <t>Investment Monitoring</t>
  </si>
  <si>
    <t>Expected Returns</t>
  </si>
  <si>
    <t>Source</t>
  </si>
  <si>
    <t>Female</t>
  </si>
  <si>
    <t>Yes</t>
  </si>
  <si>
    <t>Returns</t>
  </si>
  <si>
    <t>Capital Appreciation</t>
  </si>
  <si>
    <t>Wealth Creation</t>
  </si>
  <si>
    <t>1-3 years</t>
  </si>
  <si>
    <t>Monthly</t>
  </si>
  <si>
    <t>20%-30%</t>
  </si>
  <si>
    <t>Mutual Fund</t>
  </si>
  <si>
    <t>Retirement Plan</t>
  </si>
  <si>
    <t>Better Returns</t>
  </si>
  <si>
    <t>Safe Investment</t>
  </si>
  <si>
    <t>Fixed Returns</t>
  </si>
  <si>
    <t>Newspapers and Magazines</t>
  </si>
  <si>
    <t>No</t>
  </si>
  <si>
    <t>Locking Period</t>
  </si>
  <si>
    <t>More than 5 years</t>
  </si>
  <si>
    <t>Weekly</t>
  </si>
  <si>
    <t>Health Care</t>
  </si>
  <si>
    <t>Dividend</t>
  </si>
  <si>
    <t>High Interest Rates</t>
  </si>
  <si>
    <t>Financial Consultants</t>
  </si>
  <si>
    <t>Male</t>
  </si>
  <si>
    <t>3-5 years</t>
  </si>
  <si>
    <t>Daily</t>
  </si>
  <si>
    <t>Equity</t>
  </si>
  <si>
    <t>Tax Benefits</t>
  </si>
  <si>
    <t>Assured Returns</t>
  </si>
  <si>
    <t>Television</t>
  </si>
  <si>
    <t>Income</t>
  </si>
  <si>
    <t>Less than 1 year</t>
  </si>
  <si>
    <t>10%-20%</t>
  </si>
  <si>
    <t>Fund Diversification</t>
  </si>
  <si>
    <t>Internet</t>
  </si>
  <si>
    <t>Risk Free</t>
  </si>
  <si>
    <t>Risk</t>
  </si>
  <si>
    <t>30%-40%</t>
  </si>
  <si>
    <t>Liquidity</t>
  </si>
  <si>
    <t>Growth</t>
  </si>
  <si>
    <t>Savings for Future</t>
  </si>
  <si>
    <t>Fixed Deposits</t>
  </si>
  <si>
    <t>Education</t>
  </si>
  <si>
    <t>Public Provident Fund</t>
  </si>
  <si>
    <t xml:space="preserve">Savings Objective </t>
  </si>
  <si>
    <t>Most Invested Avenue</t>
  </si>
  <si>
    <t>Mutual Fund Reason</t>
  </si>
  <si>
    <t xml:space="preserve"> Equity Reason</t>
  </si>
  <si>
    <t xml:space="preserve"> Bonds Reason</t>
  </si>
  <si>
    <t>FD reason</t>
  </si>
  <si>
    <t xml:space="preserve">PREFERENCE </t>
  </si>
  <si>
    <t>Age Group</t>
  </si>
  <si>
    <t>−</t>
  </si>
  <si>
    <t>Grand Total</t>
  </si>
  <si>
    <t>Row Labels</t>
  </si>
  <si>
    <t xml:space="preserve">Preference wise investments </t>
  </si>
  <si>
    <t xml:space="preserve"> Most Invested Avenue</t>
  </si>
  <si>
    <t>Column Labels</t>
  </si>
  <si>
    <t>No.</t>
  </si>
  <si>
    <t>Count of No.</t>
  </si>
  <si>
    <t xml:space="preserve">Most Invested Avenue </t>
  </si>
  <si>
    <t>Investment Monitoriting</t>
  </si>
  <si>
    <t>Monitoring</t>
  </si>
  <si>
    <t xml:space="preserve"> </t>
  </si>
  <si>
    <t>Questions</t>
  </si>
  <si>
    <t>What are the most and least  preferred investments ?</t>
  </si>
  <si>
    <t>What are the most and least invested avenue ?</t>
  </si>
  <si>
    <t>How long investors prefer to keep their money in investments ?</t>
  </si>
  <si>
    <t>What are the most expected returns according to investors and their investment &amp; savings objectives ?</t>
  </si>
  <si>
    <t xml:space="preserve">What are most reasons for investing in equity , bonds , FD and mutual funds ? </t>
  </si>
  <si>
    <t>How often investors monitor their investments ?</t>
  </si>
  <si>
    <t xml:space="preserve">About data </t>
  </si>
  <si>
    <t>This data was taken from nitin datta at kaggle.com</t>
  </si>
  <si>
    <t xml:space="preserve">Limitations </t>
  </si>
  <si>
    <t xml:space="preserve">Data was very limited so it was hard to conclude any judgement based on it </t>
  </si>
  <si>
    <t>Preference Columns were not helpful in pivot table process</t>
  </si>
  <si>
    <t xml:space="preserve">Data Cleaning </t>
  </si>
  <si>
    <t xml:space="preserve">Columns were unnecessary long so changed them to shorter forms </t>
  </si>
  <si>
    <t>Data is secondary so less authentic since there is no explainitation of how it was collected</t>
  </si>
  <si>
    <t>There were no blanks , duplicates or outliers</t>
  </si>
  <si>
    <t xml:space="preserve">Replaced Tax Incentives with Tax Benefits since they have same meaning </t>
  </si>
  <si>
    <t xml:space="preserve">Removed Stock investment question column since it had very less variation in data since this data represents investors already so it's not from general perspective </t>
  </si>
  <si>
    <t xml:space="preserve">Inserted a new column of Age groups and grouped them accordingly into 3 groups </t>
  </si>
  <si>
    <t xml:space="preserve">Inserted a new column of Index no. to use them in contigency tables </t>
  </si>
  <si>
    <t xml:space="preserve">Most Preferred </t>
  </si>
  <si>
    <t>Least Preferred</t>
  </si>
  <si>
    <t>Note</t>
  </si>
  <si>
    <t xml:space="preserve">Countif , index , max and match functions are used here </t>
  </si>
  <si>
    <t>Savings Objective</t>
  </si>
  <si>
    <t xml:space="preserve">Analysis of  objectives , saving reasons , factors and purpose of the investors </t>
  </si>
  <si>
    <t>w</t>
  </si>
  <si>
    <r>
      <rPr>
        <i/>
        <sz val="11"/>
        <color theme="1"/>
        <rFont val="Calibri"/>
        <family val="2"/>
        <scheme val="minor"/>
      </rPr>
      <t>Note - tables are below this</t>
    </r>
    <r>
      <rPr>
        <sz val="11"/>
        <color theme="1"/>
        <rFont val="Calibri"/>
        <family val="2"/>
        <scheme val="minor"/>
      </rPr>
      <t xml:space="preserve"> </t>
    </r>
  </si>
  <si>
    <t xml:space="preserve">Most of the people invest for 3-5 years while less than 1 year duration investments are rare </t>
  </si>
  <si>
    <t xml:space="preserve">20%-30%  returns are mostly expected by investors </t>
  </si>
  <si>
    <t xml:space="preserve">Mutual Fund </t>
  </si>
  <si>
    <t>FD Reason</t>
  </si>
  <si>
    <t>Equity Reason</t>
  </si>
  <si>
    <t>Bonds Reason</t>
  </si>
  <si>
    <t>Reasons for Investing in specfic investment</t>
  </si>
  <si>
    <t xml:space="preserve">  </t>
  </si>
  <si>
    <t xml:space="preserve">      </t>
  </si>
  <si>
    <t xml:space="preserve">                             </t>
  </si>
  <si>
    <t xml:space="preserve">        </t>
  </si>
  <si>
    <t>(used here data validation and vlookup)</t>
  </si>
  <si>
    <t>Investors do monthly monitoring of their investment more often</t>
  </si>
  <si>
    <t xml:space="preserve">Investors                    </t>
  </si>
  <si>
    <t xml:space="preserve">Link of data </t>
  </si>
  <si>
    <t>Most people saving objective is Retirement plan clearlyand investment purpose and objectives are wealth creation and capital appreciation respectively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</si>
</sst>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font>
    <font>
      <sz val="11"/>
      <color theme="4"/>
      <name val="Calibri"/>
      <family val="2"/>
      <scheme val="minor"/>
    </font>
    <font>
      <b/>
      <sz val="12"/>
      <color theme="1"/>
      <name val="Calibri"/>
      <family val="2"/>
      <scheme val="minor"/>
    </font>
    <font>
      <sz val="12"/>
      <color theme="1"/>
      <name val="Calibri"/>
      <family val="2"/>
      <scheme val="minor"/>
    </font>
    <font>
      <sz val="11"/>
      <color theme="4" tint="-0.249977111117893"/>
      <name val="Calibri"/>
      <family val="2"/>
      <scheme val="minor"/>
    </font>
    <font>
      <sz val="11"/>
      <color theme="5" tint="-0.249977111117893"/>
      <name val="Calibri"/>
      <family val="2"/>
      <scheme val="minor"/>
    </font>
    <font>
      <i/>
      <sz val="11"/>
      <color theme="1"/>
      <name val="Calibri"/>
      <family val="2"/>
      <scheme val="minor"/>
    </font>
    <font>
      <b/>
      <i/>
      <sz val="11"/>
      <color theme="1"/>
      <name val="Calibri"/>
      <family val="2"/>
      <scheme val="minor"/>
    </font>
    <font>
      <i/>
      <sz val="14"/>
      <color theme="1"/>
      <name val="Calibri"/>
      <family val="2"/>
      <scheme val="minor"/>
    </font>
    <font>
      <b/>
      <sz val="16"/>
      <color theme="1"/>
      <name val="Calibri"/>
      <family val="2"/>
      <scheme val="minor"/>
    </font>
    <font>
      <i/>
      <sz val="12"/>
      <color theme="1"/>
      <name val="Calibri"/>
      <family val="2"/>
      <scheme val="minor"/>
    </font>
    <font>
      <u/>
      <sz val="11"/>
      <color theme="1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s>
  <borders count="3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9" fillId="0" borderId="0" applyNumberFormat="0" applyFill="0" applyBorder="0" applyAlignment="0" applyProtection="0"/>
  </cellStyleXfs>
  <cellXfs count="71">
    <xf numFmtId="0" fontId="0" fillId="0" borderId="0" xfId="0"/>
    <xf numFmtId="0" fontId="18" fillId="0" borderId="0" xfId="0" applyFont="1"/>
    <xf numFmtId="0" fontId="0" fillId="0" borderId="0" xfId="0" applyAlignment="1">
      <alignment horizontal="center"/>
    </xf>
    <xf numFmtId="0" fontId="16" fillId="0" borderId="0" xfId="0" applyFont="1" applyAlignment="1">
      <alignment horizontal="center"/>
    </xf>
    <xf numFmtId="0" fontId="0" fillId="0" borderId="0" xfId="0" pivotButton="1"/>
    <xf numFmtId="0" fontId="0" fillId="0" borderId="0" xfId="0" applyAlignment="1">
      <alignment horizontal="left"/>
    </xf>
    <xf numFmtId="0" fontId="0" fillId="0" borderId="0" xfId="0" applyAlignment="1">
      <alignment horizontal="center" vertical="center"/>
    </xf>
    <xf numFmtId="0" fontId="0" fillId="0" borderId="0" xfId="0" applyAlignment="1">
      <alignment horizontal="left" vertical="center"/>
    </xf>
    <xf numFmtId="0" fontId="16" fillId="0" borderId="0" xfId="0" applyFont="1" applyAlignment="1">
      <alignment horizontal="center" vertical="center"/>
    </xf>
    <xf numFmtId="0" fontId="20" fillId="0" borderId="0" xfId="0" applyFont="1" applyAlignment="1">
      <alignment horizontal="center" vertical="center"/>
    </xf>
    <xf numFmtId="0" fontId="21" fillId="0" borderId="0" xfId="0" applyFont="1"/>
    <xf numFmtId="0" fontId="21" fillId="0" borderId="0" xfId="0" applyFont="1" applyAlignment="1">
      <alignment horizontal="left" vertical="center"/>
    </xf>
    <xf numFmtId="0" fontId="20" fillId="34" borderId="0" xfId="0" applyFont="1" applyFill="1" applyAlignment="1">
      <alignment horizontal="center" vertical="center"/>
    </xf>
    <xf numFmtId="0" fontId="21" fillId="34" borderId="0" xfId="0" applyFont="1" applyFill="1" applyAlignment="1">
      <alignment horizontal="left" vertical="center"/>
    </xf>
    <xf numFmtId="0" fontId="21" fillId="34" borderId="0" xfId="0" applyFont="1" applyFill="1" applyAlignment="1">
      <alignment horizontal="left" vertical="center" wrapText="1"/>
    </xf>
    <xf numFmtId="0" fontId="16" fillId="35" borderId="23" xfId="0" applyFont="1" applyFill="1" applyBorder="1" applyAlignment="1">
      <alignment horizontal="center" vertical="center"/>
    </xf>
    <xf numFmtId="0" fontId="16" fillId="35" borderId="24" xfId="0" applyFont="1" applyFill="1" applyBorder="1" applyAlignment="1">
      <alignment horizontal="center" vertical="center"/>
    </xf>
    <xf numFmtId="0" fontId="16" fillId="35" borderId="25" xfId="0" applyFont="1" applyFill="1" applyBorder="1" applyAlignment="1">
      <alignment horizontal="center" vertical="center"/>
    </xf>
    <xf numFmtId="0" fontId="16" fillId="35" borderId="20" xfId="0" applyFont="1" applyFill="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16" fillId="35" borderId="15" xfId="0" applyFont="1" applyFill="1"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horizontal="center" vertical="center"/>
    </xf>
    <xf numFmtId="0" fontId="16" fillId="35" borderId="17" xfId="0" applyFont="1" applyFill="1"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16" fillId="35" borderId="11" xfId="0" applyFont="1" applyFill="1" applyBorder="1" applyAlignment="1">
      <alignment horizontal="left" vertical="center" wrapText="1"/>
    </xf>
    <xf numFmtId="0" fontId="22" fillId="33" borderId="27" xfId="0" applyFont="1" applyFill="1" applyBorder="1" applyAlignment="1">
      <alignment horizontal="center" vertical="center"/>
    </xf>
    <xf numFmtId="0" fontId="23" fillId="33" borderId="29" xfId="0" applyFont="1" applyFill="1" applyBorder="1" applyAlignment="1">
      <alignment horizontal="center" vertical="center"/>
    </xf>
    <xf numFmtId="0" fontId="16" fillId="35" borderId="26" xfId="0" applyFont="1" applyFill="1" applyBorder="1" applyAlignment="1">
      <alignment horizontal="center" vertical="center"/>
    </xf>
    <xf numFmtId="0" fontId="16" fillId="35" borderId="28" xfId="0" applyFont="1" applyFill="1" applyBorder="1" applyAlignment="1">
      <alignment horizontal="center" vertical="center"/>
    </xf>
    <xf numFmtId="0" fontId="22" fillId="33" borderId="30" xfId="0" applyFont="1" applyFill="1" applyBorder="1" applyAlignment="1">
      <alignment horizontal="center" vertical="center"/>
    </xf>
    <xf numFmtId="0" fontId="23" fillId="33" borderId="31" xfId="0" applyFont="1" applyFill="1" applyBorder="1" applyAlignment="1">
      <alignment horizontal="center" vertical="center"/>
    </xf>
    <xf numFmtId="0" fontId="24" fillId="0" borderId="0" xfId="0" applyFont="1" applyAlignment="1">
      <alignment horizontal="left" vertical="center"/>
    </xf>
    <xf numFmtId="0" fontId="25" fillId="0" borderId="0" xfId="0" applyFont="1" applyAlignment="1">
      <alignment horizontal="center" vertical="center"/>
    </xf>
    <xf numFmtId="0" fontId="0" fillId="36" borderId="10" xfId="0" applyFill="1" applyBorder="1" applyAlignment="1">
      <alignment horizontal="center" vertical="center"/>
    </xf>
    <xf numFmtId="0" fontId="19" fillId="36" borderId="10" xfId="0" applyFont="1" applyFill="1" applyBorder="1" applyAlignment="1">
      <alignment horizontal="center" vertical="center"/>
    </xf>
    <xf numFmtId="10" fontId="0" fillId="0" borderId="10" xfId="0" applyNumberFormat="1" applyBorder="1" applyAlignment="1">
      <alignment horizontal="center" vertical="center"/>
    </xf>
    <xf numFmtId="0" fontId="16" fillId="36" borderId="0" xfId="0" applyFont="1" applyFill="1" applyAlignment="1">
      <alignment horizontal="center" vertical="center"/>
    </xf>
    <xf numFmtId="0" fontId="0" fillId="37" borderId="0" xfId="0" applyFill="1" applyAlignment="1">
      <alignment horizontal="center" vertical="center"/>
    </xf>
    <xf numFmtId="0" fontId="0" fillId="38" borderId="0" xfId="0" applyFill="1" applyAlignment="1">
      <alignment horizontal="center" vertical="center"/>
    </xf>
    <xf numFmtId="0" fontId="24" fillId="0" borderId="0" xfId="0" applyFont="1"/>
    <xf numFmtId="0" fontId="26" fillId="0" borderId="0" xfId="0" applyFont="1"/>
    <xf numFmtId="0" fontId="0" fillId="0" borderId="26" xfId="0" pivotButton="1" applyBorder="1"/>
    <xf numFmtId="0" fontId="0" fillId="0" borderId="27" xfId="0" applyBorder="1"/>
    <xf numFmtId="0" fontId="0" fillId="0" borderId="33" xfId="0" applyBorder="1" applyAlignment="1">
      <alignment horizontal="left"/>
    </xf>
    <xf numFmtId="0" fontId="0" fillId="0" borderId="34" xfId="0" applyBorder="1"/>
    <xf numFmtId="0" fontId="0" fillId="0" borderId="28" xfId="0" applyBorder="1" applyAlignment="1">
      <alignment horizontal="left"/>
    </xf>
    <xf numFmtId="0" fontId="0" fillId="0" borderId="29" xfId="0" applyBorder="1"/>
    <xf numFmtId="0" fontId="0" fillId="0" borderId="33" xfId="0" applyBorder="1"/>
    <xf numFmtId="0" fontId="0" fillId="0" borderId="35" xfId="0" applyBorder="1"/>
    <xf numFmtId="0" fontId="0" fillId="0" borderId="10" xfId="0" applyBorder="1"/>
    <xf numFmtId="0" fontId="0" fillId="37" borderId="12" xfId="0" applyFill="1" applyBorder="1"/>
    <xf numFmtId="0" fontId="0" fillId="37" borderId="13" xfId="0" applyFill="1" applyBorder="1"/>
    <xf numFmtId="0" fontId="0" fillId="0" borderId="32" xfId="0" applyBorder="1"/>
    <xf numFmtId="0" fontId="0" fillId="37" borderId="14" xfId="0" applyFill="1" applyBorder="1"/>
    <xf numFmtId="0" fontId="0" fillId="0" borderId="15" xfId="0" applyBorder="1" applyAlignment="1">
      <alignment horizontal="left"/>
    </xf>
    <xf numFmtId="10" fontId="0" fillId="0" borderId="16" xfId="0" applyNumberFormat="1" applyBorder="1"/>
    <xf numFmtId="0" fontId="0" fillId="0" borderId="17" xfId="0" applyBorder="1" applyAlignment="1">
      <alignment horizontal="left"/>
    </xf>
    <xf numFmtId="0" fontId="0" fillId="0" borderId="18" xfId="0" applyBorder="1"/>
    <xf numFmtId="10" fontId="0" fillId="0" borderId="19" xfId="0" applyNumberFormat="1" applyBorder="1"/>
    <xf numFmtId="0" fontId="28" fillId="0" borderId="0" xfId="0" applyFont="1"/>
    <xf numFmtId="0" fontId="29" fillId="34" borderId="0" xfId="42" applyFill="1" applyAlignment="1">
      <alignment horizontal="left" vertical="center"/>
    </xf>
    <xf numFmtId="0" fontId="20" fillId="33" borderId="0" xfId="0" applyFont="1" applyFill="1" applyAlignment="1">
      <alignment horizontal="center" vertical="center"/>
    </xf>
    <xf numFmtId="0" fontId="27" fillId="37" borderId="36" xfId="0" applyFont="1" applyFill="1" applyBorder="1" applyAlignment="1">
      <alignment horizontal="center"/>
    </xf>
    <xf numFmtId="0" fontId="27" fillId="37" borderId="38" xfId="0" applyFont="1" applyFill="1" applyBorder="1" applyAlignment="1">
      <alignment horizontal="center"/>
    </xf>
    <xf numFmtId="0" fontId="27" fillId="37" borderId="37" xfId="0" applyFont="1" applyFill="1" applyBorder="1" applyAlignment="1">
      <alignment horizontal="center"/>
    </xf>
    <xf numFmtId="0" fontId="16" fillId="0" borderId="36" xfId="0" applyFont="1" applyBorder="1" applyAlignment="1">
      <alignment horizontal="center"/>
    </xf>
    <xf numFmtId="0" fontId="16" fillId="0" borderId="37" xfId="0" applyFont="1" applyBorder="1" applyAlignment="1">
      <alignment horizontal="center"/>
    </xf>
    <xf numFmtId="0" fontId="0" fillId="0" borderId="11" xfId="0"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6">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9" tint="0.59999389629810485"/>
        </patternFill>
      </fill>
    </dxf>
    <dxf>
      <fill>
        <patternFill patternType="solid">
          <bgColor theme="9" tint="0.59999389629810485"/>
        </patternFill>
      </fill>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9" tint="0.59999389629810485"/>
        </patternFill>
      </fill>
    </dxf>
    <dxf>
      <fill>
        <patternFill patternType="solid">
          <bgColor theme="9" tint="0.59999389629810485"/>
        </patternFill>
      </fill>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9" tint="0.59999389629810485"/>
        </patternFill>
      </fill>
    </dxf>
    <dxf>
      <fill>
        <patternFill>
          <bgColor theme="9" tint="0.59999389629810485"/>
        </patternFill>
      </fill>
    </dxf>
    <dxf>
      <fill>
        <patternFill patternType="solid">
          <bgColor theme="9" tint="0.79998168889431442"/>
        </patternFill>
      </fill>
    </dxf>
    <dxf>
      <fill>
        <patternFill patternType="solid">
          <bgColor theme="9" tint="0.79998168889431442"/>
        </patternFill>
      </fill>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9" tint="0.59999389629810485"/>
        </patternFill>
      </fill>
    </dxf>
    <dxf>
      <fill>
        <patternFill patternType="solid">
          <bgColor theme="9"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ill>
        <patternFill>
          <bgColor theme="9" tint="0.39997558519241921"/>
        </patternFill>
      </fill>
    </dxf>
    <dxf>
      <fill>
        <patternFill>
          <bgColor theme="9" tint="0.39997558519241921"/>
        </patternFill>
      </fill>
    </dxf>
    <dxf>
      <font>
        <color theme="4"/>
      </font>
    </dxf>
    <dxf>
      <fill>
        <patternFill patternType="solid">
          <bgColor theme="4"/>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21" Type="http://schemas.microsoft.com/office/2017/10/relationships/person" Target="persons/person1.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4.xml"/><Relationship Id="rId23" Type="http://schemas.microsoft.com/office/2017/10/relationships/person" Target="persons/person0.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[Original_data_analysed.xlsx]2 Goals!PivotTable6</c:name>
    <c:fmtId val="4"/>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Investment Objective </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'2 Goals'!$C$39</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BD3-4645-B99E-9075055B5949}"/>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BD3-4645-B99E-9075055B5949}"/>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7BD3-4645-B99E-9075055B594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 Goals'!$B$40:$B$43</c:f>
              <c:strCache>
                <c:ptCount val="3"/>
                <c:pt idx="0">
                  <c:v>Capital Appreciation</c:v>
                </c:pt>
                <c:pt idx="1">
                  <c:v>Growth</c:v>
                </c:pt>
                <c:pt idx="2">
                  <c:v>Income</c:v>
                </c:pt>
              </c:strCache>
            </c:strRef>
          </c:cat>
          <c:val>
            <c:numRef>
              <c:f>'2 Goals'!$C$40:$C$43</c:f>
              <c:numCache>
                <c:formatCode>General</c:formatCode>
                <c:ptCount val="3"/>
                <c:pt idx="0">
                  <c:v>26</c:v>
                </c:pt>
                <c:pt idx="1">
                  <c:v>11</c:v>
                </c:pt>
                <c:pt idx="2">
                  <c:v>3</c:v>
                </c:pt>
              </c:numCache>
            </c:numRef>
          </c:val>
          <c:extLst>
            <c:ext xmlns:c16="http://schemas.microsoft.com/office/drawing/2014/chart" uri="{C3380CC4-5D6E-409C-BE32-E72D297353CC}">
              <c16:uniqueId val="{00000006-7BD3-4645-B99E-9075055B594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551708098545812"/>
          <c:y val="0.36301965467684155"/>
          <c:w val="0.28826988142585869"/>
          <c:h val="0.426676894614534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[Original_data_analysed.xlsx]2 Goals!PivotTable7</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Savings Objective</a:t>
            </a:r>
          </a:p>
        </c:rich>
      </c:tx>
      <c:layout>
        <c:manualLayout>
          <c:xMode val="edge"/>
          <c:yMode val="edge"/>
          <c:x val="0.34088586030664397"/>
          <c:y val="4.0114613180515762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'2 Goals'!$F$39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'2 Goals'!$E$40:$E$43</c:f>
              <c:strCache>
                <c:ptCount val="3"/>
                <c:pt idx="0">
                  <c:v>Education</c:v>
                </c:pt>
                <c:pt idx="1">
                  <c:v>Health Care</c:v>
                </c:pt>
                <c:pt idx="2">
                  <c:v>Retirement Plan</c:v>
                </c:pt>
              </c:strCache>
            </c:strRef>
          </c:cat>
          <c:val>
            <c:numRef>
              <c:f>'2 Goals'!$F$40:$F$43</c:f>
              <c:numCache>
                <c:formatCode>General</c:formatCode>
                <c:ptCount val="3"/>
                <c:pt idx="0">
                  <c:v>3</c:v>
                </c:pt>
                <c:pt idx="1">
                  <c:v>13</c:v>
                </c:pt>
                <c:pt idx="2">
                  <c:v>24</c:v>
                </c:pt>
              </c:numCache>
            </c:numRef>
          </c:val>
          <c:extLst>
            <c:ext xmlns:c16="http://schemas.microsoft.com/office/drawing/2014/chart" uri="{C3380CC4-5D6E-409C-BE32-E72D297353CC}">
              <c16:uniqueId val="{00000000-77E6-4A80-81F4-0653254153CB}"/>
            </c:ext>
          </c:extLst>
        </c:ser>
        <c:dLbls>
          <c:dLblPos val="ctr"/>
          <c:showLegendKey val="0"/>
          <c:showVal val="1"/>
          <c:showCatName val="0"/>
          <c:showSerName val="0"/>
          <c:showPercent val="0"/>
          <c:showBubbleSize val="0"/>
        </c:dLbls>
        <c:gapWidth val="79"/>
        <c:overlap val="100"/>
        <c:axId val="1338687615"/>
        <c:axId val="1186028831"/>
      </c:barChart>
      <c:catAx>
        <c:axId val="1338687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186028831"/>
        <c:crosses val="autoZero"/>
        <c:auto val="1"/>
        <c:lblAlgn val="ctr"/>
        <c:lblOffset val="100"/>
        <c:noMultiLvlLbl val="0"/>
      </c:catAx>
      <c:valAx>
        <c:axId val="1186028831"/>
        <c:scaling>
          <c:orientation val="minMax"/>
        </c:scaling>
        <c:delete val="1"/>
        <c:axPos val="b"/>
        <c:numFmt formatCode="General" sourceLinked="1"/>
        <c:majorTickMark val="none"/>
        <c:minorTickMark val="none"/>
        <c:tickLblPos val="nextTo"/>
        <c:crossAx val="1338687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[Original_data_analysed.xlsx]2 Goals!PivotTable8</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400"/>
              <a:t>Investment Purpose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'2 Goals'!$I$39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'2 Goals'!$H$40:$H$43</c:f>
              <c:strCache>
                <c:ptCount val="3"/>
                <c:pt idx="0">
                  <c:v>Returns</c:v>
                </c:pt>
                <c:pt idx="1">
                  <c:v>Savings for Future</c:v>
                </c:pt>
                <c:pt idx="2">
                  <c:v>Wealth Creation</c:v>
                </c:pt>
              </c:strCache>
            </c:strRef>
          </c:cat>
          <c:val>
            <c:numRef>
              <c:f>'2 Goals'!$I$40:$I$43</c:f>
              <c:numCache>
                <c:formatCode>General</c:formatCode>
                <c:ptCount val="3"/>
                <c:pt idx="0">
                  <c:v>2</c:v>
                </c:pt>
                <c:pt idx="1">
                  <c:v>6</c:v>
                </c:pt>
                <c:pt idx="2">
                  <c:v>32</c:v>
                </c:pt>
              </c:numCache>
            </c:numRef>
          </c:val>
          <c:extLst>
            <c:ext xmlns:c16="http://schemas.microsoft.com/office/drawing/2014/chart" uri="{C3380CC4-5D6E-409C-BE32-E72D297353CC}">
              <c16:uniqueId val="{00000000-804F-420F-AC91-633AEE5CC323}"/>
            </c:ext>
          </c:extLst>
        </c:ser>
        <c:dLbls>
          <c:dLblPos val="ctr"/>
          <c:showLegendKey val="0"/>
          <c:showVal val="1"/>
          <c:showCatName val="0"/>
          <c:showSerName val="0"/>
          <c:showPercent val="0"/>
          <c:showBubbleSize val="0"/>
        </c:dLbls>
        <c:gapWidth val="79"/>
        <c:overlap val="100"/>
        <c:axId val="1340429727"/>
        <c:axId val="1186010111"/>
      </c:barChart>
      <c:catAx>
        <c:axId val="13404297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186010111"/>
        <c:crosses val="autoZero"/>
        <c:auto val="1"/>
        <c:lblAlgn val="ctr"/>
        <c:lblOffset val="100"/>
        <c:noMultiLvlLbl val="0"/>
      </c:catAx>
      <c:valAx>
        <c:axId val="1186010111"/>
        <c:scaling>
          <c:orientation val="minMax"/>
        </c:scaling>
        <c:delete val="1"/>
        <c:axPos val="l"/>
        <c:numFmt formatCode="General" sourceLinked="1"/>
        <c:majorTickMark val="none"/>
        <c:minorTickMark val="none"/>
        <c:tickLblPos val="nextTo"/>
        <c:crossAx val="1340429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[Original_data_analysed.xlsx]2 Goals!PivotTable9</c:name>
    <c:fmtId val="1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Factors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'2 Goals'!$L$39</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2DC-41A8-AD88-6572A2B136A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2DC-41A8-AD88-6572A2B136A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82DC-41A8-AD88-6572A2B136A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 Goals'!$K$40:$K$43</c:f>
              <c:strCache>
                <c:ptCount val="3"/>
                <c:pt idx="0">
                  <c:v>Locking Period</c:v>
                </c:pt>
                <c:pt idx="1">
                  <c:v>Returns</c:v>
                </c:pt>
                <c:pt idx="2">
                  <c:v>Risk</c:v>
                </c:pt>
              </c:strCache>
            </c:strRef>
          </c:cat>
          <c:val>
            <c:numRef>
              <c:f>'2 Goals'!$L$40:$L$43</c:f>
              <c:numCache>
                <c:formatCode>General</c:formatCode>
                <c:ptCount val="3"/>
                <c:pt idx="0">
                  <c:v>1</c:v>
                </c:pt>
                <c:pt idx="1">
                  <c:v>25</c:v>
                </c:pt>
                <c:pt idx="2">
                  <c:v>14</c:v>
                </c:pt>
              </c:numCache>
            </c:numRef>
          </c:val>
          <c:extLst>
            <c:ext xmlns:c16="http://schemas.microsoft.com/office/drawing/2014/chart" uri="{C3380CC4-5D6E-409C-BE32-E72D297353CC}">
              <c16:uniqueId val="{00000006-82DC-41A8-AD88-6572A2B136A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[Original_data_analysed.xlsx]3 Most invested avenue !PivotTable9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Investment Avenue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hade val="58000"/>
            </a:schemeClr>
          </a:solidFill>
          <a:ln w="19050">
            <a:solidFill>
              <a:schemeClr val="lt1"/>
            </a:solidFill>
          </a:ln>
          <a:effectLst/>
        </c:spPr>
      </c:pivotFmt>
      <c:pivotFmt>
        <c:idx val="3"/>
        <c:spPr>
          <a:solidFill>
            <a:schemeClr val="accent6">
              <a:shade val="86000"/>
            </a:schemeClr>
          </a:solidFill>
          <a:ln w="19050">
            <a:solidFill>
              <a:schemeClr val="lt1"/>
            </a:solidFill>
          </a:ln>
          <a:effectLst/>
        </c:spPr>
      </c:pivotFmt>
      <c:pivotFmt>
        <c:idx val="4"/>
        <c:spPr>
          <a:solidFill>
            <a:schemeClr val="accent6">
              <a:tint val="86000"/>
            </a:schemeClr>
          </a:solidFill>
          <a:ln w="19050">
            <a:solidFill>
              <a:schemeClr val="lt1"/>
            </a:solidFill>
          </a:ln>
          <a:effectLst/>
        </c:spPr>
      </c:pivotFmt>
      <c:pivotFmt>
        <c:idx val="5"/>
        <c:spPr>
          <a:solidFill>
            <a:schemeClr val="accent6">
              <a:tint val="58000"/>
            </a:schemeClr>
          </a:solidFill>
          <a:ln w="19050">
            <a:solidFill>
              <a:schemeClr val="lt1"/>
            </a:solidFill>
          </a:ln>
          <a:effectLst/>
        </c:spPr>
      </c:pivotFmt>
      <c:pivotFmt>
        <c:idx val="6"/>
        <c:spPr>
          <a:solidFill>
            <a:schemeClr val="accent6">
              <a:shade val="58000"/>
            </a:schemeClr>
          </a:solidFill>
          <a:ln w="19050">
            <a:solidFill>
              <a:schemeClr val="lt1"/>
            </a:solidFill>
          </a:ln>
          <a:effectLst/>
        </c:spPr>
      </c:pivotFmt>
      <c:pivotFmt>
        <c:idx val="7"/>
        <c:spPr>
          <a:solidFill>
            <a:schemeClr val="accent6">
              <a:shade val="86000"/>
            </a:schemeClr>
          </a:solidFill>
          <a:ln w="19050">
            <a:solidFill>
              <a:schemeClr val="lt1"/>
            </a:solidFill>
          </a:ln>
          <a:effectLst/>
        </c:spPr>
      </c:pivotFmt>
      <c:pivotFmt>
        <c:idx val="8"/>
        <c:spPr>
          <a:solidFill>
            <a:schemeClr val="accent6">
              <a:tint val="86000"/>
            </a:schemeClr>
          </a:solidFill>
          <a:ln w="19050">
            <a:solidFill>
              <a:schemeClr val="lt1"/>
            </a:solidFill>
          </a:ln>
          <a:effectLst/>
        </c:spPr>
      </c:pivotFmt>
      <c:pivotFmt>
        <c:idx val="9"/>
        <c:spPr>
          <a:solidFill>
            <a:schemeClr val="accent6">
              <a:tint val="58000"/>
            </a:schemeClr>
          </a:solidFill>
          <a:ln w="19050">
            <a:solidFill>
              <a:schemeClr val="lt1"/>
            </a:solidFill>
          </a:ln>
          <a:effectLst/>
        </c:spPr>
      </c:pivotFmt>
    </c:pivotFmts>
    <c:plotArea>
      <c:layout/>
      <c:pieChart>
        <c:varyColors val="1"/>
        <c:ser>
          <c:idx val="0"/>
          <c:order val="0"/>
          <c:tx>
            <c:strRef>
              <c:f>'3 Most invested avenue '!$C$5</c:f>
              <c:strCache>
                <c:ptCount val="1"/>
                <c:pt idx="0">
                  <c:v> Most Invested Avenue</c:v>
                </c:pt>
              </c:strCache>
            </c:strRef>
          </c:tx>
          <c:dPt>
            <c:idx val="0"/>
            <c:bubble3D val="0"/>
            <c:spPr>
              <a:solidFill>
                <a:schemeClr val="accent6">
                  <a:shade val="58000"/>
                </a:schemeClr>
              </a:solidFill>
              <a:ln w="19050">
                <a:solidFill>
                  <a:schemeClr val="lt1"/>
                </a:solidFill>
              </a:ln>
              <a:effectLst/>
            </c:spPr>
            <c:extLst>
              <c:ext xmlns:c16="http://schemas.microsoft.com/office/drawing/2014/chart" uri="{C3380CC4-5D6E-409C-BE32-E72D297353CC}">
                <c16:uniqueId val="{00000001-5F83-4CC9-ABBA-2B6F6EB130E2}"/>
              </c:ext>
            </c:extLst>
          </c:dPt>
          <c:dPt>
            <c:idx val="1"/>
            <c:bubble3D val="0"/>
            <c:spPr>
              <a:solidFill>
                <a:schemeClr val="accent6">
                  <a:shade val="86000"/>
                </a:schemeClr>
              </a:solidFill>
              <a:ln w="19050">
                <a:solidFill>
                  <a:schemeClr val="lt1"/>
                </a:solidFill>
              </a:ln>
              <a:effectLst/>
            </c:spPr>
            <c:extLst>
              <c:ext xmlns:c16="http://schemas.microsoft.com/office/drawing/2014/chart" uri="{C3380CC4-5D6E-409C-BE32-E72D297353CC}">
                <c16:uniqueId val="{00000003-5F83-4CC9-ABBA-2B6F6EB130E2}"/>
              </c:ext>
            </c:extLst>
          </c:dPt>
          <c:dPt>
            <c:idx val="2"/>
            <c:bubble3D val="0"/>
            <c:spPr>
              <a:solidFill>
                <a:schemeClr val="accent6">
                  <a:tint val="86000"/>
                </a:schemeClr>
              </a:solidFill>
              <a:ln w="19050">
                <a:solidFill>
                  <a:schemeClr val="lt1"/>
                </a:solidFill>
              </a:ln>
              <a:effectLst/>
            </c:spPr>
            <c:extLst>
              <c:ext xmlns:c16="http://schemas.microsoft.com/office/drawing/2014/chart" uri="{C3380CC4-5D6E-409C-BE32-E72D297353CC}">
                <c16:uniqueId val="{00000005-5F83-4CC9-ABBA-2B6F6EB130E2}"/>
              </c:ext>
            </c:extLst>
          </c:dPt>
          <c:dPt>
            <c:idx val="3"/>
            <c:bubble3D val="0"/>
            <c:spPr>
              <a:solidFill>
                <a:schemeClr val="accent6">
                  <a:tint val="58000"/>
                </a:schemeClr>
              </a:solidFill>
              <a:ln w="19050">
                <a:solidFill>
                  <a:schemeClr val="lt1"/>
                </a:solidFill>
              </a:ln>
              <a:effectLst/>
            </c:spPr>
            <c:extLst>
              <c:ext xmlns:c16="http://schemas.microsoft.com/office/drawing/2014/chart" uri="{C3380CC4-5D6E-409C-BE32-E72D297353CC}">
                <c16:uniqueId val="{00000007-5F83-4CC9-ABBA-2B6F6EB130E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'3 Most invested avenue '!$B$6:$B$9</c:f>
              <c:strCache>
                <c:ptCount val="4"/>
                <c:pt idx="0">
                  <c:v>Mutual Fund</c:v>
                </c:pt>
                <c:pt idx="1">
                  <c:v>Equity</c:v>
                </c:pt>
                <c:pt idx="2">
                  <c:v>Fixed Deposits</c:v>
                </c:pt>
                <c:pt idx="3">
                  <c:v>Public Provident Fund</c:v>
                </c:pt>
              </c:strCache>
            </c:strRef>
          </c:cat>
          <c:val>
            <c:numRef>
              <c:f>'3 Most invested avenue '!$C$6:$C$9</c:f>
              <c:numCache>
                <c:formatCode>General</c:formatCode>
                <c:ptCount val="4"/>
                <c:pt idx="0">
                  <c:v>18</c:v>
                </c:pt>
                <c:pt idx="1">
                  <c:v>10</c:v>
                </c:pt>
                <c:pt idx="2">
                  <c:v>9</c:v>
                </c:pt>
                <c:pt idx="3">
                  <c:v>3</c:v>
                </c:pt>
              </c:numCache>
            </c:numRef>
          </c:val>
          <c:extLst>
            <c:ext xmlns:c16="http://schemas.microsoft.com/office/drawing/2014/chart" uri="{C3380CC4-5D6E-409C-BE32-E72D297353CC}">
              <c16:uniqueId val="{00000000-79E5-4DB7-8947-3F0AD17EC6B8}"/>
            </c:ext>
          </c:extLst>
        </c:ser>
        <c:ser>
          <c:idx val="1"/>
          <c:order val="1"/>
          <c:tx>
            <c:strRef>
              <c:f>'3 Most invested avenue '!$D$5</c:f>
              <c:strCache>
                <c:ptCount val="1"/>
                <c:pt idx="0">
                  <c:v> </c:v>
                </c:pt>
              </c:strCache>
            </c:strRef>
          </c:tx>
          <c:dPt>
            <c:idx val="0"/>
            <c:bubble3D val="0"/>
            <c:spPr>
              <a:solidFill>
                <a:schemeClr val="accent6">
                  <a:shade val="58000"/>
                </a:schemeClr>
              </a:solidFill>
              <a:ln w="19050">
                <a:solidFill>
                  <a:schemeClr val="lt1"/>
                </a:solidFill>
              </a:ln>
              <a:effectLst/>
            </c:spPr>
            <c:extLst>
              <c:ext xmlns:c16="http://schemas.microsoft.com/office/drawing/2014/chart" uri="{C3380CC4-5D6E-409C-BE32-E72D297353CC}">
                <c16:uniqueId val="{00000009-5F83-4CC9-ABBA-2B6F6EB130E2}"/>
              </c:ext>
            </c:extLst>
          </c:dPt>
          <c:dPt>
            <c:idx val="1"/>
            <c:bubble3D val="0"/>
            <c:spPr>
              <a:solidFill>
                <a:schemeClr val="accent6">
                  <a:shade val="86000"/>
                </a:schemeClr>
              </a:solidFill>
              <a:ln w="19050">
                <a:solidFill>
                  <a:schemeClr val="lt1"/>
                </a:solidFill>
              </a:ln>
              <a:effectLst/>
            </c:spPr>
            <c:extLst>
              <c:ext xmlns:c16="http://schemas.microsoft.com/office/drawing/2014/chart" uri="{C3380CC4-5D6E-409C-BE32-E72D297353CC}">
                <c16:uniqueId val="{0000000B-5F83-4CC9-ABBA-2B6F6EB130E2}"/>
              </c:ext>
            </c:extLst>
          </c:dPt>
          <c:dPt>
            <c:idx val="2"/>
            <c:bubble3D val="0"/>
            <c:spPr>
              <a:solidFill>
                <a:schemeClr val="accent6">
                  <a:tint val="86000"/>
                </a:schemeClr>
              </a:solidFill>
              <a:ln w="19050">
                <a:solidFill>
                  <a:schemeClr val="lt1"/>
                </a:solidFill>
              </a:ln>
              <a:effectLst/>
            </c:spPr>
            <c:extLst>
              <c:ext xmlns:c16="http://schemas.microsoft.com/office/drawing/2014/chart" uri="{C3380CC4-5D6E-409C-BE32-E72D297353CC}">
                <c16:uniqueId val="{0000000D-5F83-4CC9-ABBA-2B6F6EB130E2}"/>
              </c:ext>
            </c:extLst>
          </c:dPt>
          <c:dPt>
            <c:idx val="3"/>
            <c:bubble3D val="0"/>
            <c:spPr>
              <a:solidFill>
                <a:schemeClr val="accent6">
                  <a:tint val="58000"/>
                </a:schemeClr>
              </a:solidFill>
              <a:ln w="19050">
                <a:solidFill>
                  <a:schemeClr val="lt1"/>
                </a:solidFill>
              </a:ln>
              <a:effectLst/>
            </c:spPr>
            <c:extLst>
              <c:ext xmlns:c16="http://schemas.microsoft.com/office/drawing/2014/chart" uri="{C3380CC4-5D6E-409C-BE32-E72D297353CC}">
                <c16:uniqueId val="{0000000F-5F83-4CC9-ABBA-2B6F6EB130E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'3 Most invested avenue '!$B$6:$B$9</c:f>
              <c:strCache>
                <c:ptCount val="4"/>
                <c:pt idx="0">
                  <c:v>Mutual Fund</c:v>
                </c:pt>
                <c:pt idx="1">
                  <c:v>Equity</c:v>
                </c:pt>
                <c:pt idx="2">
                  <c:v>Fixed Deposits</c:v>
                </c:pt>
                <c:pt idx="3">
                  <c:v>Public Provident Fund</c:v>
                </c:pt>
              </c:strCache>
            </c:strRef>
          </c:cat>
          <c:val>
            <c:numRef>
              <c:f>'3 Most invested avenue '!$D$6:$D$9</c:f>
              <c:numCache>
                <c:formatCode>0.00%</c:formatCode>
                <c:ptCount val="4"/>
                <c:pt idx="0">
                  <c:v>0.45</c:v>
                </c:pt>
                <c:pt idx="1">
                  <c:v>0.25</c:v>
                </c:pt>
                <c:pt idx="2">
                  <c:v>0.22500000000000001</c:v>
                </c:pt>
                <c:pt idx="3">
                  <c:v>7.4999999999999997E-2</c:v>
                </c:pt>
              </c:numCache>
            </c:numRef>
          </c:val>
          <c:extLst>
            <c:ext xmlns:c16="http://schemas.microsoft.com/office/drawing/2014/chart" uri="{C3380CC4-5D6E-409C-BE32-E72D297353CC}">
              <c16:uniqueId val="{00000001-79E5-4DB7-8947-3F0AD17EC6B8}"/>
            </c:ext>
          </c:extLst>
        </c:ser>
        <c:dLbls>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6"/>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
        <c:idx val="7"/>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pivotFmt>
      <c:pivotFmt>
        <c:idx val="8"/>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s>
    <c:plotArea>
      <c:layout/>
      <c:doughnutChart>
        <c:varyColors val="1"/>
        <c:ser>
          <c:idx val="0"/>
          <c:order val="0"/>
          <c:tx>
            <c:v>Total</c:v>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1-ABC4-460F-8581-DDF796542BEA}"/>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3-ABC4-460F-8581-DDF796542BEA}"/>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5-ABC4-460F-8581-DDF796542BEA}"/>
              </c:ext>
            </c:extLst>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07-ABC4-460F-8581-DDF796542BEA}"/>
              </c:ext>
            </c:extLst>
          </c:dPt>
          <c:dLbls>
            <c:delete val="1"/>
          </c:dLbls>
          <c:cat>
            <c:strLit>
              <c:ptCount val="4"/>
              <c:pt idx="0">
                <c:v>1-3 years</c:v>
              </c:pt>
              <c:pt idx="1">
                <c:v>3-5 years</c:v>
              </c:pt>
              <c:pt idx="2">
                <c:v>Less than 1 year</c:v>
              </c:pt>
              <c:pt idx="3">
                <c:v>More than 5 years</c:v>
              </c:pt>
            </c:strLit>
          </c:cat>
          <c:val>
            <c:numLit>
              <c:formatCode>General</c:formatCode>
              <c:ptCount val="4"/>
              <c:pt idx="0">
                <c:v>18</c:v>
              </c:pt>
              <c:pt idx="1">
                <c:v>19</c:v>
              </c:pt>
              <c:pt idx="2">
                <c:v>2</c:v>
              </c:pt>
              <c:pt idx="3">
                <c:v>1</c:v>
              </c:pt>
            </c:numLit>
          </c:val>
          <c:extLst>
            <c:ext xmlns:c16="http://schemas.microsoft.com/office/drawing/2014/chart" uri="{C3380CC4-5D6E-409C-BE32-E72D297353CC}">
              <c16:uniqueId val="{00000008-ABC4-460F-8581-DDF796542BEA}"/>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50000"/>
                  <a:lumOff val="50000"/>
                  <a:alpha val="99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Savings Objectives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775482851877552E-2"/>
          <c:y val="0.2296286394433254"/>
          <c:w val="0.89729538608264814"/>
          <c:h val="0.65884123786852211"/>
        </c:manualLayout>
      </c:layout>
      <c:lineChart>
        <c:grouping val="standard"/>
        <c:varyColors val="0"/>
        <c:ser>
          <c:idx val="0"/>
          <c:order val="0"/>
          <c:tx>
            <c:v>10%-20%</c:v>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3"/>
              <c:pt idx="0">
                <c:v>Education</c:v>
              </c:pt>
              <c:pt idx="1">
                <c:v>Health Care</c:v>
              </c:pt>
              <c:pt idx="2">
                <c:v>Retirement Plan</c:v>
              </c:pt>
            </c:strLit>
          </c:cat>
          <c:val>
            <c:numLit>
              <c:formatCode>General</c:formatCode>
              <c:ptCount val="3"/>
              <c:pt idx="0">
                <c:v>1</c:v>
              </c:pt>
              <c:pt idx="1">
                <c:v>0</c:v>
              </c:pt>
              <c:pt idx="2">
                <c:v>2</c:v>
              </c:pt>
            </c:numLit>
          </c:val>
          <c:smooth val="0"/>
          <c:extLst>
            <c:ext xmlns:c16="http://schemas.microsoft.com/office/drawing/2014/chart" uri="{C3380CC4-5D6E-409C-BE32-E72D297353CC}">
              <c16:uniqueId val="{00000000-B301-4A0F-9EB8-8F34B0644843}"/>
            </c:ext>
          </c:extLst>
        </c:ser>
        <c:ser>
          <c:idx val="1"/>
          <c:order val="1"/>
          <c:tx>
            <c:v>20%-30%</c:v>
          </c:tx>
          <c:spPr>
            <a:ln w="22225" cap="rnd">
              <a:solidFill>
                <a:schemeClr val="accent2"/>
              </a:solidFill>
              <a:round/>
            </a:ln>
            <a:effectLst/>
          </c:spPr>
          <c:marker>
            <c:symbol val="square"/>
            <c:size val="6"/>
            <c:spPr>
              <a:solidFill>
                <a:schemeClr val="accent2"/>
              </a:solidFill>
              <a:ln w="9525">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3"/>
              <c:pt idx="0">
                <c:v>Education</c:v>
              </c:pt>
              <c:pt idx="1">
                <c:v>Health Care</c:v>
              </c:pt>
              <c:pt idx="2">
                <c:v>Retirement Plan</c:v>
              </c:pt>
            </c:strLit>
          </c:cat>
          <c:val>
            <c:numLit>
              <c:formatCode>General</c:formatCode>
              <c:ptCount val="3"/>
              <c:pt idx="0">
                <c:v>2</c:v>
              </c:pt>
              <c:pt idx="1">
                <c:v>11</c:v>
              </c:pt>
              <c:pt idx="2">
                <c:v>19</c:v>
              </c:pt>
            </c:numLit>
          </c:val>
          <c:smooth val="0"/>
          <c:extLst>
            <c:ext xmlns:c16="http://schemas.microsoft.com/office/drawing/2014/chart" uri="{C3380CC4-5D6E-409C-BE32-E72D297353CC}">
              <c16:uniqueId val="{00000001-B301-4A0F-9EB8-8F34B0644843}"/>
            </c:ext>
          </c:extLst>
        </c:ser>
        <c:ser>
          <c:idx val="2"/>
          <c:order val="2"/>
          <c:tx>
            <c:v>30%-40%</c:v>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3"/>
              <c:pt idx="0">
                <c:v>Education</c:v>
              </c:pt>
              <c:pt idx="1">
                <c:v>Health Care</c:v>
              </c:pt>
              <c:pt idx="2">
                <c:v>Retirement Plan</c:v>
              </c:pt>
            </c:strLit>
          </c:cat>
          <c:val>
            <c:numLit>
              <c:formatCode>General</c:formatCode>
              <c:ptCount val="3"/>
              <c:pt idx="0">
                <c:v>0</c:v>
              </c:pt>
              <c:pt idx="1">
                <c:v>2</c:v>
              </c:pt>
              <c:pt idx="2">
                <c:v>3</c:v>
              </c:pt>
            </c:numLit>
          </c:val>
          <c:smooth val="0"/>
          <c:extLst>
            <c:ext xmlns:c16="http://schemas.microsoft.com/office/drawing/2014/chart" uri="{C3380CC4-5D6E-409C-BE32-E72D297353CC}">
              <c16:uniqueId val="{00000002-B301-4A0F-9EB8-8F34B0644843}"/>
            </c:ext>
          </c:extLst>
        </c:ser>
        <c:dLbls>
          <c:dLblPos val="t"/>
          <c:showLegendKey val="0"/>
          <c:showVal val="1"/>
          <c:showCatName val="0"/>
          <c:showSerName val="0"/>
          <c:showPercent val="0"/>
          <c:showBubbleSize val="0"/>
        </c:dLbls>
        <c:marker val="1"/>
        <c:smooth val="0"/>
        <c:axId val="1062222991"/>
        <c:axId val="1062223407"/>
      </c:lineChart>
      <c:catAx>
        <c:axId val="10622229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62223407"/>
        <c:crosses val="autoZero"/>
        <c:auto val="1"/>
        <c:lblAlgn val="ctr"/>
        <c:lblOffset val="100"/>
        <c:noMultiLvlLbl val="0"/>
      </c:catAx>
      <c:valAx>
        <c:axId val="1062223407"/>
        <c:scaling>
          <c:orientation val="minMax"/>
        </c:scaling>
        <c:delete val="1"/>
        <c:axPos val="l"/>
        <c:numFmt formatCode="General" sourceLinked="1"/>
        <c:majorTickMark val="none"/>
        <c:minorTickMark val="none"/>
        <c:tickLblPos val="nextTo"/>
        <c:crossAx val="106222299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[Original_data_analysed.xlsx]5 Expected Returns!PivotTable14</c:name>
    <c:fmtId val="1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Objectives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round/>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'5 Expected Returns'!$E$30:$E$31</c:f>
              <c:strCache>
                <c:ptCount val="1"/>
                <c:pt idx="0">
                  <c:v>10%-20%</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'5 Expected Returns'!$D$32:$D$35</c:f>
              <c:strCache>
                <c:ptCount val="3"/>
                <c:pt idx="0">
                  <c:v>Capital Appreciation</c:v>
                </c:pt>
                <c:pt idx="1">
                  <c:v>Growth</c:v>
                </c:pt>
                <c:pt idx="2">
                  <c:v>Income</c:v>
                </c:pt>
              </c:strCache>
            </c:strRef>
          </c:cat>
          <c:val>
            <c:numRef>
              <c:f>'5 Expected Returns'!$E$32:$E$35</c:f>
              <c:numCache>
                <c:formatCode>General</c:formatCode>
                <c:ptCount val="3"/>
                <c:pt idx="1">
                  <c:v>1</c:v>
                </c:pt>
                <c:pt idx="2">
                  <c:v>2</c:v>
                </c:pt>
              </c:numCache>
            </c:numRef>
          </c:val>
          <c:smooth val="0"/>
          <c:extLst>
            <c:ext xmlns:c16="http://schemas.microsoft.com/office/drawing/2014/chart" uri="{C3380CC4-5D6E-409C-BE32-E72D297353CC}">
              <c16:uniqueId val="{00000000-6A59-474D-9DE4-A511FE29C00D}"/>
            </c:ext>
          </c:extLst>
        </c:ser>
        <c:ser>
          <c:idx val="1"/>
          <c:order val="1"/>
          <c:tx>
            <c:strRef>
              <c:f>'5 Expected Returns'!$F$30:$F$31</c:f>
              <c:strCache>
                <c:ptCount val="1"/>
                <c:pt idx="0">
                  <c:v>20%-30%</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'5 Expected Returns'!$D$32:$D$35</c:f>
              <c:strCache>
                <c:ptCount val="3"/>
                <c:pt idx="0">
                  <c:v>Capital Appreciation</c:v>
                </c:pt>
                <c:pt idx="1">
                  <c:v>Growth</c:v>
                </c:pt>
                <c:pt idx="2">
                  <c:v>Income</c:v>
                </c:pt>
              </c:strCache>
            </c:strRef>
          </c:cat>
          <c:val>
            <c:numRef>
              <c:f>'5 Expected Returns'!$F$32:$F$35</c:f>
              <c:numCache>
                <c:formatCode>General</c:formatCode>
                <c:ptCount val="3"/>
                <c:pt idx="0">
                  <c:v>22</c:v>
                </c:pt>
                <c:pt idx="1">
                  <c:v>9</c:v>
                </c:pt>
                <c:pt idx="2">
                  <c:v>1</c:v>
                </c:pt>
              </c:numCache>
            </c:numRef>
          </c:val>
          <c:smooth val="0"/>
          <c:extLst>
            <c:ext xmlns:c16="http://schemas.microsoft.com/office/drawing/2014/chart" uri="{C3380CC4-5D6E-409C-BE32-E72D297353CC}">
              <c16:uniqueId val="{00000001-6A59-474D-9DE4-A511FE29C00D}"/>
            </c:ext>
          </c:extLst>
        </c:ser>
        <c:ser>
          <c:idx val="2"/>
          <c:order val="2"/>
          <c:tx>
            <c:strRef>
              <c:f>'5 Expected Returns'!$G$30:$G$31</c:f>
              <c:strCache>
                <c:ptCount val="1"/>
                <c:pt idx="0">
                  <c:v>30%-40%</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'5 Expected Returns'!$D$32:$D$35</c:f>
              <c:strCache>
                <c:ptCount val="3"/>
                <c:pt idx="0">
                  <c:v>Capital Appreciation</c:v>
                </c:pt>
                <c:pt idx="1">
                  <c:v>Growth</c:v>
                </c:pt>
                <c:pt idx="2">
                  <c:v>Income</c:v>
                </c:pt>
              </c:strCache>
            </c:strRef>
          </c:cat>
          <c:val>
            <c:numRef>
              <c:f>'5 Expected Returns'!$G$32:$G$35</c:f>
              <c:numCache>
                <c:formatCode>General</c:formatCode>
                <c:ptCount val="3"/>
                <c:pt idx="0">
                  <c:v>4</c:v>
                </c:pt>
                <c:pt idx="1">
                  <c:v>1</c:v>
                </c:pt>
              </c:numCache>
            </c:numRef>
          </c:val>
          <c:smooth val="0"/>
          <c:extLst>
            <c:ext xmlns:c16="http://schemas.microsoft.com/office/drawing/2014/chart" uri="{C3380CC4-5D6E-409C-BE32-E72D297353CC}">
              <c16:uniqueId val="{00000002-6A59-474D-9DE4-A511FE29C00D}"/>
            </c:ext>
          </c:extLst>
        </c:ser>
        <c:dLbls>
          <c:dLblPos val="t"/>
          <c:showLegendKey val="0"/>
          <c:showVal val="1"/>
          <c:showCatName val="0"/>
          <c:showSerName val="0"/>
          <c:showPercent val="0"/>
          <c:showBubbleSize val="0"/>
        </c:dLbls>
        <c:marker val="1"/>
        <c:smooth val="0"/>
        <c:axId val="1390239295"/>
        <c:axId val="1390223487"/>
      </c:lineChart>
      <c:catAx>
        <c:axId val="13902392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390223487"/>
        <c:crosses val="autoZero"/>
        <c:auto val="1"/>
        <c:lblAlgn val="ctr"/>
        <c:lblOffset val="100"/>
        <c:noMultiLvlLbl val="0"/>
      </c:catAx>
      <c:valAx>
        <c:axId val="1390223487"/>
        <c:scaling>
          <c:orientation val="minMax"/>
        </c:scaling>
        <c:delete val="1"/>
        <c:axPos val="l"/>
        <c:numFmt formatCode="General" sourceLinked="1"/>
        <c:majorTickMark val="none"/>
        <c:minorTickMark val="none"/>
        <c:tickLblPos val="nextTo"/>
        <c:crossAx val="1390239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[Original_data_analysed.xlsx]7 Monitoring!PivotTable20</c:name>
    <c:fmtId val="2"/>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Monitoring</a:t>
            </a:r>
            <a:r>
              <a:rPr lang="en-US" baseline="0"/>
              <a:t>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'7 Monitoring'!$D$7</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'7 Monitoring'!$C$8:$C$11</c:f>
              <c:strCache>
                <c:ptCount val="3"/>
                <c:pt idx="0">
                  <c:v>Daily</c:v>
                </c:pt>
                <c:pt idx="1">
                  <c:v>Weekly</c:v>
                </c:pt>
                <c:pt idx="2">
                  <c:v>Monthly</c:v>
                </c:pt>
              </c:strCache>
            </c:strRef>
          </c:cat>
          <c:val>
            <c:numRef>
              <c:f>'7 Monitoring'!$D$8:$D$11</c:f>
              <c:numCache>
                <c:formatCode>General</c:formatCode>
                <c:ptCount val="3"/>
                <c:pt idx="0">
                  <c:v>4</c:v>
                </c:pt>
                <c:pt idx="1">
                  <c:v>7</c:v>
                </c:pt>
                <c:pt idx="2">
                  <c:v>29</c:v>
                </c:pt>
              </c:numCache>
            </c:numRef>
          </c:val>
          <c:extLst>
            <c:ext xmlns:c16="http://schemas.microsoft.com/office/drawing/2014/chart" uri="{C3380CC4-5D6E-409C-BE32-E72D297353CC}">
              <c16:uniqueId val="{00000000-0E0F-4149-9148-1A6ACE2EE9C1}"/>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327699487"/>
        <c:axId val="110064095"/>
      </c:areaChart>
      <c:catAx>
        <c:axId val="1327699487"/>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10064095"/>
        <c:crosses val="autoZero"/>
        <c:auto val="1"/>
        <c:lblAlgn val="ctr"/>
        <c:lblOffset val="100"/>
        <c:noMultiLvlLbl val="0"/>
      </c:catAx>
      <c:valAx>
        <c:axId val="110064095"/>
        <c:scaling>
          <c:orientation val="minMax"/>
        </c:scaling>
        <c:delete val="1"/>
        <c:axPos val="l"/>
        <c:numFmt formatCode="General" sourceLinked="1"/>
        <c:majorTickMark val="out"/>
        <c:minorTickMark val="none"/>
        <c:tickLblPos val="nextTo"/>
        <c:crossAx val="13276994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577851</xdr:colOff>
      <xdr:row>1</xdr:row>
      <xdr:rowOff>95250</xdr:rowOff>
    </xdr:from>
    <xdr:to>
      <xdr:col>6</xdr:col>
      <xdr:colOff>228600</xdr:colOff>
      <xdr:row>13</xdr:row>
      <xdr:rowOff>101600</xdr:rowOff>
    </xdr:to>
    <xdr:graphicFrame macro="">
      <xdr:nvGraphicFramePr>
        <xdr:cNvPr id="7" name="Chart 6">
          <a:extLst>
            <a:ext uri="{FF2B5EF4-FFF2-40B4-BE49-F238E27FC236}">
              <a16:creationId xmlns:a16="http://schemas.microsoft.com/office/drawing/2014/main" id="{E5FED510-7158-4433-A7CB-654BF6E257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488950</xdr:colOff>
      <xdr:row>1</xdr:row>
      <xdr:rowOff>95251</xdr:rowOff>
    </xdr:from>
    <xdr:to>
      <xdr:col>2</xdr:col>
      <xdr:colOff>440418</xdr:colOff>
      <xdr:row>8</xdr:row>
      <xdr:rowOff>0</xdr:rowOff>
    </xdr:to>
    <mc:AlternateContent xmlns:mc="http://schemas.openxmlformats.org/markup-compatibility/2006" xmlns:a14="http://schemas.microsoft.com/office/drawing/2010/main">
      <mc:Choice Requires="a14">
        <xdr:graphicFrame macro="">
          <xdr:nvGraphicFramePr>
            <xdr:cNvPr id="9" name="Age Group 2">
              <a:extLst>
                <a:ext uri="{FF2B5EF4-FFF2-40B4-BE49-F238E27FC236}">
                  <a16:creationId xmlns:a16="http://schemas.microsoft.com/office/drawing/2014/main" id="{92AAB9EC-E02E-428A-BD9E-B68C4914837E}"/>
                </a:ext>
              </a:extLst>
            </xdr:cNvPr>
            <xdr:cNvGraphicFramePr/>
          </xdr:nvGraphicFramePr>
          <xdr:xfrm>
            <a:off x="0" y="0"/>
            <a:ext cx="0" cy="0"/>
          </xdr:xfrm>
          <a:graphic>
            <a:graphicData uri="http://schemas.microsoft.com/office/drawing/2010/slicer">
              <sle:slicer xmlns:sle="http://schemas.microsoft.com/office/drawing/2010/slicer" name="Age Group 2"/>
            </a:graphicData>
          </a:graphic>
        </xdr:graphicFrame>
      </mc:Choice>
      <mc:Fallback xmlns="">
        <xdr:sp macro="" textlink="">
          <xdr:nvSpPr>
            <xdr:cNvPr id="0" name=""/>
            <xdr:cNvSpPr>
              <a:spLocks noTextEdit="1"/>
            </xdr:cNvSpPr>
          </xdr:nvSpPr>
          <xdr:spPr>
            <a:xfrm>
              <a:off x="488950" y="276680"/>
              <a:ext cx="1802039" cy="11747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330200</xdr:colOff>
      <xdr:row>1</xdr:row>
      <xdr:rowOff>82550</xdr:rowOff>
    </xdr:from>
    <xdr:to>
      <xdr:col>11</xdr:col>
      <xdr:colOff>44450</xdr:colOff>
      <xdr:row>13</xdr:row>
      <xdr:rowOff>88900</xdr:rowOff>
    </xdr:to>
    <xdr:graphicFrame macro="">
      <xdr:nvGraphicFramePr>
        <xdr:cNvPr id="11" name="Chart 10">
          <a:extLst>
            <a:ext uri="{FF2B5EF4-FFF2-40B4-BE49-F238E27FC236}">
              <a16:creationId xmlns:a16="http://schemas.microsoft.com/office/drawing/2014/main" id="{5CF48D4D-0159-4A83-ABD2-EE83B367EA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517072</xdr:colOff>
      <xdr:row>13</xdr:row>
      <xdr:rowOff>158750</xdr:rowOff>
    </xdr:from>
    <xdr:to>
      <xdr:col>6</xdr:col>
      <xdr:colOff>234950</xdr:colOff>
      <xdr:row>25</xdr:row>
      <xdr:rowOff>25400</xdr:rowOff>
    </xdr:to>
    <xdr:graphicFrame macro="">
      <xdr:nvGraphicFramePr>
        <xdr:cNvPr id="13" name="Chart 12">
          <a:extLst>
            <a:ext uri="{FF2B5EF4-FFF2-40B4-BE49-F238E27FC236}">
              <a16:creationId xmlns:a16="http://schemas.microsoft.com/office/drawing/2014/main" id="{F01B6A99-F833-4E4D-BC28-40B743305F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482600</xdr:colOff>
      <xdr:row>8</xdr:row>
      <xdr:rowOff>25401</xdr:rowOff>
    </xdr:from>
    <xdr:to>
      <xdr:col>2</xdr:col>
      <xdr:colOff>440418</xdr:colOff>
      <xdr:row>13</xdr:row>
      <xdr:rowOff>50802</xdr:rowOff>
    </xdr:to>
    <mc:AlternateContent xmlns:mc="http://schemas.openxmlformats.org/markup-compatibility/2006" xmlns:a14="http://schemas.microsoft.com/office/drawing/2010/main">
      <mc:Choice Requires="a14">
        <xdr:graphicFrame macro="">
          <xdr:nvGraphicFramePr>
            <xdr:cNvPr id="19" name="Gender">
              <a:extLst>
                <a:ext uri="{FF2B5EF4-FFF2-40B4-BE49-F238E27FC236}">
                  <a16:creationId xmlns:a16="http://schemas.microsoft.com/office/drawing/2014/main" id="{22234092-71D1-48E7-BFF4-C9D79A86CC6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82600" y="1476830"/>
              <a:ext cx="1808389" cy="9325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323850</xdr:colOff>
      <xdr:row>13</xdr:row>
      <xdr:rowOff>158750</xdr:rowOff>
    </xdr:from>
    <xdr:to>
      <xdr:col>11</xdr:col>
      <xdr:colOff>45356</xdr:colOff>
      <xdr:row>25</xdr:row>
      <xdr:rowOff>12700</xdr:rowOff>
    </xdr:to>
    <xdr:graphicFrame macro="">
      <xdr:nvGraphicFramePr>
        <xdr:cNvPr id="22" name="Chart 21">
          <a:extLst>
            <a:ext uri="{FF2B5EF4-FFF2-40B4-BE49-F238E27FC236}">
              <a16:creationId xmlns:a16="http://schemas.microsoft.com/office/drawing/2014/main" id="{0761EE49-E5A8-4E4F-9C3E-4DFD5E85BA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591257</xdr:colOff>
      <xdr:row>11</xdr:row>
      <xdr:rowOff>134055</xdr:rowOff>
    </xdr:from>
    <xdr:to>
      <xdr:col>3</xdr:col>
      <xdr:colOff>1700390</xdr:colOff>
      <xdr:row>18</xdr:row>
      <xdr:rowOff>112889</xdr:rowOff>
    </xdr:to>
    <mc:AlternateContent xmlns:mc="http://schemas.openxmlformats.org/markup-compatibility/2006" xmlns:a14="http://schemas.microsoft.com/office/drawing/2010/main">
      <mc:Choice Requires="a14">
        <xdr:graphicFrame macro="">
          <xdr:nvGraphicFramePr>
            <xdr:cNvPr id="4" name="Age Group">
              <a:extLst>
                <a:ext uri="{FF2B5EF4-FFF2-40B4-BE49-F238E27FC236}">
                  <a16:creationId xmlns:a16="http://schemas.microsoft.com/office/drawing/2014/main" id="{51F108A4-246A-13D8-DB6B-667D8DA6D28B}"/>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591257" y="2151944"/>
              <a:ext cx="4516966" cy="12629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112889</xdr:colOff>
      <xdr:row>4</xdr:row>
      <xdr:rowOff>7762</xdr:rowOff>
    </xdr:from>
    <xdr:to>
      <xdr:col>8</xdr:col>
      <xdr:colOff>444500</xdr:colOff>
      <xdr:row>18</xdr:row>
      <xdr:rowOff>112890</xdr:rowOff>
    </xdr:to>
    <xdr:graphicFrame macro="">
      <xdr:nvGraphicFramePr>
        <xdr:cNvPr id="3" name="Chart 2">
          <a:extLst>
            <a:ext uri="{FF2B5EF4-FFF2-40B4-BE49-F238E27FC236}">
              <a16:creationId xmlns:a16="http://schemas.microsoft.com/office/drawing/2014/main" id="{C61F464B-0E03-0023-F998-1EB4A6C239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112858</xdr:colOff>
      <xdr:row>2</xdr:row>
      <xdr:rowOff>138545</xdr:rowOff>
    </xdr:from>
    <xdr:to>
      <xdr:col>6</xdr:col>
      <xdr:colOff>173182</xdr:colOff>
      <xdr:row>15</xdr:row>
      <xdr:rowOff>131618</xdr:rowOff>
    </xdr:to>
    <xdr:graphicFrame macro="">
      <xdr:nvGraphicFramePr>
        <xdr:cNvPr id="4" name="Chart 3">
          <a:extLst>
            <a:ext uri="{FF2B5EF4-FFF2-40B4-BE49-F238E27FC236}">
              <a16:creationId xmlns:a16="http://schemas.microsoft.com/office/drawing/2014/main" id="{89EA6D25-1E38-468B-9C37-98B821B50B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590550</xdr:colOff>
      <xdr:row>9</xdr:row>
      <xdr:rowOff>107950</xdr:rowOff>
    </xdr:from>
    <xdr:ext cx="2353541" cy="1200149"/>
    <mc:AlternateContent xmlns:mc="http://schemas.openxmlformats.org/markup-compatibility/2006" xmlns:a14="http://schemas.microsoft.com/office/drawing/2010/main">
      <mc:Choice Requires="a14">
        <xdr:graphicFrame macro="">
          <xdr:nvGraphicFramePr>
            <xdr:cNvPr id="5" name="Age Group 3">
              <a:extLst>
                <a:ext uri="{FF2B5EF4-FFF2-40B4-BE49-F238E27FC236}">
                  <a16:creationId xmlns:a16="http://schemas.microsoft.com/office/drawing/2014/main" id="{3BF937CF-C4E4-4B8E-B6E7-95BC6ED7F4B1}"/>
                </a:ext>
              </a:extLst>
            </xdr:cNvPr>
            <xdr:cNvGraphicFramePr/>
          </xdr:nvGraphicFramePr>
          <xdr:xfrm>
            <a:off x="0" y="0"/>
            <a:ext cx="0" cy="0"/>
          </xdr:xfrm>
          <a:graphic>
            <a:graphicData uri="http://schemas.microsoft.com/office/drawing/2010/slicer">
              <sle:slicer xmlns:sle="http://schemas.microsoft.com/office/drawing/2010/slicer" name="Age Group 3"/>
            </a:graphicData>
          </a:graphic>
        </xdr:graphicFrame>
      </mc:Choice>
      <mc:Fallback xmlns="">
        <xdr:sp macro="" textlink="">
          <xdr:nvSpPr>
            <xdr:cNvPr id="0" name=""/>
            <xdr:cNvSpPr>
              <a:spLocks noTextEdit="1"/>
            </xdr:cNvSpPr>
          </xdr:nvSpPr>
          <xdr:spPr>
            <a:xfrm>
              <a:off x="590550" y="1782041"/>
              <a:ext cx="2353541" cy="12001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twoCellAnchor>
    <xdr:from>
      <xdr:col>7</xdr:col>
      <xdr:colOff>558800</xdr:colOff>
      <xdr:row>1</xdr:row>
      <xdr:rowOff>127000</xdr:rowOff>
    </xdr:from>
    <xdr:to>
      <xdr:col>13</xdr:col>
      <xdr:colOff>444500</xdr:colOff>
      <xdr:row>16</xdr:row>
      <xdr:rowOff>95250</xdr:rowOff>
    </xdr:to>
    <xdr:graphicFrame macro="">
      <xdr:nvGraphicFramePr>
        <xdr:cNvPr id="2" name="Chart 1">
          <a:extLst>
            <a:ext uri="{FF2B5EF4-FFF2-40B4-BE49-F238E27FC236}">
              <a16:creationId xmlns:a16="http://schemas.microsoft.com/office/drawing/2014/main" id="{2F2BCE77-3405-5994-BFF6-39E5447DCC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1</xdr:row>
      <xdr:rowOff>127000</xdr:rowOff>
    </xdr:from>
    <xdr:to>
      <xdr:col>7</xdr:col>
      <xdr:colOff>501650</xdr:colOff>
      <xdr:row>16</xdr:row>
      <xdr:rowOff>107950</xdr:rowOff>
    </xdr:to>
    <xdr:graphicFrame macro="">
      <xdr:nvGraphicFramePr>
        <xdr:cNvPr id="5" name="Chart 4">
          <a:extLst>
            <a:ext uri="{FF2B5EF4-FFF2-40B4-BE49-F238E27FC236}">
              <a16:creationId xmlns:a16="http://schemas.microsoft.com/office/drawing/2014/main" id="{8EF974F2-056D-44B4-8C12-D28D54A9AF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168275</xdr:colOff>
      <xdr:row>1</xdr:row>
      <xdr:rowOff>114300</xdr:rowOff>
    </xdr:from>
    <xdr:to>
      <xdr:col>12</xdr:col>
      <xdr:colOff>454025</xdr:colOff>
      <xdr:row>16</xdr:row>
      <xdr:rowOff>95250</xdr:rowOff>
    </xdr:to>
    <xdr:graphicFrame macro="">
      <xdr:nvGraphicFramePr>
        <xdr:cNvPr id="2" name="Chart 1">
          <a:extLst>
            <a:ext uri="{FF2B5EF4-FFF2-40B4-BE49-F238E27FC236}">
              <a16:creationId xmlns:a16="http://schemas.microsoft.com/office/drawing/2014/main" id="{2EC8935F-21E0-85A9-E334-0EECCDAC9C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i negi" refreshedDate="44992.575325810183" createdVersion="8" refreshedVersion="8" minRefreshableVersion="3" recordCount="40" xr:uid="{D2BC7F6D-56AB-4E1E-A8F2-0073FA7C401E}">
  <cacheSource type="worksheet">
    <worksheetSource name="table1"/>
  </cacheSource>
  <cacheFields count="25">
    <cacheField name="No." numFmtId="0">
      <sharedItems containsSemiMixedTypes="0" containsString="0" containsNumber="1" containsInteger="1" minValue="1" maxValue="40"/>
    </cacheField>
    <cacheField name="Gender" numFmtId="0">
      <sharedItems/>
    </cacheField>
    <cacheField name="Age" numFmtId="0">
      <sharedItems containsSemiMixedTypes="0" containsString="0" containsNumber="1" containsInteger="1" minValue="21" maxValue="35"/>
    </cacheField>
    <cacheField name="Age Group" numFmtId="0">
      <sharedItems count="3">
        <s v="30 to 35"/>
        <s v="20 to 25"/>
        <s v="25 to 29"/>
      </sharedItems>
    </cacheField>
    <cacheField name="Mutual Funds" numFmtId="0">
      <sharedItems containsSemiMixedTypes="0" containsString="0" containsNumber="1" containsInteger="1" minValue="1" maxValue="7"/>
    </cacheField>
    <cacheField name="Equity Market" numFmtId="0">
      <sharedItems containsSemiMixedTypes="0" containsString="0" containsNumber="1" containsInteger="1" minValue="1" maxValue="6"/>
    </cacheField>
    <cacheField name="Debentures" numFmtId="0">
      <sharedItems containsSemiMixedTypes="0" containsString="0" containsNumber="1" containsInteger="1" minValue="1" maxValue="7"/>
    </cacheField>
    <cacheField name="Government Bonds" numFmtId="0">
      <sharedItems containsSemiMixedTypes="0" containsString="0" containsNumber="1" containsInteger="1" minValue="1" maxValue="7"/>
    </cacheField>
    <cacheField name="Fixed Deposits" numFmtId="0">
      <sharedItems containsSemiMixedTypes="0" containsString="0" containsNumber="1" containsInteger="1" minValue="1" maxValue="7"/>
    </cacheField>
    <cacheField name="Public Provident Fund" numFmtId="0">
      <sharedItems containsSemiMixedTypes="0" containsString="0" containsNumber="1" containsInteger="1" minValue="1" maxValue="6"/>
    </cacheField>
    <cacheField name="Gold" numFmtId="0">
      <sharedItems containsSemiMixedTypes="0" containsString="0" containsNumber="1" containsInteger="1" minValue="2" maxValue="7"/>
    </cacheField>
    <cacheField name="Stock Marktet" numFmtId="0">
      <sharedItems/>
    </cacheField>
    <cacheField name="Factors" numFmtId="0">
      <sharedItems/>
    </cacheField>
    <cacheField name="Objective" numFmtId="0">
      <sharedItems/>
    </cacheField>
    <cacheField name="Purpose" numFmtId="0">
      <sharedItems/>
    </cacheField>
    <cacheField name="Duration" numFmtId="0">
      <sharedItems count="4">
        <s v="1-3 years"/>
        <s v="More than 5 years"/>
        <s v="3-5 years"/>
        <s v="Less than 1 year"/>
      </sharedItems>
    </cacheField>
    <cacheField name="Investment Monitoring" numFmtId="0">
      <sharedItems/>
    </cacheField>
    <cacheField name="Expected Returns" numFmtId="0">
      <sharedItems/>
    </cacheField>
    <cacheField name="Most Invested Avenue" numFmtId="0">
      <sharedItems count="4">
        <s v="Mutual Fund"/>
        <s v="Equity"/>
        <s v="Fixed Deposits"/>
        <s v="Public Provident Fund"/>
      </sharedItems>
    </cacheField>
    <cacheField name="Savings Objective " numFmtId="0">
      <sharedItems/>
    </cacheField>
    <cacheField name=" Equity Reason" numFmtId="0">
      <sharedItems/>
    </cacheField>
    <cacheField name="Mutual Fund Reason" numFmtId="0">
      <sharedItems/>
    </cacheField>
    <cacheField name=" Bonds Reason" numFmtId="0">
      <sharedItems/>
    </cacheField>
    <cacheField name="FD reason" numFmtId="0">
      <sharedItems/>
    </cacheField>
    <cacheField name="Source" numFmtId="0">
      <sharedItems/>
    </cacheField>
  </cacheFields>
  <extLst>
    <ext xmlns:x14="http://schemas.microsoft.com/office/spreadsheetml/2009/9/main" uri="{725AE2AE-9491-48be-B2B4-4EB974FC3084}">
      <x14:pivotCacheDefinition pivotCacheId="160391745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i negi" refreshedDate="44992.575327199076" createdVersion="8" refreshedVersion="8" minRefreshableVersion="3" recordCount="40" xr:uid="{A6E26CCB-6346-4D8E-933D-68295D84DE42}">
  <cacheSource type="worksheet">
    <worksheetSource name="Table1"/>
  </cacheSource>
  <cacheFields count="25">
    <cacheField name="No." numFmtId="0">
      <sharedItems containsSemiMixedTypes="0" containsString="0" containsNumber="1" containsInteger="1" minValue="1" maxValue="40"/>
    </cacheField>
    <cacheField name="Gender" numFmtId="0">
      <sharedItems count="2">
        <s v="Female"/>
        <s v="Male"/>
      </sharedItems>
    </cacheField>
    <cacheField name="Age" numFmtId="0">
      <sharedItems containsSemiMixedTypes="0" containsString="0" containsNumber="1" containsInteger="1" minValue="21" maxValue="35"/>
    </cacheField>
    <cacheField name="Age Group" numFmtId="0">
      <sharedItems count="3">
        <s v="30 to 35"/>
        <s v="20 to 25"/>
        <s v="25 to 29"/>
      </sharedItems>
    </cacheField>
    <cacheField name="Mutual Funds" numFmtId="0">
      <sharedItems containsSemiMixedTypes="0" containsString="0" containsNumber="1" containsInteger="1" minValue="1" maxValue="7"/>
    </cacheField>
    <cacheField name="Equity Market" numFmtId="0">
      <sharedItems containsSemiMixedTypes="0" containsString="0" containsNumber="1" containsInteger="1" minValue="1" maxValue="6"/>
    </cacheField>
    <cacheField name="Debentures" numFmtId="0">
      <sharedItems containsSemiMixedTypes="0" containsString="0" containsNumber="1" containsInteger="1" minValue="1" maxValue="7"/>
    </cacheField>
    <cacheField name="Government Bonds" numFmtId="0">
      <sharedItems containsSemiMixedTypes="0" containsString="0" containsNumber="1" containsInteger="1" minValue="1" maxValue="7"/>
    </cacheField>
    <cacheField name="Fixed Deposits" numFmtId="0">
      <sharedItems containsSemiMixedTypes="0" containsString="0" containsNumber="1" containsInteger="1" minValue="1" maxValue="7"/>
    </cacheField>
    <cacheField name="Public Provident Fund" numFmtId="0">
      <sharedItems containsSemiMixedTypes="0" containsString="0" containsNumber="1" containsInteger="1" minValue="1" maxValue="6"/>
    </cacheField>
    <cacheField name="Gold" numFmtId="0">
      <sharedItems containsSemiMixedTypes="0" containsString="0" containsNumber="1" containsInteger="1" minValue="2" maxValue="7"/>
    </cacheField>
    <cacheField name="Stock Marktet" numFmtId="0">
      <sharedItems/>
    </cacheField>
    <cacheField name="Factors" numFmtId="0">
      <sharedItems count="3">
        <s v="Returns"/>
        <s v="Locking Period"/>
        <s v="Risk"/>
      </sharedItems>
    </cacheField>
    <cacheField name="Objective" numFmtId="0">
      <sharedItems count="3">
        <s v="Capital Appreciation"/>
        <s v="Income"/>
        <s v="Growth"/>
      </sharedItems>
    </cacheField>
    <cacheField name="Purpose" numFmtId="0">
      <sharedItems count="3">
        <s v="Wealth Creation"/>
        <s v="Savings for Future"/>
        <s v="Returns"/>
      </sharedItems>
    </cacheField>
    <cacheField name="Duration" numFmtId="0">
      <sharedItems/>
    </cacheField>
    <cacheField name="Investment Monitoring" numFmtId="0">
      <sharedItems count="3">
        <s v="Monthly"/>
        <s v="Weekly"/>
        <s v="Daily"/>
      </sharedItems>
    </cacheField>
    <cacheField name="Expected Returns" numFmtId="0">
      <sharedItems count="3">
        <s v="20%-30%"/>
        <s v="10%-20%"/>
        <s v="30%-40%"/>
      </sharedItems>
    </cacheField>
    <cacheField name="Most Invested Avenue" numFmtId="0">
      <sharedItems/>
    </cacheField>
    <cacheField name="Savings Objective " numFmtId="0">
      <sharedItems count="3">
        <s v="Retirement Plan"/>
        <s v="Health Care"/>
        <s v="Education"/>
      </sharedItems>
    </cacheField>
    <cacheField name=" Equity Reason" numFmtId="0">
      <sharedItems count="3">
        <s v="Capital Appreciation"/>
        <s v="Dividend"/>
        <s v="Liquidity"/>
      </sharedItems>
    </cacheField>
    <cacheField name="Mutual Fund Reason" numFmtId="0">
      <sharedItems count="3">
        <s v="Better Returns"/>
        <s v="Tax Benefits"/>
        <s v="Fund Diversification"/>
      </sharedItems>
    </cacheField>
    <cacheField name=" Bonds Reason" numFmtId="0">
      <sharedItems count="3">
        <s v="Safe Investment"/>
        <s v="Assured Returns"/>
        <s v="Tax Benefits"/>
      </sharedItems>
    </cacheField>
    <cacheField name="FD reason" numFmtId="0">
      <sharedItems count="3">
        <s v="Fixed Returns"/>
        <s v="High Interest Rates"/>
        <s v="Risk Free"/>
      </sharedItems>
    </cacheField>
    <cacheField name="Source" numFmtId="0">
      <sharedItems/>
    </cacheField>
  </cacheFields>
  <extLst>
    <ext xmlns:x14="http://schemas.microsoft.com/office/spreadsheetml/2009/9/main" uri="{725AE2AE-9491-48be-B2B4-4EB974FC3084}">
      <x14:pivotCacheDefinition pivotCacheId="128218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n v="1"/>
    <s v="Female"/>
    <n v="34"/>
    <x v="0"/>
    <n v="1"/>
    <n v="2"/>
    <n v="5"/>
    <n v="3"/>
    <n v="7"/>
    <n v="6"/>
    <n v="4"/>
    <s v="Yes"/>
    <s v="Returns"/>
    <s v="Capital Appreciation"/>
    <s v="Wealth Creation"/>
    <x v="0"/>
    <s v="Monthly"/>
    <s v="20%-30%"/>
    <x v="0"/>
    <s v="Retirement Plan"/>
    <s v="Capital Appreciation"/>
    <s v="Better Returns"/>
    <s v="Safe Investment"/>
    <s v="Fixed Returns"/>
    <s v="Newspapers and Magazines"/>
  </r>
  <r>
    <n v="2"/>
    <s v="Female"/>
    <n v="23"/>
    <x v="1"/>
    <n v="4"/>
    <n v="3"/>
    <n v="2"/>
    <n v="1"/>
    <n v="5"/>
    <n v="6"/>
    <n v="7"/>
    <s v="No"/>
    <s v="Locking Period"/>
    <s v="Capital Appreciation"/>
    <s v="Wealth Creation"/>
    <x v="1"/>
    <s v="Weekly"/>
    <s v="20%-30%"/>
    <x v="0"/>
    <s v="Health Care"/>
    <s v="Dividend"/>
    <s v="Better Returns"/>
    <s v="Safe Investment"/>
    <s v="High Interest Rates"/>
    <s v="Financial Consultants"/>
  </r>
  <r>
    <n v="3"/>
    <s v="Male"/>
    <n v="30"/>
    <x v="0"/>
    <n v="3"/>
    <n v="6"/>
    <n v="4"/>
    <n v="2"/>
    <n v="5"/>
    <n v="1"/>
    <n v="7"/>
    <s v="Yes"/>
    <s v="Returns"/>
    <s v="Capital Appreciation"/>
    <s v="Wealth Creation"/>
    <x v="2"/>
    <s v="Daily"/>
    <s v="20%-30%"/>
    <x v="1"/>
    <s v="Retirement Plan"/>
    <s v="Capital Appreciation"/>
    <s v="Tax Benefits"/>
    <s v="Assured Returns"/>
    <s v="Fixed Returns"/>
    <s v="Television"/>
  </r>
  <r>
    <n v="4"/>
    <s v="Male"/>
    <n v="22"/>
    <x v="1"/>
    <n v="2"/>
    <n v="1"/>
    <n v="3"/>
    <n v="7"/>
    <n v="6"/>
    <n v="4"/>
    <n v="5"/>
    <s v="Yes"/>
    <s v="Returns"/>
    <s v="Income"/>
    <s v="Wealth Creation"/>
    <x v="3"/>
    <s v="Daily"/>
    <s v="10%-20%"/>
    <x v="1"/>
    <s v="Retirement Plan"/>
    <s v="Dividend"/>
    <s v="Fund Diversification"/>
    <s v="Tax Benefits"/>
    <s v="High Interest Rates"/>
    <s v="Internet"/>
  </r>
  <r>
    <n v="5"/>
    <s v="Female"/>
    <n v="24"/>
    <x v="1"/>
    <n v="2"/>
    <n v="1"/>
    <n v="3"/>
    <n v="6"/>
    <n v="4"/>
    <n v="5"/>
    <n v="7"/>
    <s v="No"/>
    <s v="Returns"/>
    <s v="Income"/>
    <s v="Wealth Creation"/>
    <x v="3"/>
    <s v="Daily"/>
    <s v="20%-30%"/>
    <x v="1"/>
    <s v="Retirement Plan"/>
    <s v="Capital Appreciation"/>
    <s v="Better Returns"/>
    <s v="Safe Investment"/>
    <s v="Risk Free"/>
    <s v="Internet"/>
  </r>
  <r>
    <n v="6"/>
    <s v="Female"/>
    <n v="24"/>
    <x v="1"/>
    <n v="7"/>
    <n v="5"/>
    <n v="4"/>
    <n v="6"/>
    <n v="3"/>
    <n v="1"/>
    <n v="2"/>
    <s v="No"/>
    <s v="Risk"/>
    <s v="Capital Appreciation"/>
    <s v="Wealth Creation"/>
    <x v="0"/>
    <s v="Daily"/>
    <s v="30%-40%"/>
    <x v="0"/>
    <s v="Retirement Plan"/>
    <s v="Liquidity"/>
    <s v="Fund Diversification"/>
    <s v="Safe Investment"/>
    <s v="Risk Free"/>
    <s v="Internet"/>
  </r>
  <r>
    <n v="7"/>
    <s v="Female"/>
    <n v="27"/>
    <x v="2"/>
    <n v="3"/>
    <n v="6"/>
    <n v="4"/>
    <n v="2"/>
    <n v="5"/>
    <n v="1"/>
    <n v="7"/>
    <s v="Yes"/>
    <s v="Returns"/>
    <s v="Capital Appreciation"/>
    <s v="Wealth Creation"/>
    <x v="2"/>
    <s v="Monthly"/>
    <s v="20%-30%"/>
    <x v="1"/>
    <s v="Retirement Plan"/>
    <s v="Capital Appreciation"/>
    <s v="Better Returns"/>
    <s v="Assured Returns"/>
    <s v="High Interest Rates"/>
    <s v="Financial Consultants"/>
  </r>
  <r>
    <n v="8"/>
    <s v="Male"/>
    <n v="21"/>
    <x v="1"/>
    <n v="2"/>
    <n v="3"/>
    <n v="7"/>
    <n v="4"/>
    <n v="6"/>
    <n v="1"/>
    <n v="5"/>
    <s v="Yes"/>
    <s v="Risk"/>
    <s v="Capital Appreciation"/>
    <s v="Wealth Creation"/>
    <x v="2"/>
    <s v="Monthly"/>
    <s v="20%-30%"/>
    <x v="0"/>
    <s v="Retirement Plan"/>
    <s v="Capital Appreciation"/>
    <s v="Better Returns"/>
    <s v="Assured Returns"/>
    <s v="Risk Free"/>
    <s v="Newspapers and Magazines"/>
  </r>
  <r>
    <n v="9"/>
    <s v="Male"/>
    <n v="35"/>
    <x v="0"/>
    <n v="2"/>
    <n v="4"/>
    <n v="7"/>
    <n v="5"/>
    <n v="3"/>
    <n v="1"/>
    <n v="6"/>
    <s v="Yes"/>
    <s v="Returns"/>
    <s v="Growth"/>
    <s v="Savings for Future"/>
    <x v="0"/>
    <s v="Weekly"/>
    <s v="20%-30%"/>
    <x v="1"/>
    <s v="Retirement Plan"/>
    <s v="Capital Appreciation"/>
    <s v="Fund Diversification"/>
    <s v="Safe Investment"/>
    <s v="Fixed Returns"/>
    <s v="Television"/>
  </r>
  <r>
    <n v="10"/>
    <s v="Male"/>
    <n v="31"/>
    <x v="0"/>
    <n v="1"/>
    <n v="3"/>
    <n v="7"/>
    <n v="4"/>
    <n v="5"/>
    <n v="2"/>
    <n v="6"/>
    <s v="Yes"/>
    <s v="Returns"/>
    <s v="Capital Appreciation"/>
    <s v="Wealth Creation"/>
    <x v="2"/>
    <s v="Monthly"/>
    <s v="30%-40%"/>
    <x v="2"/>
    <s v="Retirement Plan"/>
    <s v="Capital Appreciation"/>
    <s v="Fund Diversification"/>
    <s v="Assured Returns"/>
    <s v="Fixed Returns"/>
    <s v="Newspapers and Magazines"/>
  </r>
  <r>
    <n v="11"/>
    <s v="Female"/>
    <n v="35"/>
    <x v="0"/>
    <n v="2"/>
    <n v="4"/>
    <n v="7"/>
    <n v="5"/>
    <n v="3"/>
    <n v="1"/>
    <n v="6"/>
    <s v="Yes"/>
    <s v="Risk"/>
    <s v="Growth"/>
    <s v="Savings for Future"/>
    <x v="2"/>
    <s v="Monthly"/>
    <s v="20%-30%"/>
    <x v="0"/>
    <s v="Retirement Plan"/>
    <s v="Capital Appreciation"/>
    <s v="Better Returns"/>
    <s v="Assured Returns"/>
    <s v="Risk Free"/>
    <s v="Financial Consultants"/>
  </r>
  <r>
    <n v="12"/>
    <s v="Male"/>
    <n v="29"/>
    <x v="2"/>
    <n v="2"/>
    <n v="5"/>
    <n v="7"/>
    <n v="6"/>
    <n v="3"/>
    <n v="1"/>
    <n v="4"/>
    <s v="Yes"/>
    <s v="Risk"/>
    <s v="Capital Appreciation"/>
    <s v="Wealth Creation"/>
    <x v="0"/>
    <s v="Monthly"/>
    <s v="20%-30%"/>
    <x v="0"/>
    <s v="Retirement Plan"/>
    <s v="Capital Appreciation"/>
    <s v="Fund Diversification"/>
    <s v="Assured Returns"/>
    <s v="Fixed Returns"/>
    <s v="Financial Consultants"/>
  </r>
  <r>
    <n v="13"/>
    <s v="Female"/>
    <n v="21"/>
    <x v="1"/>
    <n v="1"/>
    <n v="2"/>
    <n v="3"/>
    <n v="4"/>
    <n v="5"/>
    <n v="6"/>
    <n v="7"/>
    <s v="No"/>
    <s v="Returns"/>
    <s v="Capital Appreciation"/>
    <s v="Savings for Future"/>
    <x v="0"/>
    <s v="Weekly"/>
    <s v="20%-30%"/>
    <x v="0"/>
    <s v="Education"/>
    <s v="Dividend"/>
    <s v="Better Returns"/>
    <s v="Safe Investment"/>
    <s v="Risk Free"/>
    <s v="Internet"/>
  </r>
  <r>
    <n v="14"/>
    <s v="Female"/>
    <n v="28"/>
    <x v="2"/>
    <n v="2"/>
    <n v="3"/>
    <n v="7"/>
    <n v="4"/>
    <n v="5"/>
    <n v="1"/>
    <n v="6"/>
    <s v="Yes"/>
    <s v="Returns"/>
    <s v="Capital Appreciation"/>
    <s v="Wealth Creation"/>
    <x v="0"/>
    <s v="Monthly"/>
    <s v="20%-30%"/>
    <x v="0"/>
    <s v="Retirement Plan"/>
    <s v="Capital Appreciation"/>
    <s v="Fund Diversification"/>
    <s v="Assured Returns"/>
    <s v="Risk Free"/>
    <s v="Newspapers and Magazines"/>
  </r>
  <r>
    <n v="15"/>
    <s v="Female"/>
    <n v="25"/>
    <x v="2"/>
    <n v="2"/>
    <n v="3"/>
    <n v="7"/>
    <n v="5"/>
    <n v="4"/>
    <n v="1"/>
    <n v="6"/>
    <s v="Yes"/>
    <s v="Returns"/>
    <s v="Capital Appreciation"/>
    <s v="Wealth Creation"/>
    <x v="0"/>
    <s v="Monthly"/>
    <s v="20%-30%"/>
    <x v="2"/>
    <s v="Health Care"/>
    <s v="Dividend"/>
    <s v="Better Returns"/>
    <s v="Assured Returns"/>
    <s v="Risk Free"/>
    <s v="Financial Consultants"/>
  </r>
  <r>
    <n v="16"/>
    <s v="Male"/>
    <n v="27"/>
    <x v="2"/>
    <n v="2"/>
    <n v="3"/>
    <n v="7"/>
    <n v="5"/>
    <n v="4"/>
    <n v="1"/>
    <n v="6"/>
    <s v="Yes"/>
    <s v="Returns"/>
    <s v="Capital Appreciation"/>
    <s v="Wealth Creation"/>
    <x v="0"/>
    <s v="Monthly"/>
    <s v="20%-30%"/>
    <x v="0"/>
    <s v="Health Care"/>
    <s v="Capital Appreciation"/>
    <s v="Fund Diversification"/>
    <s v="Assured Returns"/>
    <s v="Risk Free"/>
    <s v="Newspapers and Magazines"/>
  </r>
  <r>
    <n v="17"/>
    <s v="Female"/>
    <n v="28"/>
    <x v="2"/>
    <n v="3"/>
    <n v="2"/>
    <n v="7"/>
    <n v="5"/>
    <n v="4"/>
    <n v="1"/>
    <n v="6"/>
    <s v="Yes"/>
    <s v="Risk"/>
    <s v="Growth"/>
    <s v="Wealth Creation"/>
    <x v="0"/>
    <s v="Monthly"/>
    <s v="20%-30%"/>
    <x v="2"/>
    <s v="Health Care"/>
    <s v="Capital Appreciation"/>
    <s v="Fund Diversification"/>
    <s v="Assured Returns"/>
    <s v="Risk Free"/>
    <s v="Television"/>
  </r>
  <r>
    <n v="18"/>
    <s v="Male"/>
    <n v="27"/>
    <x v="2"/>
    <n v="3"/>
    <n v="2"/>
    <n v="7"/>
    <n v="4"/>
    <n v="5"/>
    <n v="1"/>
    <n v="6"/>
    <s v="Yes"/>
    <s v="Returns"/>
    <s v="Capital Appreciation"/>
    <s v="Wealth Creation"/>
    <x v="0"/>
    <s v="Monthly"/>
    <s v="20%-30%"/>
    <x v="0"/>
    <s v="Retirement Plan"/>
    <s v="Capital Appreciation"/>
    <s v="Better Returns"/>
    <s v="Assured Returns"/>
    <s v="Risk Free"/>
    <s v="Financial Consultants"/>
  </r>
  <r>
    <n v="19"/>
    <s v="Male"/>
    <n v="29"/>
    <x v="2"/>
    <n v="3"/>
    <n v="2"/>
    <n v="7"/>
    <n v="4"/>
    <n v="5"/>
    <n v="1"/>
    <n v="6"/>
    <s v="Yes"/>
    <s v="Risk"/>
    <s v="Capital Appreciation"/>
    <s v="Wealth Creation"/>
    <x v="0"/>
    <s v="Monthly"/>
    <s v="20%-30%"/>
    <x v="0"/>
    <s v="Retirement Plan"/>
    <s v="Capital Appreciation"/>
    <s v="Better Returns"/>
    <s v="Assured Returns"/>
    <s v="Risk Free"/>
    <s v="Newspapers and Magazines"/>
  </r>
  <r>
    <n v="20"/>
    <s v="Male"/>
    <n v="26"/>
    <x v="2"/>
    <n v="3"/>
    <n v="4"/>
    <n v="6"/>
    <n v="5"/>
    <n v="1"/>
    <n v="2"/>
    <n v="7"/>
    <s v="Yes"/>
    <s v="Risk"/>
    <s v="Capital Appreciation"/>
    <s v="Wealth Creation"/>
    <x v="2"/>
    <s v="Monthly"/>
    <s v="20%-30%"/>
    <x v="2"/>
    <s v="Health Care"/>
    <s v="Capital Appreciation"/>
    <s v="Fund Diversification"/>
    <s v="Assured Returns"/>
    <s v="Risk Free"/>
    <s v="Newspapers and Magazines"/>
  </r>
  <r>
    <n v="21"/>
    <s v="Male"/>
    <n v="29"/>
    <x v="2"/>
    <n v="2"/>
    <n v="4"/>
    <n v="7"/>
    <n v="5"/>
    <n v="3"/>
    <n v="1"/>
    <n v="6"/>
    <s v="Yes"/>
    <s v="Returns"/>
    <s v="Growth"/>
    <s v="Wealth Creation"/>
    <x v="2"/>
    <s v="Weekly"/>
    <s v="20%-30%"/>
    <x v="0"/>
    <s v="Retirement Plan"/>
    <s v="Capital Appreciation"/>
    <s v="Better Returns"/>
    <s v="Assured Returns"/>
    <s v="Fixed Returns"/>
    <s v="Financial Consultants"/>
  </r>
  <r>
    <n v="22"/>
    <s v="Female"/>
    <n v="24"/>
    <x v="1"/>
    <n v="2"/>
    <n v="4"/>
    <n v="5"/>
    <n v="6"/>
    <n v="3"/>
    <n v="1"/>
    <n v="7"/>
    <s v="Yes"/>
    <s v="Risk"/>
    <s v="Capital Appreciation"/>
    <s v="Wealth Creation"/>
    <x v="2"/>
    <s v="Monthly"/>
    <s v="20%-30%"/>
    <x v="1"/>
    <s v="Health Care"/>
    <s v="Capital Appreciation"/>
    <s v="Better Returns"/>
    <s v="Assured Returns"/>
    <s v="Risk Free"/>
    <s v="Newspapers and Magazines"/>
  </r>
  <r>
    <n v="23"/>
    <s v="Male"/>
    <n v="27"/>
    <x v="2"/>
    <n v="3"/>
    <n v="4"/>
    <n v="6"/>
    <n v="5"/>
    <n v="2"/>
    <n v="1"/>
    <n v="7"/>
    <s v="Yes"/>
    <s v="Returns"/>
    <s v="Capital Appreciation"/>
    <s v="Wealth Creation"/>
    <x v="2"/>
    <s v="Monthly"/>
    <s v="20%-30%"/>
    <x v="0"/>
    <s v="Retirement Plan"/>
    <s v="Capital Appreciation"/>
    <s v="Better Returns"/>
    <s v="Assured Returns"/>
    <s v="Risk Free"/>
    <s v="Financial Consultants"/>
  </r>
  <r>
    <n v="24"/>
    <s v="Male"/>
    <n v="25"/>
    <x v="2"/>
    <n v="2"/>
    <n v="4"/>
    <n v="6"/>
    <n v="5"/>
    <n v="3"/>
    <n v="1"/>
    <n v="7"/>
    <s v="Yes"/>
    <s v="Risk"/>
    <s v="Growth"/>
    <s v="Savings for Future"/>
    <x v="2"/>
    <s v="Weekly"/>
    <s v="20%-30%"/>
    <x v="3"/>
    <s v="Health Care"/>
    <s v="Liquidity"/>
    <s v="Better Returns"/>
    <s v="Assured Returns"/>
    <s v="Risk Free"/>
    <s v="Financial Consultants"/>
  </r>
  <r>
    <n v="25"/>
    <s v="Female"/>
    <n v="26"/>
    <x v="2"/>
    <n v="2"/>
    <n v="3"/>
    <n v="7"/>
    <n v="5"/>
    <n v="4"/>
    <n v="1"/>
    <n v="6"/>
    <s v="Yes"/>
    <s v="Returns"/>
    <s v="Capital Appreciation"/>
    <s v="Wealth Creation"/>
    <x v="2"/>
    <s v="Monthly"/>
    <s v="30%-40%"/>
    <x v="3"/>
    <s v="Retirement Plan"/>
    <s v="Capital Appreciation"/>
    <s v="Better Returns"/>
    <s v="Assured Returns"/>
    <s v="Risk Free"/>
    <s v="Newspapers and Magazines"/>
  </r>
  <r>
    <n v="26"/>
    <s v="Female"/>
    <n v="32"/>
    <x v="0"/>
    <n v="3"/>
    <n v="4"/>
    <n v="7"/>
    <n v="5"/>
    <n v="1"/>
    <n v="2"/>
    <n v="6"/>
    <s v="Yes"/>
    <s v="Risk"/>
    <s v="Growth"/>
    <s v="Wealth Creation"/>
    <x v="2"/>
    <s v="Monthly"/>
    <s v="20%-30%"/>
    <x v="0"/>
    <s v="Retirement Plan"/>
    <s v="Capital Appreciation"/>
    <s v="Better Returns"/>
    <s v="Assured Returns"/>
    <s v="Fixed Returns"/>
    <s v="Financial Consultants"/>
  </r>
  <r>
    <n v="27"/>
    <s v="Male"/>
    <n v="26"/>
    <x v="2"/>
    <n v="3"/>
    <n v="4"/>
    <n v="6"/>
    <n v="5"/>
    <n v="1"/>
    <n v="2"/>
    <n v="7"/>
    <s v="Yes"/>
    <s v="Returns"/>
    <s v="Capital Appreciation"/>
    <s v="Wealth Creation"/>
    <x v="2"/>
    <s v="Monthly"/>
    <s v="20%-30%"/>
    <x v="0"/>
    <s v="Retirement Plan"/>
    <s v="Dividend"/>
    <s v="Fund Diversification"/>
    <s v="Assured Returns"/>
    <s v="Fixed Returns"/>
    <s v="Financial Consultants"/>
  </r>
  <r>
    <n v="28"/>
    <s v="Male"/>
    <n v="31"/>
    <x v="0"/>
    <n v="2"/>
    <n v="3"/>
    <n v="7"/>
    <n v="6"/>
    <n v="4"/>
    <n v="1"/>
    <n v="5"/>
    <s v="Yes"/>
    <s v="Risk"/>
    <s v="Growth"/>
    <s v="Savings for Future"/>
    <x v="0"/>
    <s v="Monthly"/>
    <s v="20%-30%"/>
    <x v="2"/>
    <s v="Health Care"/>
    <s v="Capital Appreciation"/>
    <s v="Fund Diversification"/>
    <s v="Safe Investment"/>
    <s v="Fixed Returns"/>
    <s v="Television"/>
  </r>
  <r>
    <n v="29"/>
    <s v="Male"/>
    <n v="29"/>
    <x v="2"/>
    <n v="2"/>
    <n v="3"/>
    <n v="6"/>
    <n v="5"/>
    <n v="1"/>
    <n v="4"/>
    <n v="7"/>
    <s v="Yes"/>
    <s v="Returns"/>
    <s v="Capital Appreciation"/>
    <s v="Wealth Creation"/>
    <x v="0"/>
    <s v="Monthly"/>
    <s v="20%-30%"/>
    <x v="1"/>
    <s v="Retirement Plan"/>
    <s v="Capital Appreciation"/>
    <s v="Better Returns"/>
    <s v="Assured Returns"/>
    <s v="Risk Free"/>
    <s v="Television"/>
  </r>
  <r>
    <n v="30"/>
    <s v="Female"/>
    <n v="34"/>
    <x v="0"/>
    <n v="5"/>
    <n v="4"/>
    <n v="3"/>
    <n v="2"/>
    <n v="7"/>
    <n v="1"/>
    <n v="6"/>
    <s v="Yes"/>
    <s v="Returns"/>
    <s v="Income"/>
    <s v="Returns"/>
    <x v="2"/>
    <s v="Monthly"/>
    <s v="10%-20%"/>
    <x v="0"/>
    <s v="Retirement Plan"/>
    <s v="Capital Appreciation"/>
    <s v="Tax Benefits"/>
    <s v="Safe Investment"/>
    <s v="Fixed Returns"/>
    <s v="Newspapers and Magazines"/>
  </r>
  <r>
    <n v="31"/>
    <s v="Male"/>
    <n v="27"/>
    <x v="2"/>
    <n v="4"/>
    <n v="5"/>
    <n v="1"/>
    <n v="2"/>
    <n v="7"/>
    <n v="3"/>
    <n v="6"/>
    <s v="No"/>
    <s v="Returns"/>
    <s v="Growth"/>
    <s v="Wealth Creation"/>
    <x v="0"/>
    <s v="Monthly"/>
    <s v="10%-20%"/>
    <x v="0"/>
    <s v="Education"/>
    <s v="Capital Appreciation"/>
    <s v="Tax Benefits"/>
    <s v="Safe Investment"/>
    <s v="Fixed Returns"/>
    <s v="Television"/>
  </r>
  <r>
    <n v="32"/>
    <s v="Female"/>
    <n v="31"/>
    <x v="0"/>
    <n v="2"/>
    <n v="4"/>
    <n v="7"/>
    <n v="6"/>
    <n v="3"/>
    <n v="1"/>
    <n v="5"/>
    <s v="Yes"/>
    <s v="Returns"/>
    <s v="Capital Appreciation"/>
    <s v="Wealth Creation"/>
    <x v="2"/>
    <s v="Monthly"/>
    <s v="20%-30%"/>
    <x v="2"/>
    <s v="Retirement Plan"/>
    <s v="Capital Appreciation"/>
    <s v="Better Returns"/>
    <s v="Assured Returns"/>
    <s v="Fixed Returns"/>
    <s v="Financial Consultants"/>
  </r>
  <r>
    <n v="33"/>
    <s v="Male"/>
    <n v="27"/>
    <x v="2"/>
    <n v="2"/>
    <n v="4"/>
    <n v="7"/>
    <n v="5"/>
    <n v="1"/>
    <n v="3"/>
    <n v="6"/>
    <s v="Yes"/>
    <s v="Returns"/>
    <s v="Capital Appreciation"/>
    <s v="Wealth Creation"/>
    <x v="2"/>
    <s v="Monthly"/>
    <s v="30%-40%"/>
    <x v="1"/>
    <s v="Health Care"/>
    <s v="Capital Appreciation"/>
    <s v="Fund Diversification"/>
    <s v="Assured Returns"/>
    <s v="Fixed Returns"/>
    <s v="Newspapers and Magazines"/>
  </r>
  <r>
    <n v="34"/>
    <s v="Male"/>
    <n v="26"/>
    <x v="2"/>
    <n v="2"/>
    <n v="3"/>
    <n v="6"/>
    <n v="4"/>
    <n v="1"/>
    <n v="5"/>
    <n v="7"/>
    <s v="Yes"/>
    <s v="Returns"/>
    <s v="Capital Appreciation"/>
    <s v="Returns"/>
    <x v="0"/>
    <s v="Monthly"/>
    <s v="20%-30%"/>
    <x v="2"/>
    <s v="Education"/>
    <s v="Dividend"/>
    <s v="Better Returns"/>
    <s v="Safe Investment"/>
    <s v="Risk Free"/>
    <s v="Newspapers and Magazines"/>
  </r>
  <r>
    <n v="35"/>
    <s v="Male"/>
    <n v="27"/>
    <x v="2"/>
    <n v="2"/>
    <n v="3"/>
    <n v="6"/>
    <n v="5"/>
    <n v="4"/>
    <n v="1"/>
    <n v="7"/>
    <s v="Yes"/>
    <s v="Returns"/>
    <s v="Capital Appreciation"/>
    <s v="Wealth Creation"/>
    <x v="0"/>
    <s v="Weekly"/>
    <s v="20%-30%"/>
    <x v="0"/>
    <s v="Health Care"/>
    <s v="Capital Appreciation"/>
    <s v="Better Returns"/>
    <s v="Safe Investment"/>
    <s v="Fixed Returns"/>
    <s v="Financial Consultants"/>
  </r>
  <r>
    <n v="36"/>
    <s v="Male"/>
    <n v="30"/>
    <x v="0"/>
    <n v="1"/>
    <n v="4"/>
    <n v="6"/>
    <n v="5"/>
    <n v="3"/>
    <n v="2"/>
    <n v="7"/>
    <s v="Yes"/>
    <s v="Risk"/>
    <s v="Growth"/>
    <s v="Wealth Creation"/>
    <x v="2"/>
    <s v="Monthly"/>
    <s v="20%-30%"/>
    <x v="2"/>
    <s v="Health Care"/>
    <s v="Capital Appreciation"/>
    <s v="Better Returns"/>
    <s v="Assured Returns"/>
    <s v="Fixed Returns"/>
    <s v="Financial Consultants"/>
  </r>
  <r>
    <n v="37"/>
    <s v="Male"/>
    <n v="30"/>
    <x v="0"/>
    <n v="2"/>
    <n v="4"/>
    <n v="7"/>
    <n v="5"/>
    <n v="1"/>
    <n v="3"/>
    <n v="6"/>
    <s v="Yes"/>
    <s v="Returns"/>
    <s v="Capital Appreciation"/>
    <s v="Wealth Creation"/>
    <x v="0"/>
    <s v="Monthly"/>
    <s v="20%-30%"/>
    <x v="1"/>
    <s v="Retirement Plan"/>
    <s v="Capital Appreciation"/>
    <s v="Better Returns"/>
    <s v="Assured Returns"/>
    <s v="Risk Free"/>
    <s v="Newspapers and Magazines"/>
  </r>
  <r>
    <n v="38"/>
    <s v="Male"/>
    <n v="25"/>
    <x v="2"/>
    <n v="5"/>
    <n v="4"/>
    <n v="7"/>
    <n v="6"/>
    <n v="1"/>
    <n v="2"/>
    <n v="3"/>
    <s v="Yes"/>
    <s v="Risk"/>
    <s v="Growth"/>
    <s v="Savings for Future"/>
    <x v="2"/>
    <s v="Monthly"/>
    <s v="30%-40%"/>
    <x v="3"/>
    <s v="Health Care"/>
    <s v="Capital Appreciation"/>
    <s v="Better Returns"/>
    <s v="Safe Investment"/>
    <s v="Fixed Returns"/>
    <s v="Financial Consultants"/>
  </r>
  <r>
    <n v="39"/>
    <s v="Male"/>
    <n v="31"/>
    <x v="0"/>
    <n v="2"/>
    <n v="4"/>
    <n v="7"/>
    <n v="5"/>
    <n v="3"/>
    <n v="1"/>
    <n v="6"/>
    <s v="Yes"/>
    <s v="Risk"/>
    <s v="Growth"/>
    <s v="Wealth Creation"/>
    <x v="0"/>
    <s v="Weekly"/>
    <s v="20%-30%"/>
    <x v="1"/>
    <s v="Health Care"/>
    <s v="Dividend"/>
    <s v="Fund Diversification"/>
    <s v="Assured Returns"/>
    <s v="Fixed Returns"/>
    <s v="Newspapers and Magazines"/>
  </r>
  <r>
    <n v="40"/>
    <s v="Male"/>
    <n v="29"/>
    <x v="2"/>
    <n v="4"/>
    <n v="3"/>
    <n v="5"/>
    <n v="7"/>
    <n v="2"/>
    <n v="1"/>
    <n v="6"/>
    <s v="Yes"/>
    <s v="Returns"/>
    <s v="Capital Appreciation"/>
    <s v="Wealth Creation"/>
    <x v="2"/>
    <s v="Monthly"/>
    <s v="20%-30%"/>
    <x v="2"/>
    <s v="Retirement Plan"/>
    <s v="Dividend"/>
    <s v="Better Returns"/>
    <s v="Safe Investment"/>
    <s v="Fixed Returns"/>
    <s v="Financial Consultant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n v="1"/>
    <x v="0"/>
    <n v="34"/>
    <x v="0"/>
    <n v="1"/>
    <n v="2"/>
    <n v="5"/>
    <n v="3"/>
    <n v="7"/>
    <n v="6"/>
    <n v="4"/>
    <s v="Yes"/>
    <x v="0"/>
    <x v="0"/>
    <x v="0"/>
    <s v="1-3 years"/>
    <x v="0"/>
    <x v="0"/>
    <s v="Mutual Fund"/>
    <x v="0"/>
    <x v="0"/>
    <x v="0"/>
    <x v="0"/>
    <x v="0"/>
    <s v="Newspapers and Magazines"/>
  </r>
  <r>
    <n v="2"/>
    <x v="0"/>
    <n v="23"/>
    <x v="1"/>
    <n v="4"/>
    <n v="3"/>
    <n v="2"/>
    <n v="1"/>
    <n v="5"/>
    <n v="6"/>
    <n v="7"/>
    <s v="No"/>
    <x v="1"/>
    <x v="0"/>
    <x v="0"/>
    <s v="More than 5 years"/>
    <x v="1"/>
    <x v="0"/>
    <s v="Mutual Fund"/>
    <x v="1"/>
    <x v="1"/>
    <x v="0"/>
    <x v="0"/>
    <x v="1"/>
    <s v="Financial Consultants"/>
  </r>
  <r>
    <n v="3"/>
    <x v="1"/>
    <n v="30"/>
    <x v="0"/>
    <n v="3"/>
    <n v="6"/>
    <n v="4"/>
    <n v="2"/>
    <n v="5"/>
    <n v="1"/>
    <n v="7"/>
    <s v="Yes"/>
    <x v="0"/>
    <x v="0"/>
    <x v="0"/>
    <s v="3-5 years"/>
    <x v="2"/>
    <x v="0"/>
    <s v="Equity"/>
    <x v="0"/>
    <x v="0"/>
    <x v="1"/>
    <x v="1"/>
    <x v="0"/>
    <s v="Television"/>
  </r>
  <r>
    <n v="4"/>
    <x v="1"/>
    <n v="22"/>
    <x v="1"/>
    <n v="2"/>
    <n v="1"/>
    <n v="3"/>
    <n v="7"/>
    <n v="6"/>
    <n v="4"/>
    <n v="5"/>
    <s v="Yes"/>
    <x v="0"/>
    <x v="1"/>
    <x v="0"/>
    <s v="Less than 1 year"/>
    <x v="2"/>
    <x v="1"/>
    <s v="Equity"/>
    <x v="0"/>
    <x v="1"/>
    <x v="2"/>
    <x v="2"/>
    <x v="1"/>
    <s v="Internet"/>
  </r>
  <r>
    <n v="5"/>
    <x v="0"/>
    <n v="24"/>
    <x v="1"/>
    <n v="2"/>
    <n v="1"/>
    <n v="3"/>
    <n v="6"/>
    <n v="4"/>
    <n v="5"/>
    <n v="7"/>
    <s v="No"/>
    <x v="0"/>
    <x v="1"/>
    <x v="0"/>
    <s v="Less than 1 year"/>
    <x v="2"/>
    <x v="0"/>
    <s v="Equity"/>
    <x v="0"/>
    <x v="0"/>
    <x v="0"/>
    <x v="0"/>
    <x v="2"/>
    <s v="Internet"/>
  </r>
  <r>
    <n v="6"/>
    <x v="0"/>
    <n v="24"/>
    <x v="1"/>
    <n v="7"/>
    <n v="5"/>
    <n v="4"/>
    <n v="6"/>
    <n v="3"/>
    <n v="1"/>
    <n v="2"/>
    <s v="No"/>
    <x v="2"/>
    <x v="0"/>
    <x v="0"/>
    <s v="1-3 years"/>
    <x v="2"/>
    <x v="2"/>
    <s v="Mutual Fund"/>
    <x v="0"/>
    <x v="2"/>
    <x v="2"/>
    <x v="0"/>
    <x v="2"/>
    <s v="Internet"/>
  </r>
  <r>
    <n v="7"/>
    <x v="0"/>
    <n v="27"/>
    <x v="2"/>
    <n v="3"/>
    <n v="6"/>
    <n v="4"/>
    <n v="2"/>
    <n v="5"/>
    <n v="1"/>
    <n v="7"/>
    <s v="Yes"/>
    <x v="0"/>
    <x v="0"/>
    <x v="0"/>
    <s v="3-5 years"/>
    <x v="0"/>
    <x v="0"/>
    <s v="Equity"/>
    <x v="0"/>
    <x v="0"/>
    <x v="0"/>
    <x v="1"/>
    <x v="1"/>
    <s v="Financial Consultants"/>
  </r>
  <r>
    <n v="8"/>
    <x v="1"/>
    <n v="21"/>
    <x v="1"/>
    <n v="2"/>
    <n v="3"/>
    <n v="7"/>
    <n v="4"/>
    <n v="6"/>
    <n v="1"/>
    <n v="5"/>
    <s v="Yes"/>
    <x v="2"/>
    <x v="0"/>
    <x v="0"/>
    <s v="3-5 years"/>
    <x v="0"/>
    <x v="0"/>
    <s v="Mutual Fund"/>
    <x v="0"/>
    <x v="0"/>
    <x v="0"/>
    <x v="1"/>
    <x v="2"/>
    <s v="Newspapers and Magazines"/>
  </r>
  <r>
    <n v="9"/>
    <x v="1"/>
    <n v="35"/>
    <x v="0"/>
    <n v="2"/>
    <n v="4"/>
    <n v="7"/>
    <n v="5"/>
    <n v="3"/>
    <n v="1"/>
    <n v="6"/>
    <s v="Yes"/>
    <x v="0"/>
    <x v="2"/>
    <x v="1"/>
    <s v="1-3 years"/>
    <x v="1"/>
    <x v="0"/>
    <s v="Equity"/>
    <x v="0"/>
    <x v="0"/>
    <x v="2"/>
    <x v="0"/>
    <x v="0"/>
    <s v="Television"/>
  </r>
  <r>
    <n v="10"/>
    <x v="1"/>
    <n v="31"/>
    <x v="0"/>
    <n v="1"/>
    <n v="3"/>
    <n v="7"/>
    <n v="4"/>
    <n v="5"/>
    <n v="2"/>
    <n v="6"/>
    <s v="Yes"/>
    <x v="0"/>
    <x v="0"/>
    <x v="0"/>
    <s v="3-5 years"/>
    <x v="0"/>
    <x v="2"/>
    <s v="Fixed Deposits"/>
    <x v="0"/>
    <x v="0"/>
    <x v="2"/>
    <x v="1"/>
    <x v="0"/>
    <s v="Newspapers and Magazines"/>
  </r>
  <r>
    <n v="11"/>
    <x v="0"/>
    <n v="35"/>
    <x v="0"/>
    <n v="2"/>
    <n v="4"/>
    <n v="7"/>
    <n v="5"/>
    <n v="3"/>
    <n v="1"/>
    <n v="6"/>
    <s v="Yes"/>
    <x v="2"/>
    <x v="2"/>
    <x v="1"/>
    <s v="3-5 years"/>
    <x v="0"/>
    <x v="0"/>
    <s v="Mutual Fund"/>
    <x v="0"/>
    <x v="0"/>
    <x v="0"/>
    <x v="1"/>
    <x v="2"/>
    <s v="Financial Consultants"/>
  </r>
  <r>
    <n v="12"/>
    <x v="1"/>
    <n v="29"/>
    <x v="2"/>
    <n v="2"/>
    <n v="5"/>
    <n v="7"/>
    <n v="6"/>
    <n v="3"/>
    <n v="1"/>
    <n v="4"/>
    <s v="Yes"/>
    <x v="2"/>
    <x v="0"/>
    <x v="0"/>
    <s v="1-3 years"/>
    <x v="0"/>
    <x v="0"/>
    <s v="Mutual Fund"/>
    <x v="0"/>
    <x v="0"/>
    <x v="2"/>
    <x v="1"/>
    <x v="0"/>
    <s v="Financial Consultants"/>
  </r>
  <r>
    <n v="13"/>
    <x v="0"/>
    <n v="21"/>
    <x v="1"/>
    <n v="1"/>
    <n v="2"/>
    <n v="3"/>
    <n v="4"/>
    <n v="5"/>
    <n v="6"/>
    <n v="7"/>
    <s v="No"/>
    <x v="0"/>
    <x v="0"/>
    <x v="1"/>
    <s v="1-3 years"/>
    <x v="1"/>
    <x v="0"/>
    <s v="Mutual Fund"/>
    <x v="2"/>
    <x v="1"/>
    <x v="0"/>
    <x v="0"/>
    <x v="2"/>
    <s v="Internet"/>
  </r>
  <r>
    <n v="14"/>
    <x v="0"/>
    <n v="28"/>
    <x v="2"/>
    <n v="2"/>
    <n v="3"/>
    <n v="7"/>
    <n v="4"/>
    <n v="5"/>
    <n v="1"/>
    <n v="6"/>
    <s v="Yes"/>
    <x v="0"/>
    <x v="0"/>
    <x v="0"/>
    <s v="1-3 years"/>
    <x v="0"/>
    <x v="0"/>
    <s v="Mutual Fund"/>
    <x v="0"/>
    <x v="0"/>
    <x v="2"/>
    <x v="1"/>
    <x v="2"/>
    <s v="Newspapers and Magazines"/>
  </r>
  <r>
    <n v="15"/>
    <x v="0"/>
    <n v="25"/>
    <x v="2"/>
    <n v="2"/>
    <n v="3"/>
    <n v="7"/>
    <n v="5"/>
    <n v="4"/>
    <n v="1"/>
    <n v="6"/>
    <s v="Yes"/>
    <x v="0"/>
    <x v="0"/>
    <x v="0"/>
    <s v="1-3 years"/>
    <x v="0"/>
    <x v="0"/>
    <s v="Fixed Deposits"/>
    <x v="1"/>
    <x v="1"/>
    <x v="0"/>
    <x v="1"/>
    <x v="2"/>
    <s v="Financial Consultants"/>
  </r>
  <r>
    <n v="16"/>
    <x v="1"/>
    <n v="27"/>
    <x v="2"/>
    <n v="2"/>
    <n v="3"/>
    <n v="7"/>
    <n v="5"/>
    <n v="4"/>
    <n v="1"/>
    <n v="6"/>
    <s v="Yes"/>
    <x v="0"/>
    <x v="0"/>
    <x v="0"/>
    <s v="1-3 years"/>
    <x v="0"/>
    <x v="0"/>
    <s v="Mutual Fund"/>
    <x v="1"/>
    <x v="0"/>
    <x v="2"/>
    <x v="1"/>
    <x v="2"/>
    <s v="Newspapers and Magazines"/>
  </r>
  <r>
    <n v="17"/>
    <x v="0"/>
    <n v="28"/>
    <x v="2"/>
    <n v="3"/>
    <n v="2"/>
    <n v="7"/>
    <n v="5"/>
    <n v="4"/>
    <n v="1"/>
    <n v="6"/>
    <s v="Yes"/>
    <x v="2"/>
    <x v="2"/>
    <x v="0"/>
    <s v="1-3 years"/>
    <x v="0"/>
    <x v="0"/>
    <s v="Fixed Deposits"/>
    <x v="1"/>
    <x v="0"/>
    <x v="2"/>
    <x v="1"/>
    <x v="2"/>
    <s v="Television"/>
  </r>
  <r>
    <n v="18"/>
    <x v="1"/>
    <n v="27"/>
    <x v="2"/>
    <n v="3"/>
    <n v="2"/>
    <n v="7"/>
    <n v="4"/>
    <n v="5"/>
    <n v="1"/>
    <n v="6"/>
    <s v="Yes"/>
    <x v="0"/>
    <x v="0"/>
    <x v="0"/>
    <s v="1-3 years"/>
    <x v="0"/>
    <x v="0"/>
    <s v="Mutual Fund"/>
    <x v="0"/>
    <x v="0"/>
    <x v="0"/>
    <x v="1"/>
    <x v="2"/>
    <s v="Financial Consultants"/>
  </r>
  <r>
    <n v="19"/>
    <x v="1"/>
    <n v="29"/>
    <x v="2"/>
    <n v="3"/>
    <n v="2"/>
    <n v="7"/>
    <n v="4"/>
    <n v="5"/>
    <n v="1"/>
    <n v="6"/>
    <s v="Yes"/>
    <x v="2"/>
    <x v="0"/>
    <x v="0"/>
    <s v="1-3 years"/>
    <x v="0"/>
    <x v="0"/>
    <s v="Mutual Fund"/>
    <x v="0"/>
    <x v="0"/>
    <x v="0"/>
    <x v="1"/>
    <x v="2"/>
    <s v="Newspapers and Magazines"/>
  </r>
  <r>
    <n v="20"/>
    <x v="1"/>
    <n v="26"/>
    <x v="2"/>
    <n v="3"/>
    <n v="4"/>
    <n v="6"/>
    <n v="5"/>
    <n v="1"/>
    <n v="2"/>
    <n v="7"/>
    <s v="Yes"/>
    <x v="2"/>
    <x v="0"/>
    <x v="0"/>
    <s v="3-5 years"/>
    <x v="0"/>
    <x v="0"/>
    <s v="Fixed Deposits"/>
    <x v="1"/>
    <x v="0"/>
    <x v="2"/>
    <x v="1"/>
    <x v="2"/>
    <s v="Newspapers and Magazines"/>
  </r>
  <r>
    <n v="21"/>
    <x v="1"/>
    <n v="29"/>
    <x v="2"/>
    <n v="2"/>
    <n v="4"/>
    <n v="7"/>
    <n v="5"/>
    <n v="3"/>
    <n v="1"/>
    <n v="6"/>
    <s v="Yes"/>
    <x v="0"/>
    <x v="2"/>
    <x v="0"/>
    <s v="3-5 years"/>
    <x v="1"/>
    <x v="0"/>
    <s v="Mutual Fund"/>
    <x v="0"/>
    <x v="0"/>
    <x v="0"/>
    <x v="1"/>
    <x v="0"/>
    <s v="Financial Consultants"/>
  </r>
  <r>
    <n v="22"/>
    <x v="0"/>
    <n v="24"/>
    <x v="1"/>
    <n v="2"/>
    <n v="4"/>
    <n v="5"/>
    <n v="6"/>
    <n v="3"/>
    <n v="1"/>
    <n v="7"/>
    <s v="Yes"/>
    <x v="2"/>
    <x v="0"/>
    <x v="0"/>
    <s v="3-5 years"/>
    <x v="0"/>
    <x v="0"/>
    <s v="Equity"/>
    <x v="1"/>
    <x v="0"/>
    <x v="0"/>
    <x v="1"/>
    <x v="2"/>
    <s v="Newspapers and Magazines"/>
  </r>
  <r>
    <n v="23"/>
    <x v="1"/>
    <n v="27"/>
    <x v="2"/>
    <n v="3"/>
    <n v="4"/>
    <n v="6"/>
    <n v="5"/>
    <n v="2"/>
    <n v="1"/>
    <n v="7"/>
    <s v="Yes"/>
    <x v="0"/>
    <x v="0"/>
    <x v="0"/>
    <s v="3-5 years"/>
    <x v="0"/>
    <x v="0"/>
    <s v="Mutual Fund"/>
    <x v="0"/>
    <x v="0"/>
    <x v="0"/>
    <x v="1"/>
    <x v="2"/>
    <s v="Financial Consultants"/>
  </r>
  <r>
    <n v="24"/>
    <x v="1"/>
    <n v="25"/>
    <x v="2"/>
    <n v="2"/>
    <n v="4"/>
    <n v="6"/>
    <n v="5"/>
    <n v="3"/>
    <n v="1"/>
    <n v="7"/>
    <s v="Yes"/>
    <x v="2"/>
    <x v="2"/>
    <x v="1"/>
    <s v="3-5 years"/>
    <x v="1"/>
    <x v="0"/>
    <s v="Public Provident Fund"/>
    <x v="1"/>
    <x v="2"/>
    <x v="0"/>
    <x v="1"/>
    <x v="2"/>
    <s v="Financial Consultants"/>
  </r>
  <r>
    <n v="25"/>
    <x v="0"/>
    <n v="26"/>
    <x v="2"/>
    <n v="2"/>
    <n v="3"/>
    <n v="7"/>
    <n v="5"/>
    <n v="4"/>
    <n v="1"/>
    <n v="6"/>
    <s v="Yes"/>
    <x v="0"/>
    <x v="0"/>
    <x v="0"/>
    <s v="3-5 years"/>
    <x v="0"/>
    <x v="2"/>
    <s v="Public Provident Fund"/>
    <x v="0"/>
    <x v="0"/>
    <x v="0"/>
    <x v="1"/>
    <x v="2"/>
    <s v="Newspapers and Magazines"/>
  </r>
  <r>
    <n v="26"/>
    <x v="0"/>
    <n v="32"/>
    <x v="0"/>
    <n v="3"/>
    <n v="4"/>
    <n v="7"/>
    <n v="5"/>
    <n v="1"/>
    <n v="2"/>
    <n v="6"/>
    <s v="Yes"/>
    <x v="2"/>
    <x v="2"/>
    <x v="0"/>
    <s v="3-5 years"/>
    <x v="0"/>
    <x v="0"/>
    <s v="Mutual Fund"/>
    <x v="0"/>
    <x v="0"/>
    <x v="0"/>
    <x v="1"/>
    <x v="0"/>
    <s v="Financial Consultants"/>
  </r>
  <r>
    <n v="27"/>
    <x v="1"/>
    <n v="26"/>
    <x v="2"/>
    <n v="3"/>
    <n v="4"/>
    <n v="6"/>
    <n v="5"/>
    <n v="1"/>
    <n v="2"/>
    <n v="7"/>
    <s v="Yes"/>
    <x v="0"/>
    <x v="0"/>
    <x v="0"/>
    <s v="3-5 years"/>
    <x v="0"/>
    <x v="0"/>
    <s v="Mutual Fund"/>
    <x v="0"/>
    <x v="1"/>
    <x v="2"/>
    <x v="1"/>
    <x v="0"/>
    <s v="Financial Consultants"/>
  </r>
  <r>
    <n v="28"/>
    <x v="1"/>
    <n v="31"/>
    <x v="0"/>
    <n v="2"/>
    <n v="3"/>
    <n v="7"/>
    <n v="6"/>
    <n v="4"/>
    <n v="1"/>
    <n v="5"/>
    <s v="Yes"/>
    <x v="2"/>
    <x v="2"/>
    <x v="1"/>
    <s v="1-3 years"/>
    <x v="0"/>
    <x v="0"/>
    <s v="Fixed Deposits"/>
    <x v="1"/>
    <x v="0"/>
    <x v="2"/>
    <x v="0"/>
    <x v="0"/>
    <s v="Television"/>
  </r>
  <r>
    <n v="29"/>
    <x v="1"/>
    <n v="29"/>
    <x v="2"/>
    <n v="2"/>
    <n v="3"/>
    <n v="6"/>
    <n v="5"/>
    <n v="1"/>
    <n v="4"/>
    <n v="7"/>
    <s v="Yes"/>
    <x v="0"/>
    <x v="0"/>
    <x v="0"/>
    <s v="1-3 years"/>
    <x v="0"/>
    <x v="0"/>
    <s v="Equity"/>
    <x v="0"/>
    <x v="0"/>
    <x v="0"/>
    <x v="1"/>
    <x v="2"/>
    <s v="Television"/>
  </r>
  <r>
    <n v="30"/>
    <x v="0"/>
    <n v="34"/>
    <x v="0"/>
    <n v="5"/>
    <n v="4"/>
    <n v="3"/>
    <n v="2"/>
    <n v="7"/>
    <n v="1"/>
    <n v="6"/>
    <s v="Yes"/>
    <x v="0"/>
    <x v="1"/>
    <x v="2"/>
    <s v="3-5 years"/>
    <x v="0"/>
    <x v="1"/>
    <s v="Mutual Fund"/>
    <x v="0"/>
    <x v="0"/>
    <x v="1"/>
    <x v="0"/>
    <x v="0"/>
    <s v="Newspapers and Magazines"/>
  </r>
  <r>
    <n v="31"/>
    <x v="1"/>
    <n v="27"/>
    <x v="2"/>
    <n v="4"/>
    <n v="5"/>
    <n v="1"/>
    <n v="2"/>
    <n v="7"/>
    <n v="3"/>
    <n v="6"/>
    <s v="No"/>
    <x v="0"/>
    <x v="2"/>
    <x v="0"/>
    <s v="1-3 years"/>
    <x v="0"/>
    <x v="1"/>
    <s v="Mutual Fund"/>
    <x v="2"/>
    <x v="0"/>
    <x v="1"/>
    <x v="0"/>
    <x v="0"/>
    <s v="Television"/>
  </r>
  <r>
    <n v="32"/>
    <x v="0"/>
    <n v="31"/>
    <x v="0"/>
    <n v="2"/>
    <n v="4"/>
    <n v="7"/>
    <n v="6"/>
    <n v="3"/>
    <n v="1"/>
    <n v="5"/>
    <s v="Yes"/>
    <x v="0"/>
    <x v="0"/>
    <x v="0"/>
    <s v="3-5 years"/>
    <x v="0"/>
    <x v="0"/>
    <s v="Fixed Deposits"/>
    <x v="0"/>
    <x v="0"/>
    <x v="0"/>
    <x v="1"/>
    <x v="0"/>
    <s v="Financial Consultants"/>
  </r>
  <r>
    <n v="33"/>
    <x v="1"/>
    <n v="27"/>
    <x v="2"/>
    <n v="2"/>
    <n v="4"/>
    <n v="7"/>
    <n v="5"/>
    <n v="1"/>
    <n v="3"/>
    <n v="6"/>
    <s v="Yes"/>
    <x v="0"/>
    <x v="0"/>
    <x v="0"/>
    <s v="3-5 years"/>
    <x v="0"/>
    <x v="2"/>
    <s v="Equity"/>
    <x v="1"/>
    <x v="0"/>
    <x v="2"/>
    <x v="1"/>
    <x v="0"/>
    <s v="Newspapers and Magazines"/>
  </r>
  <r>
    <n v="34"/>
    <x v="1"/>
    <n v="26"/>
    <x v="2"/>
    <n v="2"/>
    <n v="3"/>
    <n v="6"/>
    <n v="4"/>
    <n v="1"/>
    <n v="5"/>
    <n v="7"/>
    <s v="Yes"/>
    <x v="0"/>
    <x v="0"/>
    <x v="2"/>
    <s v="1-3 years"/>
    <x v="0"/>
    <x v="0"/>
    <s v="Fixed Deposits"/>
    <x v="2"/>
    <x v="1"/>
    <x v="0"/>
    <x v="0"/>
    <x v="2"/>
    <s v="Newspapers and Magazines"/>
  </r>
  <r>
    <n v="35"/>
    <x v="1"/>
    <n v="27"/>
    <x v="2"/>
    <n v="2"/>
    <n v="3"/>
    <n v="6"/>
    <n v="5"/>
    <n v="4"/>
    <n v="1"/>
    <n v="7"/>
    <s v="Yes"/>
    <x v="0"/>
    <x v="0"/>
    <x v="0"/>
    <s v="1-3 years"/>
    <x v="1"/>
    <x v="0"/>
    <s v="Mutual Fund"/>
    <x v="1"/>
    <x v="0"/>
    <x v="0"/>
    <x v="0"/>
    <x v="0"/>
    <s v="Financial Consultants"/>
  </r>
  <r>
    <n v="36"/>
    <x v="1"/>
    <n v="30"/>
    <x v="0"/>
    <n v="1"/>
    <n v="4"/>
    <n v="6"/>
    <n v="5"/>
    <n v="3"/>
    <n v="2"/>
    <n v="7"/>
    <s v="Yes"/>
    <x v="2"/>
    <x v="2"/>
    <x v="0"/>
    <s v="3-5 years"/>
    <x v="0"/>
    <x v="0"/>
    <s v="Fixed Deposits"/>
    <x v="1"/>
    <x v="0"/>
    <x v="0"/>
    <x v="1"/>
    <x v="0"/>
    <s v="Financial Consultants"/>
  </r>
  <r>
    <n v="37"/>
    <x v="1"/>
    <n v="30"/>
    <x v="0"/>
    <n v="2"/>
    <n v="4"/>
    <n v="7"/>
    <n v="5"/>
    <n v="1"/>
    <n v="3"/>
    <n v="6"/>
    <s v="Yes"/>
    <x v="0"/>
    <x v="0"/>
    <x v="0"/>
    <s v="1-3 years"/>
    <x v="0"/>
    <x v="0"/>
    <s v="Equity"/>
    <x v="0"/>
    <x v="0"/>
    <x v="0"/>
    <x v="1"/>
    <x v="2"/>
    <s v="Newspapers and Magazines"/>
  </r>
  <r>
    <n v="38"/>
    <x v="1"/>
    <n v="25"/>
    <x v="2"/>
    <n v="5"/>
    <n v="4"/>
    <n v="7"/>
    <n v="6"/>
    <n v="1"/>
    <n v="2"/>
    <n v="3"/>
    <s v="Yes"/>
    <x v="2"/>
    <x v="2"/>
    <x v="1"/>
    <s v="3-5 years"/>
    <x v="0"/>
    <x v="2"/>
    <s v="Public Provident Fund"/>
    <x v="1"/>
    <x v="0"/>
    <x v="0"/>
    <x v="0"/>
    <x v="0"/>
    <s v="Financial Consultants"/>
  </r>
  <r>
    <n v="39"/>
    <x v="1"/>
    <n v="31"/>
    <x v="0"/>
    <n v="2"/>
    <n v="4"/>
    <n v="7"/>
    <n v="5"/>
    <n v="3"/>
    <n v="1"/>
    <n v="6"/>
    <s v="Yes"/>
    <x v="2"/>
    <x v="2"/>
    <x v="0"/>
    <s v="1-3 years"/>
    <x v="1"/>
    <x v="0"/>
    <s v="Equity"/>
    <x v="1"/>
    <x v="1"/>
    <x v="2"/>
    <x v="1"/>
    <x v="0"/>
    <s v="Newspapers and Magazines"/>
  </r>
  <r>
    <n v="40"/>
    <x v="1"/>
    <n v="29"/>
    <x v="2"/>
    <n v="4"/>
    <n v="3"/>
    <n v="5"/>
    <n v="7"/>
    <n v="2"/>
    <n v="1"/>
    <n v="6"/>
    <s v="Yes"/>
    <x v="0"/>
    <x v="0"/>
    <x v="0"/>
    <s v="3-5 years"/>
    <x v="0"/>
    <x v="0"/>
    <s v="Fixed Deposits"/>
    <x v="0"/>
    <x v="1"/>
    <x v="0"/>
    <x v="0"/>
    <x v="0"/>
    <s v="Financial Consultant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B830E2-1E93-4A48-B9A2-83B0E5AECC14}"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Factors">
  <location ref="K39:L43" firstHeaderRow="1" firstDataRow="1" firstDataCol="1"/>
  <pivotFields count="25">
    <pivotField dataField="1" showAll="0"/>
    <pivotField showAll="0">
      <items count="3">
        <item x="0"/>
        <item x="1"/>
        <item t="default"/>
      </items>
    </pivotField>
    <pivotField showAll="0"/>
    <pivotField showAll="0">
      <items count="4">
        <item x="1"/>
        <item x="2"/>
        <item x="0"/>
        <item t="default"/>
      </items>
    </pivotField>
    <pivotField showAll="0"/>
    <pivotField showAll="0"/>
    <pivotField showAll="0"/>
    <pivotField showAll="0"/>
    <pivotField showAll="0"/>
    <pivotField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2"/>
  </rowFields>
  <rowItems count="4">
    <i>
      <x/>
    </i>
    <i>
      <x v="1"/>
    </i>
    <i>
      <x v="2"/>
    </i>
    <i t="grand">
      <x/>
    </i>
  </rowItems>
  <colItems count="1">
    <i/>
  </colItems>
  <dataFields count="1">
    <dataField name="Count of No." fld="0" subtotal="count" baseField="19" baseItem="0"/>
  </dataFields>
  <chartFormats count="4">
    <chartFormat chart="12" format="5" series="1">
      <pivotArea type="data" outline="0" fieldPosition="0">
        <references count="1">
          <reference field="4294967294" count="1" selected="0">
            <x v="0"/>
          </reference>
        </references>
      </pivotArea>
    </chartFormat>
    <chartFormat chart="12" format="6">
      <pivotArea type="data" outline="0" fieldPosition="0">
        <references count="2">
          <reference field="4294967294" count="1" selected="0">
            <x v="0"/>
          </reference>
          <reference field="12" count="1" selected="0">
            <x v="0"/>
          </reference>
        </references>
      </pivotArea>
    </chartFormat>
    <chartFormat chart="12" format="7">
      <pivotArea type="data" outline="0" fieldPosition="0">
        <references count="2">
          <reference field="4294967294" count="1" selected="0">
            <x v="0"/>
          </reference>
          <reference field="12" count="1" selected="0">
            <x v="1"/>
          </reference>
        </references>
      </pivotArea>
    </chartFormat>
    <chartFormat chart="12" format="8">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932223C-F97E-44D2-9CF8-92B234D50934}" name="PivotTable19"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FD Reason">
  <location ref="C10:E13" firstHeaderRow="0" firstDataRow="1" firstDataCol="1"/>
  <pivotFields count="25">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pivotFields>
  <rowFields count="1">
    <field x="23"/>
  </rowFields>
  <rowItems count="3">
    <i>
      <x v="2"/>
    </i>
    <i>
      <x/>
    </i>
    <i>
      <x v="1"/>
    </i>
  </rowItems>
  <colFields count="1">
    <field x="-2"/>
  </colFields>
  <colItems count="2">
    <i>
      <x/>
    </i>
    <i i="1">
      <x v="1"/>
    </i>
  </colItems>
  <dataFields count="2">
    <dataField name=" " fld="0" subtotal="count" baseField="23" baseItem="0"/>
    <dataField name="      " fld="0" subtotal="count" showDataAs="percentOfTotal" baseField="23" baseItem="2" numFmtId="10"/>
  </dataFields>
  <formats count="12">
    <format dxfId="29">
      <pivotArea field="23" type="button" dataOnly="0" labelOnly="1" outline="0" axis="axisRow" fieldPosition="0"/>
    </format>
    <format dxfId="28">
      <pivotArea dataOnly="0" labelOnly="1" outline="0" fieldPosition="0">
        <references count="1">
          <reference field="4294967294" count="2">
            <x v="0"/>
            <x v="1"/>
          </reference>
        </references>
      </pivotArea>
    </format>
    <format dxfId="27">
      <pivotArea type="all" dataOnly="0" outline="0" fieldPosition="0"/>
    </format>
    <format dxfId="26">
      <pivotArea outline="0" collapsedLevelsAreSubtotals="1" fieldPosition="0"/>
    </format>
    <format dxfId="25">
      <pivotArea field="23" type="button" dataOnly="0" labelOnly="1" outline="0" axis="axisRow" fieldPosition="0"/>
    </format>
    <format dxfId="24">
      <pivotArea dataOnly="0" labelOnly="1" fieldPosition="0">
        <references count="1">
          <reference field="23" count="0"/>
        </references>
      </pivotArea>
    </format>
    <format dxfId="23">
      <pivotArea dataOnly="0" labelOnly="1" outline="0" fieldPosition="0">
        <references count="1">
          <reference field="4294967294" count="2">
            <x v="0"/>
            <x v="1"/>
          </reference>
        </references>
      </pivotArea>
    </format>
    <format dxfId="22">
      <pivotArea type="all" dataOnly="0" outline="0" fieldPosition="0"/>
    </format>
    <format dxfId="21">
      <pivotArea outline="0" collapsedLevelsAreSubtotals="1" fieldPosition="0"/>
    </format>
    <format dxfId="20">
      <pivotArea field="23" type="button" dataOnly="0" labelOnly="1" outline="0" axis="axisRow" fieldPosition="0"/>
    </format>
    <format dxfId="19">
      <pivotArea dataOnly="0" labelOnly="1" fieldPosition="0">
        <references count="1">
          <reference field="23" count="0"/>
        </references>
      </pivotArea>
    </format>
    <format dxfId="18">
      <pivotArea dataOnly="0" labelOnly="1" outline="0" fieldPosition="0">
        <references count="1">
          <reference field="4294967294" count="2">
            <x v="0"/>
            <x v="1"/>
          </reference>
        </references>
      </pivotArea>
    </format>
  </formats>
  <conditionalFormats count="1">
    <conditionalFormat priority="2">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A19D921-505C-482A-8256-786C486F7EA2}" name="PivotTable18"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rowHeaderCaption="Mutual Fund ">
  <location ref="C4:E7" firstHeaderRow="0" firstDataRow="1" firstDataCol="1"/>
  <pivotFields count="25">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showAll="0"/>
  </pivotFields>
  <rowFields count="1">
    <field x="21"/>
  </rowFields>
  <rowItems count="3">
    <i>
      <x/>
    </i>
    <i>
      <x v="1"/>
    </i>
    <i>
      <x v="2"/>
    </i>
  </rowItems>
  <colFields count="1">
    <field x="-2"/>
  </colFields>
  <colItems count="2">
    <i>
      <x/>
    </i>
    <i i="1">
      <x v="1"/>
    </i>
  </colItems>
  <dataFields count="2">
    <dataField name=" " fld="0" subtotal="count" baseField="21" baseItem="0"/>
    <dataField name="  " fld="0" subtotal="count" showDataAs="percentOfTotal" baseField="21" baseItem="0" numFmtId="10"/>
  </dataFields>
  <formats count="14">
    <format dxfId="43">
      <pivotArea field="21" type="button" dataOnly="0" labelOnly="1" outline="0" axis="axisRow" fieldPosition="0"/>
    </format>
    <format dxfId="42">
      <pivotArea dataOnly="0" labelOnly="1" outline="0" fieldPosition="0">
        <references count="1">
          <reference field="4294967294" count="2">
            <x v="0"/>
            <x v="1"/>
          </reference>
        </references>
      </pivotArea>
    </format>
    <format dxfId="41">
      <pivotArea field="21" type="button" dataOnly="0" labelOnly="1" outline="0" axis="axisRow" fieldPosition="0"/>
    </format>
    <format dxfId="40">
      <pivotArea dataOnly="0" labelOnly="1" outline="0" fieldPosition="0">
        <references count="1">
          <reference field="4294967294" count="2">
            <x v="0"/>
            <x v="1"/>
          </reference>
        </references>
      </pivotArea>
    </format>
    <format dxfId="39">
      <pivotArea type="all" dataOnly="0" outline="0" fieldPosition="0"/>
    </format>
    <format dxfId="38">
      <pivotArea outline="0" collapsedLevelsAreSubtotals="1" fieldPosition="0"/>
    </format>
    <format dxfId="37">
      <pivotArea field="21" type="button" dataOnly="0" labelOnly="1" outline="0" axis="axisRow" fieldPosition="0"/>
    </format>
    <format dxfId="36">
      <pivotArea dataOnly="0" labelOnly="1" fieldPosition="0">
        <references count="1">
          <reference field="21" count="0"/>
        </references>
      </pivotArea>
    </format>
    <format dxfId="35">
      <pivotArea dataOnly="0" labelOnly="1" outline="0" fieldPosition="0">
        <references count="1">
          <reference field="4294967294" count="2">
            <x v="0"/>
            <x v="1"/>
          </reference>
        </references>
      </pivotArea>
    </format>
    <format dxfId="34">
      <pivotArea type="all" dataOnly="0" outline="0" fieldPosition="0"/>
    </format>
    <format dxfId="33">
      <pivotArea outline="0" collapsedLevelsAreSubtotals="1" fieldPosition="0"/>
    </format>
    <format dxfId="32">
      <pivotArea field="21" type="button" dataOnly="0" labelOnly="1" outline="0" axis="axisRow" fieldPosition="0"/>
    </format>
    <format dxfId="31">
      <pivotArea dataOnly="0" labelOnly="1" fieldPosition="0">
        <references count="1">
          <reference field="21" count="0"/>
        </references>
      </pivotArea>
    </format>
    <format dxfId="30">
      <pivotArea dataOnly="0" labelOnly="1" outline="0" fieldPosition="0">
        <references count="1">
          <reference field="4294967294" count="2">
            <x v="0"/>
            <x v="1"/>
          </reference>
        </references>
      </pivotArea>
    </format>
  </formats>
  <conditionalFormats count="1">
    <conditionalFormat priority="4">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104B72D-047B-40AC-A1D3-5770FBE07767}" name="PivotTable17"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Bonds Reason">
  <location ref="G10:I13" firstHeaderRow="0" firstDataRow="1" firstDataCol="1"/>
  <pivotFields count="25">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0"/>
        <item x="2"/>
        <item t="default"/>
      </items>
    </pivotField>
    <pivotField showAll="0"/>
    <pivotField showAll="0"/>
  </pivotFields>
  <rowFields count="1">
    <field x="22"/>
  </rowFields>
  <rowItems count="3">
    <i>
      <x/>
    </i>
    <i>
      <x v="1"/>
    </i>
    <i>
      <x v="2"/>
    </i>
  </rowItems>
  <colFields count="1">
    <field x="-2"/>
  </colFields>
  <colItems count="2">
    <i>
      <x/>
    </i>
    <i i="1">
      <x v="1"/>
    </i>
  </colItems>
  <dataFields count="2">
    <dataField name=" " fld="0" subtotal="count" baseField="22" baseItem="0"/>
    <dataField name="        " fld="0" subtotal="count" showDataAs="percentOfTotal" baseField="22" baseItem="0" numFmtId="10"/>
  </dataFields>
  <formats count="12">
    <format dxfId="55">
      <pivotArea field="22" type="button" dataOnly="0" labelOnly="1" outline="0" axis="axisRow" fieldPosition="0"/>
    </format>
    <format dxfId="54">
      <pivotArea dataOnly="0" labelOnly="1" outline="0" fieldPosition="0">
        <references count="1">
          <reference field="4294967294" count="2">
            <x v="0"/>
            <x v="1"/>
          </reference>
        </references>
      </pivotArea>
    </format>
    <format dxfId="53">
      <pivotArea type="all" dataOnly="0" outline="0" fieldPosition="0"/>
    </format>
    <format dxfId="52">
      <pivotArea outline="0" collapsedLevelsAreSubtotals="1" fieldPosition="0"/>
    </format>
    <format dxfId="51">
      <pivotArea field="22" type="button" dataOnly="0" labelOnly="1" outline="0" axis="axisRow" fieldPosition="0"/>
    </format>
    <format dxfId="50">
      <pivotArea dataOnly="0" labelOnly="1" fieldPosition="0">
        <references count="1">
          <reference field="22" count="0"/>
        </references>
      </pivotArea>
    </format>
    <format dxfId="49">
      <pivotArea dataOnly="0" labelOnly="1" outline="0" fieldPosition="0">
        <references count="1">
          <reference field="4294967294" count="2">
            <x v="0"/>
            <x v="1"/>
          </reference>
        </references>
      </pivotArea>
    </format>
    <format dxfId="48">
      <pivotArea type="all" dataOnly="0" outline="0" fieldPosition="0"/>
    </format>
    <format dxfId="47">
      <pivotArea outline="0" collapsedLevelsAreSubtotals="1" fieldPosition="0"/>
    </format>
    <format dxfId="46">
      <pivotArea field="22" type="button" dataOnly="0" labelOnly="1" outline="0" axis="axisRow" fieldPosition="0"/>
    </format>
    <format dxfId="45">
      <pivotArea dataOnly="0" labelOnly="1" fieldPosition="0">
        <references count="1">
          <reference field="22" count="0"/>
        </references>
      </pivotArea>
    </format>
    <format dxfId="44">
      <pivotArea dataOnly="0" labelOnly="1" outline="0" fieldPosition="0">
        <references count="1">
          <reference field="4294967294" count="2">
            <x v="0"/>
            <x v="1"/>
          </reference>
        </references>
      </pivotArea>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6A39EA3-49AD-493B-BA5F-80296B3CA824}" name="PivotTable2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Monitoring">
  <location ref="C7:D11" firstHeaderRow="1" firstDataRow="1" firstDataCol="1"/>
  <pivotFields count="25">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s>
  <rowFields count="1">
    <field x="16"/>
  </rowFields>
  <rowItems count="4">
    <i>
      <x/>
    </i>
    <i>
      <x v="1"/>
    </i>
    <i>
      <x v="2"/>
    </i>
    <i t="grand">
      <x/>
    </i>
  </rowItems>
  <colItems count="1">
    <i/>
  </colItems>
  <dataFields count="1">
    <dataField name=" " fld="0" subtotal="count" baseField="16" baseItem="0"/>
  </dataFields>
  <formats count="6">
    <format dxfId="5">
      <pivotArea type="all" dataOnly="0" outline="0" fieldPosition="0"/>
    </format>
    <format dxfId="4">
      <pivotArea outline="0" collapsedLevelsAreSubtotals="1" fieldPosition="0"/>
    </format>
    <format dxfId="3">
      <pivotArea field="16" type="button" dataOnly="0" labelOnly="1" outline="0" axis="axisRow" fieldPosition="0"/>
    </format>
    <format dxfId="2">
      <pivotArea dataOnly="0" labelOnly="1" fieldPosition="0">
        <references count="1">
          <reference field="16" count="0"/>
        </references>
      </pivotArea>
    </format>
    <format dxfId="1">
      <pivotArea dataOnly="0" labelOnly="1" grandRow="1" outline="0" fieldPosition="0"/>
    </format>
    <format dxfId="0">
      <pivotArea dataOnly="0" labelOnly="1" outline="0" axis="axisValues" fieldPosition="0"/>
    </format>
  </format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7C80D4-6538-471F-A765-B77DF0B8DB02}"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urpose">
  <location ref="H39:I43" firstHeaderRow="1" firstDataRow="1" firstDataCol="1"/>
  <pivotFields count="25">
    <pivotField dataField="1" showAll="0"/>
    <pivotField showAll="0">
      <items count="3">
        <item x="0"/>
        <item x="1"/>
        <item t="default"/>
      </items>
    </pivotField>
    <pivotField showAll="0"/>
    <pivotField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s>
  <rowFields count="1">
    <field x="14"/>
  </rowFields>
  <rowItems count="4">
    <i>
      <x/>
    </i>
    <i>
      <x v="1"/>
    </i>
    <i>
      <x v="2"/>
    </i>
    <i t="grand">
      <x/>
    </i>
  </rowItems>
  <colItems count="1">
    <i/>
  </colItems>
  <dataFields count="1">
    <dataField name="Count of No." fld="0" subtotal="count" baseField="19"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D0805B-5BF5-446F-95A0-FAC7C8CDBCFD}"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Savings Objective">
  <location ref="E39:F43" firstHeaderRow="1" firstDataRow="1" firstDataCol="1"/>
  <pivotFields count="25">
    <pivotField dataField="1" showAll="0"/>
    <pivotField showAll="0">
      <items count="3">
        <item x="0"/>
        <item x="1"/>
        <item t="default"/>
      </items>
    </pivotField>
    <pivotField showAll="0"/>
    <pivotField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s>
  <rowFields count="1">
    <field x="19"/>
  </rowFields>
  <rowItems count="4">
    <i>
      <x/>
    </i>
    <i>
      <x v="1"/>
    </i>
    <i>
      <x v="2"/>
    </i>
    <i t="grand">
      <x/>
    </i>
  </rowItems>
  <colItems count="1">
    <i/>
  </colItems>
  <dataFields count="1">
    <dataField name="Count of No." fld="0" subtotal="count" baseField="19"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0481FB-6BA9-4643-811F-1870C0B5AB7A}"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Objective">
  <location ref="B39:C43" firstHeaderRow="1" firstDataRow="1" firstDataCol="1"/>
  <pivotFields count="25">
    <pivotField dataField="1" showAll="0"/>
    <pivotField showAll="0">
      <items count="3">
        <item x="0"/>
        <item x="1"/>
        <item t="default"/>
      </items>
    </pivotField>
    <pivotField showAll="0"/>
    <pivotField showAll="0">
      <items count="4">
        <item x="1"/>
        <item x="2"/>
        <item x="0"/>
        <item t="default"/>
      </items>
    </pivotField>
    <pivotField showAll="0"/>
    <pivotField showAll="0"/>
    <pivotField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4">
    <i>
      <x/>
    </i>
    <i>
      <x v="1"/>
    </i>
    <i>
      <x v="2"/>
    </i>
    <i t="grand">
      <x/>
    </i>
  </rowItems>
  <colItems count="1">
    <i/>
  </colItems>
  <dataFields count="1">
    <dataField name="Count of No." fld="0" subtotal="count" baseField="13" baseItem="0"/>
  </dataField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3" count="1" selected="0">
            <x v="0"/>
          </reference>
        </references>
      </pivotArea>
    </chartFormat>
    <chartFormat chart="4" format="7">
      <pivotArea type="data" outline="0" fieldPosition="0">
        <references count="2">
          <reference field="4294967294" count="1" selected="0">
            <x v="0"/>
          </reference>
          <reference field="13" count="1" selected="0">
            <x v="1"/>
          </reference>
        </references>
      </pivotArea>
    </chartFormat>
    <chartFormat chart="4" format="8">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07AEC9-7E2C-402B-93D9-F7EA9DEBBCB8}"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B5:D9" firstHeaderRow="0" firstDataRow="1" firstDataCol="1"/>
  <pivotFields count="25">
    <pivotField showAll="0"/>
    <pivotField showAll="0"/>
    <pivotField showAll="0"/>
    <pivotField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sortType="descending">
      <items count="5">
        <item x="1"/>
        <item x="2"/>
        <item x="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8"/>
  </rowFields>
  <rowItems count="4">
    <i>
      <x v="2"/>
    </i>
    <i>
      <x/>
    </i>
    <i>
      <x v="1"/>
    </i>
    <i>
      <x v="3"/>
    </i>
  </rowItems>
  <colFields count="1">
    <field x="-2"/>
  </colFields>
  <colItems count="2">
    <i>
      <x/>
    </i>
    <i i="1">
      <x v="1"/>
    </i>
  </colItems>
  <dataFields count="2">
    <dataField name=" Most Invested Avenue" fld="18" subtotal="count" baseField="0" baseItem="0"/>
    <dataField name=" " fld="18" subtotal="count" showDataAs="percentOfTotal" baseField="0" baseItem="0" numFmtId="10"/>
  </dataFields>
  <formats count="19">
    <format dxfId="74">
      <pivotArea dataOnly="0" labelOnly="1" outline="0" fieldPosition="0">
        <references count="1">
          <reference field="4294967294" count="1">
            <x v="1"/>
          </reference>
        </references>
      </pivotArea>
    </format>
    <format dxfId="73">
      <pivotArea dataOnly="0" labelOnly="1" outline="0" fieldPosition="0">
        <references count="1">
          <reference field="4294967294" count="1">
            <x v="1"/>
          </reference>
        </references>
      </pivotArea>
    </format>
    <format dxfId="72">
      <pivotArea field="18" type="button" dataOnly="0" labelOnly="1" outline="0" axis="axisRow" fieldPosition="0"/>
    </format>
    <format dxfId="71">
      <pivotArea dataOnly="0" labelOnly="1" outline="0" fieldPosition="0">
        <references count="1">
          <reference field="4294967294" count="2">
            <x v="0"/>
            <x v="1"/>
          </reference>
        </references>
      </pivotArea>
    </format>
    <format dxfId="70">
      <pivotArea type="all" dataOnly="0" outline="0" fieldPosition="0"/>
    </format>
    <format dxfId="69">
      <pivotArea outline="0" collapsedLevelsAreSubtotals="1" fieldPosition="0"/>
    </format>
    <format dxfId="68">
      <pivotArea field="18" type="button" dataOnly="0" labelOnly="1" outline="0" axis="axisRow" fieldPosition="0"/>
    </format>
    <format dxfId="67">
      <pivotArea dataOnly="0" labelOnly="1" fieldPosition="0">
        <references count="1">
          <reference field="18" count="0"/>
        </references>
      </pivotArea>
    </format>
    <format dxfId="66">
      <pivotArea dataOnly="0" labelOnly="1" outline="0" fieldPosition="0">
        <references count="1">
          <reference field="4294967294" count="2">
            <x v="0"/>
            <x v="1"/>
          </reference>
        </references>
      </pivotArea>
    </format>
    <format dxfId="65">
      <pivotArea type="all" dataOnly="0" outline="0" fieldPosition="0"/>
    </format>
    <format dxfId="64">
      <pivotArea outline="0" collapsedLevelsAreSubtotals="1" fieldPosition="0"/>
    </format>
    <format dxfId="63">
      <pivotArea field="18" type="button" dataOnly="0" labelOnly="1" outline="0" axis="axisRow" fieldPosition="0"/>
    </format>
    <format dxfId="62">
      <pivotArea dataOnly="0" labelOnly="1" fieldPosition="0">
        <references count="1">
          <reference field="18" count="0"/>
        </references>
      </pivotArea>
    </format>
    <format dxfId="61">
      <pivotArea dataOnly="0" labelOnly="1" outline="0" fieldPosition="0">
        <references count="1">
          <reference field="4294967294" count="2">
            <x v="0"/>
            <x v="1"/>
          </reference>
        </references>
      </pivotArea>
    </format>
    <format dxfId="60">
      <pivotArea type="all" dataOnly="0" outline="0" fieldPosition="0"/>
    </format>
    <format dxfId="59">
      <pivotArea outline="0" collapsedLevelsAreSubtotals="1" fieldPosition="0"/>
    </format>
    <format dxfId="58">
      <pivotArea field="18" type="button" dataOnly="0" labelOnly="1" outline="0" axis="axisRow" fieldPosition="0"/>
    </format>
    <format dxfId="57">
      <pivotArea dataOnly="0" labelOnly="1" fieldPosition="0">
        <references count="1">
          <reference field="18" count="0"/>
        </references>
      </pivotArea>
    </format>
    <format dxfId="56">
      <pivotArea dataOnly="0" labelOnly="1" outline="0" fieldPosition="0">
        <references count="1">
          <reference field="4294967294" count="2">
            <x v="0"/>
            <x v="1"/>
          </reference>
        </references>
      </pivotArea>
    </format>
  </formats>
  <conditionalFormats count="7">
    <conditionalFormat priority="7">
      <pivotAreas count="1">
        <pivotArea outline="0" fieldPosition="0">
          <references count="1">
            <reference field="4294967294" count="1">
              <x v="1"/>
            </reference>
          </references>
        </pivotArea>
      </pivotAreas>
    </conditionalFormat>
    <conditionalFormat priority="6">
      <pivotAreas count="1">
        <pivotArea type="data" outline="0" collapsedLevelsAreSubtotals="1" fieldPosition="0">
          <references count="1">
            <reference field="4294967294" count="1" selected="0">
              <x v="1"/>
            </reference>
          </references>
        </pivotArea>
      </pivotAreas>
    </conditionalFormat>
    <conditionalFormat priority="5">
      <pivotAreas count="1">
        <pivotArea type="data" outline="0" collapsedLevelsAreSubtotals="1" fieldPosition="0">
          <references count="1">
            <reference field="4294967294" count="1" selected="0">
              <x v="1"/>
            </reference>
          </references>
        </pivotArea>
      </pivotAreas>
    </conditionalFormat>
    <conditionalFormat priority="4">
      <pivotAreas count="1">
        <pivotArea type="data" outline="0" collapsedLevelsAreSubtotals="1" fieldPosition="0">
          <references count="1">
            <reference field="4294967294" count="1" selected="0">
              <x v="1"/>
            </reference>
          </references>
        </pivotArea>
      </pivotAreas>
    </conditionalFormat>
    <conditionalFormat priority="3">
      <pivotAreas count="1">
        <pivotArea type="data" outline="0" collapsedLevelsAreSubtotals="1" fieldPosition="0">
          <references count="1">
            <reference field="4294967294" count="1" selected="0">
              <x v="1"/>
            </reference>
          </references>
        </pivotArea>
      </pivotAreas>
    </conditionalFormat>
    <conditionalFormat priority="2">
      <pivotAreas count="1">
        <pivotArea type="data" outline="0" collapsedLevelsAreSubtotals="1" fieldPosition="0">
          <references count="1">
            <reference field="4294967294" count="1" selected="0">
              <x v="1"/>
            </reference>
          </references>
        </pivotArea>
      </pivotAreas>
    </conditionalFormat>
    <conditionalFormat priority="1">
      <pivotAreas count="1">
        <pivotArea type="data" outline="0" collapsedLevelsAreSubtotals="1" fieldPosition="0">
          <references count="1">
            <reference field="4294967294" count="1" selected="0">
              <x v="1"/>
            </reference>
          </references>
        </pivotArea>
      </pivotAreas>
    </conditionalFormat>
  </conditionalFormat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8" count="1" selected="0">
            <x v="0"/>
          </reference>
        </references>
      </pivotArea>
    </chartFormat>
    <chartFormat chart="0" format="2">
      <pivotArea type="data" outline="0" fieldPosition="0">
        <references count="2">
          <reference field="4294967294" count="1" selected="0">
            <x v="0"/>
          </reference>
          <reference field="18" count="1" selected="0">
            <x v="1"/>
          </reference>
        </references>
      </pivotArea>
    </chartFormat>
    <chartFormat chart="0" format="3">
      <pivotArea type="data" outline="0" fieldPosition="0">
        <references count="2">
          <reference field="4294967294" count="1" selected="0">
            <x v="0"/>
          </reference>
          <reference field="18" count="1" selected="0">
            <x v="2"/>
          </reference>
        </references>
      </pivotArea>
    </chartFormat>
    <chartFormat chart="0" format="4">
      <pivotArea type="data" outline="0" fieldPosition="0">
        <references count="2">
          <reference field="4294967294" count="1" selected="0">
            <x v="0"/>
          </reference>
          <reference field="18" count="1" selected="0">
            <x v="3"/>
          </reference>
        </references>
      </pivotArea>
    </chartFormat>
    <chartFormat chart="0" format="5" series="1">
      <pivotArea type="data" outline="0" fieldPosition="0">
        <references count="1">
          <reference field="4294967294" count="1" selected="0">
            <x v="1"/>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pivotArea type="data" outline="0" fieldPosition="0">
        <references count="2">
          <reference field="4294967294" count="1" selected="0">
            <x v="0"/>
          </reference>
          <reference field="18" count="1" selected="0">
            <x v="2"/>
          </reference>
        </references>
      </pivotArea>
    </chartFormat>
    <chartFormat chart="5" format="3">
      <pivotArea type="data" outline="0" fieldPosition="0">
        <references count="2">
          <reference field="4294967294" count="1" selected="0">
            <x v="0"/>
          </reference>
          <reference field="18" count="1" selected="0">
            <x v="0"/>
          </reference>
        </references>
      </pivotArea>
    </chartFormat>
    <chartFormat chart="5" format="4">
      <pivotArea type="data" outline="0" fieldPosition="0">
        <references count="2">
          <reference field="4294967294" count="1" selected="0">
            <x v="0"/>
          </reference>
          <reference field="18" count="1" selected="0">
            <x v="1"/>
          </reference>
        </references>
      </pivotArea>
    </chartFormat>
    <chartFormat chart="5" format="5">
      <pivotArea type="data" outline="0" fieldPosition="0">
        <references count="2">
          <reference field="4294967294" count="1" selected="0">
            <x v="0"/>
          </reference>
          <reference field="18" count="1" selected="0">
            <x v="3"/>
          </reference>
        </references>
      </pivotArea>
    </chartFormat>
    <chartFormat chart="5" format="6">
      <pivotArea type="data" outline="0" fieldPosition="0">
        <references count="2">
          <reference field="4294967294" count="1" selected="0">
            <x v="1"/>
          </reference>
          <reference field="18" count="1" selected="0">
            <x v="2"/>
          </reference>
        </references>
      </pivotArea>
    </chartFormat>
    <chartFormat chart="5" format="7">
      <pivotArea type="data" outline="0" fieldPosition="0">
        <references count="2">
          <reference field="4294967294" count="1" selected="0">
            <x v="1"/>
          </reference>
          <reference field="18" count="1" selected="0">
            <x v="0"/>
          </reference>
        </references>
      </pivotArea>
    </chartFormat>
    <chartFormat chart="5" format="8">
      <pivotArea type="data" outline="0" fieldPosition="0">
        <references count="2">
          <reference field="4294967294" count="1" selected="0">
            <x v="1"/>
          </reference>
          <reference field="18" count="1" selected="0">
            <x v="1"/>
          </reference>
        </references>
      </pivotArea>
    </chartFormat>
    <chartFormat chart="5" format="9">
      <pivotArea type="data" outline="0" fieldPosition="0">
        <references count="2">
          <reference field="4294967294" count="1" selected="0">
            <x v="1"/>
          </reference>
          <reference field="18" count="1" selected="0">
            <x v="3"/>
          </reference>
        </references>
      </pivotArea>
    </chartFormat>
  </chartFormats>
  <pivotTableStyleInfo name="PivotStyleLight16" showRowHeaders="1"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F3FFDA5-BD0C-4CB2-A12E-607105319CA0}"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Duration">
  <location ref="B4:C9" firstHeaderRow="1" firstDataRow="1" firstDataCol="1"/>
  <pivotFields count="25">
    <pivotField showAll="0"/>
    <pivotField showAll="0"/>
    <pivotField showAll="0"/>
    <pivotField showAll="0">
      <items count="4">
        <item x="1"/>
        <item h="1" x="2"/>
        <item h="1" x="0"/>
        <item t="default"/>
      </items>
    </pivotField>
    <pivotField showAll="0"/>
    <pivotField showAll="0"/>
    <pivotField showAll="0"/>
    <pivotField showAll="0"/>
    <pivotField showAll="0"/>
    <pivotField showAll="0"/>
    <pivotField showAll="0"/>
    <pivotField showAll="0"/>
    <pivotField showAll="0"/>
    <pivotField showAll="0"/>
    <pivotField showAll="0"/>
    <pivotField axis="axisRow" dataField="1" showAll="0">
      <items count="5">
        <item x="0"/>
        <item x="2"/>
        <item x="3"/>
        <item x="1"/>
        <item t="default"/>
      </items>
    </pivotField>
    <pivotField showAll="0"/>
    <pivotField showAll="0"/>
    <pivotField showAll="0"/>
    <pivotField showAll="0"/>
    <pivotField showAll="0"/>
    <pivotField showAll="0"/>
    <pivotField showAll="0"/>
    <pivotField showAll="0"/>
    <pivotField showAll="0"/>
  </pivotFields>
  <rowFields count="1">
    <field x="15"/>
  </rowFields>
  <rowItems count="5">
    <i>
      <x/>
    </i>
    <i>
      <x v="1"/>
    </i>
    <i>
      <x v="2"/>
    </i>
    <i>
      <x v="3"/>
    </i>
    <i t="grand">
      <x/>
    </i>
  </rowItems>
  <colItems count="1">
    <i/>
  </colItems>
  <dataFields count="1">
    <dataField name="Investors                    " fld="15" subtotal="count" baseField="15" baseItem="0"/>
  </dataFields>
  <chartFormats count="10">
    <chartFormat chart="1" format="4" series="1">
      <pivotArea type="data" outline="0" fieldPosition="0">
        <references count="1">
          <reference field="4294967294" count="1" selected="0">
            <x v="0"/>
          </reference>
        </references>
      </pivotArea>
    </chartFormat>
    <chartFormat chart="1" format="5">
      <pivotArea type="data" outline="0" fieldPosition="0">
        <references count="2">
          <reference field="4294967294" count="1" selected="0">
            <x v="0"/>
          </reference>
          <reference field="15" count="1" selected="0">
            <x v="0"/>
          </reference>
        </references>
      </pivotArea>
    </chartFormat>
    <chartFormat chart="1" format="6">
      <pivotArea type="data" outline="0" fieldPosition="0">
        <references count="2">
          <reference field="4294967294" count="1" selected="0">
            <x v="0"/>
          </reference>
          <reference field="15" count="1" selected="0">
            <x v="1"/>
          </reference>
        </references>
      </pivotArea>
    </chartFormat>
    <chartFormat chart="1" format="7">
      <pivotArea type="data" outline="0" fieldPosition="0">
        <references count="2">
          <reference field="4294967294" count="1" selected="0">
            <x v="0"/>
          </reference>
          <reference field="15" count="1" selected="0">
            <x v="2"/>
          </reference>
        </references>
      </pivotArea>
    </chartFormat>
    <chartFormat chart="1" format="8">
      <pivotArea type="data" outline="0" fieldPosition="0">
        <references count="2">
          <reference field="4294967294" count="1" selected="0">
            <x v="0"/>
          </reference>
          <reference field="15" count="1" selected="0">
            <x v="3"/>
          </reference>
        </references>
      </pivotArea>
    </chartFormat>
    <chartFormat chart="3" format="14"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15" count="1" selected="0">
            <x v="0"/>
          </reference>
        </references>
      </pivotArea>
    </chartFormat>
    <chartFormat chart="3" format="16">
      <pivotArea type="data" outline="0" fieldPosition="0">
        <references count="2">
          <reference field="4294967294" count="1" selected="0">
            <x v="0"/>
          </reference>
          <reference field="15" count="1" selected="0">
            <x v="1"/>
          </reference>
        </references>
      </pivotArea>
    </chartFormat>
    <chartFormat chart="3" format="17">
      <pivotArea type="data" outline="0" fieldPosition="0">
        <references count="2">
          <reference field="4294967294" count="1" selected="0">
            <x v="0"/>
          </reference>
          <reference field="15" count="1" selected="0">
            <x v="2"/>
          </reference>
        </references>
      </pivotArea>
    </chartFormat>
    <chartFormat chart="3" format="18">
      <pivotArea type="data" outline="0" fieldPosition="0">
        <references count="2">
          <reference field="4294967294" count="1" selected="0">
            <x v="0"/>
          </reference>
          <reference field="1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087CA05-B63B-4857-96B3-4BC8F0CCC0A8}"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D30:H35" firstHeaderRow="1" firstDataRow="2" firstDataCol="1"/>
  <pivotFields count="25">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showAll="0"/>
    <pivotField axis="axisCol" showAll="0">
      <items count="4">
        <item x="1"/>
        <item x="0"/>
        <item x="2"/>
        <item t="default"/>
      </items>
    </pivotField>
    <pivotField showAll="0"/>
    <pivotField showAll="0"/>
    <pivotField showAll="0"/>
    <pivotField showAll="0"/>
    <pivotField showAll="0"/>
    <pivotField showAll="0"/>
    <pivotField showAll="0"/>
  </pivotFields>
  <rowFields count="1">
    <field x="13"/>
  </rowFields>
  <rowItems count="4">
    <i>
      <x/>
    </i>
    <i>
      <x v="1"/>
    </i>
    <i>
      <x v="2"/>
    </i>
    <i t="grand">
      <x/>
    </i>
  </rowItems>
  <colFields count="1">
    <field x="17"/>
  </colFields>
  <colItems count="4">
    <i>
      <x/>
    </i>
    <i>
      <x v="1"/>
    </i>
    <i>
      <x v="2"/>
    </i>
    <i t="grand">
      <x/>
    </i>
  </colItems>
  <dataFields count="1">
    <dataField name="Count of No." fld="0" subtotal="count" baseField="15" baseItem="0"/>
  </dataFields>
  <chartFormats count="6">
    <chartFormat chart="9" format="3" series="1">
      <pivotArea type="data" outline="0" fieldPosition="0">
        <references count="2">
          <reference field="4294967294" count="1" selected="0">
            <x v="0"/>
          </reference>
          <reference field="17" count="1" selected="0">
            <x v="0"/>
          </reference>
        </references>
      </pivotArea>
    </chartFormat>
    <chartFormat chart="9" format="4" series="1">
      <pivotArea type="data" outline="0" fieldPosition="0">
        <references count="2">
          <reference field="4294967294" count="1" selected="0">
            <x v="0"/>
          </reference>
          <reference field="17" count="1" selected="0">
            <x v="1"/>
          </reference>
        </references>
      </pivotArea>
    </chartFormat>
    <chartFormat chart="9" format="5" series="1">
      <pivotArea type="data" outline="0" fieldPosition="0">
        <references count="2">
          <reference field="4294967294" count="1" selected="0">
            <x v="0"/>
          </reference>
          <reference field="17" count="1" selected="0">
            <x v="2"/>
          </reference>
        </references>
      </pivotArea>
    </chartFormat>
    <chartFormat chart="12" format="6" series="1">
      <pivotArea type="data" outline="0" fieldPosition="0">
        <references count="2">
          <reference field="4294967294" count="1" selected="0">
            <x v="0"/>
          </reference>
          <reference field="17" count="1" selected="0">
            <x v="0"/>
          </reference>
        </references>
      </pivotArea>
    </chartFormat>
    <chartFormat chart="12" format="7" series="1">
      <pivotArea type="data" outline="0" fieldPosition="0">
        <references count="2">
          <reference field="4294967294" count="1" selected="0">
            <x v="0"/>
          </reference>
          <reference field="17" count="1" selected="0">
            <x v="1"/>
          </reference>
        </references>
      </pivotArea>
    </chartFormat>
    <chartFormat chart="12" format="8" series="1">
      <pivotArea type="data" outline="0" fieldPosition="0">
        <references count="2">
          <reference field="4294967294" count="1" selected="0">
            <x v="0"/>
          </reference>
          <reference field="1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A9559DF-7686-4119-8628-0ADB9C28AA4A}" name="PivotTable15" cacheId="1" applyNumberFormats="0" applyBorderFormats="0" applyFontFormats="0" applyPatternFormats="0" applyAlignmentFormats="0" applyWidthHeightFormats="1" dataCaption="Values" missingCaption="0" updatedVersion="8" minRefreshableVersion="3" useAutoFormatting="1" itemPrintTitles="1" createdVersion="8" indent="0" outline="1" outlineData="1" multipleFieldFilters="0" chartFormat="40">
  <location ref="D38:H43" firstHeaderRow="1" firstDataRow="2" firstDataCol="1"/>
  <pivotFields count="25">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4">
        <item x="1"/>
        <item x="0"/>
        <item x="2"/>
        <item t="default"/>
      </items>
    </pivotField>
    <pivotField showAll="0"/>
    <pivotField axis="axisRow" showAll="0">
      <items count="4">
        <item x="2"/>
        <item x="1"/>
        <item x="0"/>
        <item t="default"/>
      </items>
    </pivotField>
    <pivotField showAll="0"/>
    <pivotField showAll="0"/>
    <pivotField showAll="0"/>
    <pivotField showAll="0"/>
    <pivotField showAll="0"/>
  </pivotFields>
  <rowFields count="1">
    <field x="19"/>
  </rowFields>
  <rowItems count="4">
    <i>
      <x/>
    </i>
    <i>
      <x v="1"/>
    </i>
    <i>
      <x v="2"/>
    </i>
    <i t="grand">
      <x/>
    </i>
  </rowItems>
  <colFields count="1">
    <field x="17"/>
  </colFields>
  <colItems count="4">
    <i>
      <x/>
    </i>
    <i>
      <x v="1"/>
    </i>
    <i>
      <x v="2"/>
    </i>
    <i t="grand">
      <x/>
    </i>
  </colItems>
  <dataFields count="1">
    <dataField name="Count of No." fld="0" subtotal="count" baseField="18" baseItem="0"/>
  </dataFields>
  <chartFormats count="3">
    <chartFormat chart="34" format="0" series="1">
      <pivotArea type="data" outline="0" fieldPosition="0">
        <references count="2">
          <reference field="4294967294" count="1" selected="0">
            <x v="0"/>
          </reference>
          <reference field="17" count="1" selected="0">
            <x v="0"/>
          </reference>
        </references>
      </pivotArea>
    </chartFormat>
    <chartFormat chart="34" format="1" series="1">
      <pivotArea type="data" outline="0" fieldPosition="0">
        <references count="2">
          <reference field="4294967294" count="1" selected="0">
            <x v="0"/>
          </reference>
          <reference field="17" count="1" selected="0">
            <x v="1"/>
          </reference>
        </references>
      </pivotArea>
    </chartFormat>
    <chartFormat chart="34" format="2" series="1">
      <pivotArea type="data" outline="0" fieldPosition="0">
        <references count="2">
          <reference field="4294967294" count="1" selected="0">
            <x v="0"/>
          </reference>
          <reference field="1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5DCFAF7-EBC9-435E-8CD4-4BC1F8A26EB8}" name="PivotTable8"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Equity Reason">
  <location ref="G4:I7" firstHeaderRow="0" firstDataRow="1" firstDataCol="1"/>
  <pivotFields count="25">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0"/>
        <item x="1"/>
        <item x="2"/>
        <item t="default"/>
      </items>
    </pivotField>
    <pivotField showAll="0"/>
    <pivotField showAll="0"/>
    <pivotField showAll="0"/>
    <pivotField showAll="0"/>
  </pivotFields>
  <rowFields count="1">
    <field x="20"/>
  </rowFields>
  <rowItems count="3">
    <i>
      <x/>
    </i>
    <i>
      <x v="1"/>
    </i>
    <i>
      <x v="2"/>
    </i>
  </rowItems>
  <colFields count="1">
    <field x="-2"/>
  </colFields>
  <colItems count="2">
    <i>
      <x/>
    </i>
    <i i="1">
      <x v="1"/>
    </i>
  </colItems>
  <dataFields count="2">
    <dataField name=" " fld="0" subtotal="count" baseField="20" baseItem="0"/>
    <dataField name="                             " fld="0" subtotal="count" showDataAs="percentOfTotal" baseField="20" baseItem="0" numFmtId="10"/>
  </dataFields>
  <formats count="12">
    <format dxfId="17">
      <pivotArea field="20" type="button" dataOnly="0" labelOnly="1" outline="0" axis="axisRow" fieldPosition="0"/>
    </format>
    <format dxfId="16">
      <pivotArea dataOnly="0" labelOnly="1" outline="0" fieldPosition="0">
        <references count="1">
          <reference field="4294967294" count="2">
            <x v="0"/>
            <x v="1"/>
          </reference>
        </references>
      </pivotArea>
    </format>
    <format dxfId="15">
      <pivotArea type="all" dataOnly="0" outline="0" fieldPosition="0"/>
    </format>
    <format dxfId="14">
      <pivotArea outline="0" collapsedLevelsAreSubtotals="1" fieldPosition="0"/>
    </format>
    <format dxfId="13">
      <pivotArea field="20" type="button" dataOnly="0" labelOnly="1" outline="0" axis="axisRow" fieldPosition="0"/>
    </format>
    <format dxfId="12">
      <pivotArea dataOnly="0" labelOnly="1" fieldPosition="0">
        <references count="1">
          <reference field="20" count="0"/>
        </references>
      </pivotArea>
    </format>
    <format dxfId="11">
      <pivotArea dataOnly="0" labelOnly="1" outline="0" fieldPosition="0">
        <references count="1">
          <reference field="4294967294" count="2">
            <x v="0"/>
            <x v="1"/>
          </reference>
        </references>
      </pivotArea>
    </format>
    <format dxfId="10">
      <pivotArea type="all" dataOnly="0" outline="0" fieldPosition="0"/>
    </format>
    <format dxfId="9">
      <pivotArea outline="0" collapsedLevelsAreSubtotals="1" fieldPosition="0"/>
    </format>
    <format dxfId="8">
      <pivotArea field="20" type="button" dataOnly="0" labelOnly="1" outline="0" axis="axisRow" fieldPosition="0"/>
    </format>
    <format dxfId="7">
      <pivotArea dataOnly="0" labelOnly="1" fieldPosition="0">
        <references count="1">
          <reference field="20" count="0"/>
        </references>
      </pivotArea>
    </format>
    <format dxfId="6">
      <pivotArea dataOnly="0" labelOnly="1" outline="0" fieldPosition="0">
        <references count="1">
          <reference field="4294967294" count="2">
            <x v="0"/>
            <x v="1"/>
          </reference>
        </references>
      </pivotArea>
    </format>
  </formats>
  <conditionalFormats count="1">
    <conditionalFormat priority="3">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DD1B6A7C-4B03-4F10-B97E-5B08E9187EAB}" sourceName="Age Group">
  <pivotTables>
    <pivotTable tabId="9" name="PivotTable9"/>
  </pivotTables>
  <data>
    <tabular pivotCacheId="1603917450">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2" xr10:uid="{8EAC9A0E-79E2-4C79-BBDF-F855258F4FA5}" sourceName="Age Group">
  <pivotTables>
    <pivotTable tabId="8" name="PivotTable6"/>
    <pivotTable tabId="8" name="PivotTable7"/>
    <pivotTable tabId="8" name="PivotTable8"/>
    <pivotTable tabId="8" name="PivotTable9"/>
  </pivotTables>
  <data>
    <tabular pivotCacheId="12821814">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C154085-9F11-4652-86D2-E4C6AF199A36}" sourceName="Gender">
  <pivotTables>
    <pivotTable tabId="8" name="PivotTable6"/>
    <pivotTable tabId="8" name="PivotTable7"/>
    <pivotTable tabId="8" name="PivotTable8"/>
    <pivotTable tabId="8" name="PivotTable9"/>
  </pivotTables>
  <data>
    <tabular pivotCacheId="12821814">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11" xr10:uid="{6842941F-7A57-490C-ABB3-D1922B818021}" sourceName="Age Group">
  <pivotTables>
    <pivotTable tabId="2" name="PivotTable11"/>
  </pivotTables>
  <data>
    <tabular pivotCacheId="1603917450">
      <items count="3">
        <i x="1" s="1"/>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2" xr10:uid="{B468EC90-9A01-4E7E-9510-4F50C8957429}" cache="Slicer_Age_Group2" caption="Age Group" rowHeight="241300"/>
  <slicer name="Gender" xr10:uid="{D6DFBC14-D48E-4A5B-A140-195A5BCDA31B}" cache="Slicer_Gender" caption="Gend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519376BB-599B-49C9-A28A-723429D51A88}" cache="Slicer_Age_Group" caption="Age Group" style="SlicerStyleLight6"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3" xr10:uid="{A5DAE9FC-F84B-4F34-9019-AF249991D0C5}" cache="Slicer_Age_Group11" caption="Age Group"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82FBEF-BE29-47C9-977C-78985F2E5F68}" name="Table1" displayName="Table1" ref="A1:Y41" totalsRowShown="0">
  <autoFilter ref="A1:Y41" xr:uid="{8B82FBEF-BE29-47C9-977C-78985F2E5F68}"/>
  <tableColumns count="25">
    <tableColumn id="3" xr3:uid="{A9103E3C-1D46-45B5-B91F-DA03774D5A7F}" name="No."/>
    <tableColumn id="1" xr3:uid="{991D3695-8DCC-423D-9C82-D63B535EA1AB}" name="Gender"/>
    <tableColumn id="2" xr3:uid="{8AB446E3-15F9-4D50-8176-630DA65D3C2C}" name="Age"/>
    <tableColumn id="25" xr3:uid="{0334473D-234B-47D7-AA50-7E781F7F1F98}" name="Age Group" dataDxfId="75">
      <calculatedColumnFormula>IF(AND(Table1[[#This Row],[Age]]&gt;=20,Table1[[#This Row],[Age]]&lt;25),"20 to 25",IF(AND(Table1[[#This Row],[Age]]&gt;=25,Table1[[#This Row],[Age]]&lt;30),"25 to 29","30 to 35"))</calculatedColumnFormula>
    </tableColumn>
    <tableColumn id="4" xr3:uid="{508B9FE0-CFFB-4146-A68B-0C4B2C6FB24F}" name="Mutual Funds"/>
    <tableColumn id="5" xr3:uid="{72202A04-A47E-4A3C-BB9A-CDB681F1A4D7}" name="Equity Market"/>
    <tableColumn id="6" xr3:uid="{C3D89A26-4D49-474E-AA25-B1A2D47352BD}" name="Debentures"/>
    <tableColumn id="7" xr3:uid="{2FF4E269-1B25-4CE6-A9A0-D90BEB365CF8}" name="Government Bonds"/>
    <tableColumn id="8" xr3:uid="{60970910-9892-45D8-BA0D-90170E057920}" name="Fixed Deposits"/>
    <tableColumn id="9" xr3:uid="{88562B62-D7BC-4984-96A2-06CBD4D753D9}" name="Public Provident Fund"/>
    <tableColumn id="10" xr3:uid="{E2EC6B96-839E-43D9-BF5E-95D6BBB2FE8B}" name="Gold"/>
    <tableColumn id="11" xr3:uid="{69EB7A97-40AE-4179-B139-69B0B781C01A}" name="Stock Marktet"/>
    <tableColumn id="12" xr3:uid="{C54CE2AB-AE10-4F93-BDA1-ECEBB6A496F6}" name="Factors"/>
    <tableColumn id="13" xr3:uid="{116D3887-7832-43C2-808A-69C189D68F62}" name="Objective"/>
    <tableColumn id="14" xr3:uid="{413D454C-CD8B-4B6E-8965-7BBF37A19FF2}" name="Purpose"/>
    <tableColumn id="15" xr3:uid="{AEEA06FF-2CE6-460A-9D39-8A92783B1A74}" name="Duration"/>
    <tableColumn id="16" xr3:uid="{4BEF8E82-7C63-4511-AD79-E8E7BEC5686D}" name="Investment Monitoring"/>
    <tableColumn id="17" xr3:uid="{4F97C401-13A4-457A-B4F4-282E2CB975CE}" name="Expected Returns"/>
    <tableColumn id="18" xr3:uid="{321EFF95-B292-4AD7-9F5E-4EF8EE67EEEA}" name="Most Invested Avenue"/>
    <tableColumn id="19" xr3:uid="{3D3E8B45-9B8E-4965-9A94-2687DD1606EB}" name="Savings Objective "/>
    <tableColumn id="20" xr3:uid="{7A178658-713D-47EA-BDF4-5E4A12D1937C}" name=" Equity Reason"/>
    <tableColumn id="21" xr3:uid="{35345145-7FAC-4F72-9154-77448BAE26BF}" name="Mutual Fund Reason"/>
    <tableColumn id="22" xr3:uid="{5D8A76B4-6DED-4F47-8E3D-3E6969269029}" name=" Bonds Reason"/>
    <tableColumn id="23" xr3:uid="{565B113F-2FD6-4213-8008-219FE3164F2F}" name="FD reason"/>
    <tableColumn id="24" xr3:uid="{D605F58C-7312-4123-8075-335C7BF0747D}" name="Sour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kaggle.com/datasets/nitindatta/finance-dat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openxmlformats.org/officeDocument/2006/relationships/pivotTable" Target="../pivotTables/pivotTable1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69"/>
  <sheetViews>
    <sheetView tabSelected="1" workbookViewId="0">
      <selection activeCell="U8" sqref="U8"/>
    </sheetView>
  </sheetViews>
  <sheetFormatPr defaultRowHeight="14.5" x14ac:dyDescent="0.35"/>
  <cols>
    <col min="2" max="2" width="9" customWidth="1"/>
    <col min="3" max="3" width="0" hidden="1" customWidth="1"/>
    <col min="4" max="4" width="11.90625" bestFit="1" customWidth="1"/>
    <col min="5" max="5" width="14.36328125" hidden="1" customWidth="1"/>
    <col min="6" max="6" width="14.7265625" hidden="1" customWidth="1"/>
    <col min="7" max="7" width="12.6328125" hidden="1" customWidth="1"/>
    <col min="8" max="8" width="19" hidden="1" customWidth="1"/>
    <col min="9" max="9" width="14.90625" hidden="1" customWidth="1"/>
    <col min="10" max="10" width="21.08984375" hidden="1" customWidth="1"/>
    <col min="11" max="11" width="0" hidden="1" customWidth="1"/>
    <col min="12" max="12" width="14.7265625" hidden="1" customWidth="1"/>
    <col min="13" max="13" width="8.90625" customWidth="1"/>
    <col min="14" max="14" width="10.7265625" customWidth="1"/>
    <col min="15" max="15" width="9.7265625" customWidth="1"/>
    <col min="16" max="16" width="10.26953125" customWidth="1"/>
    <col min="17" max="17" width="22.1796875" customWidth="1"/>
    <col min="18" max="18" width="17.453125" customWidth="1"/>
    <col min="19" max="19" width="19.08984375" customWidth="1"/>
    <col min="20" max="20" width="17.7265625" customWidth="1"/>
    <col min="21" max="21" width="16.81640625" customWidth="1"/>
    <col min="22" max="22" width="17.6328125" customWidth="1"/>
    <col min="23" max="23" width="16.7265625" customWidth="1"/>
    <col min="24" max="24" width="13.7265625" customWidth="1"/>
    <col min="25" max="25" width="24.26953125" bestFit="1" customWidth="1"/>
  </cols>
  <sheetData>
    <row r="1" spans="1:25" x14ac:dyDescent="0.35">
      <c r="A1" t="s">
        <v>72</v>
      </c>
      <c r="B1" t="s">
        <v>0</v>
      </c>
      <c r="C1" t="s">
        <v>1</v>
      </c>
      <c r="D1" t="s">
        <v>65</v>
      </c>
      <c r="E1" t="s">
        <v>2</v>
      </c>
      <c r="F1" t="s">
        <v>3</v>
      </c>
      <c r="G1" t="s">
        <v>4</v>
      </c>
      <c r="H1" t="s">
        <v>5</v>
      </c>
      <c r="I1" t="s">
        <v>55</v>
      </c>
      <c r="J1" t="s">
        <v>57</v>
      </c>
      <c r="K1" t="s">
        <v>6</v>
      </c>
      <c r="L1" t="s">
        <v>7</v>
      </c>
      <c r="M1" t="s">
        <v>8</v>
      </c>
      <c r="N1" t="s">
        <v>9</v>
      </c>
      <c r="O1" t="s">
        <v>10</v>
      </c>
      <c r="P1" t="s">
        <v>11</v>
      </c>
      <c r="Q1" t="s">
        <v>12</v>
      </c>
      <c r="R1" t="s">
        <v>13</v>
      </c>
      <c r="S1" t="s">
        <v>59</v>
      </c>
      <c r="T1" t="s">
        <v>58</v>
      </c>
      <c r="U1" t="s">
        <v>61</v>
      </c>
      <c r="V1" t="s">
        <v>60</v>
      </c>
      <c r="W1" t="s">
        <v>62</v>
      </c>
      <c r="X1" t="s">
        <v>63</v>
      </c>
      <c r="Y1" t="s">
        <v>14</v>
      </c>
    </row>
    <row r="2" spans="1:25" x14ac:dyDescent="0.35">
      <c r="A2">
        <v>1</v>
      </c>
      <c r="B2" t="s">
        <v>15</v>
      </c>
      <c r="C2">
        <v>34</v>
      </c>
      <c r="D2" t="str">
        <f>IF(AND(Table1[[#This Row],[Age]]&gt;=20,Table1[[#This Row],[Age]]&lt;25),"20 to 25",IF(AND(Table1[[#This Row],[Age]]&gt;=25,Table1[[#This Row],[Age]]&lt;30),"25 to 29","30 to 35"))</f>
        <v>30 to 35</v>
      </c>
      <c r="E2">
        <v>1</v>
      </c>
      <c r="F2">
        <v>2</v>
      </c>
      <c r="G2">
        <v>5</v>
      </c>
      <c r="H2">
        <v>3</v>
      </c>
      <c r="I2">
        <v>7</v>
      </c>
      <c r="J2">
        <v>6</v>
      </c>
      <c r="K2">
        <v>4</v>
      </c>
      <c r="L2" t="s">
        <v>16</v>
      </c>
      <c r="M2" t="s">
        <v>17</v>
      </c>
      <c r="N2" t="s">
        <v>18</v>
      </c>
      <c r="O2" t="s">
        <v>19</v>
      </c>
      <c r="P2" t="s">
        <v>20</v>
      </c>
      <c r="Q2" t="s">
        <v>21</v>
      </c>
      <c r="R2" t="s">
        <v>22</v>
      </c>
      <c r="S2" t="s">
        <v>23</v>
      </c>
      <c r="T2" t="s">
        <v>24</v>
      </c>
      <c r="U2" t="s">
        <v>18</v>
      </c>
      <c r="V2" t="s">
        <v>25</v>
      </c>
      <c r="W2" t="s">
        <v>26</v>
      </c>
      <c r="X2" t="s">
        <v>27</v>
      </c>
      <c r="Y2" t="s">
        <v>28</v>
      </c>
    </row>
    <row r="3" spans="1:25" x14ac:dyDescent="0.35">
      <c r="A3">
        <v>2</v>
      </c>
      <c r="B3" t="s">
        <v>15</v>
      </c>
      <c r="C3">
        <v>23</v>
      </c>
      <c r="D3" t="str">
        <f>IF(AND(Table1[[#This Row],[Age]]&gt;=20,Table1[[#This Row],[Age]]&lt;25),"20 to 25",IF(AND(Table1[[#This Row],[Age]]&gt;=25,Table1[[#This Row],[Age]]&lt;30),"25 to 29","30 to 35"))</f>
        <v>20 to 25</v>
      </c>
      <c r="E3">
        <v>4</v>
      </c>
      <c r="F3">
        <v>3</v>
      </c>
      <c r="G3">
        <v>2</v>
      </c>
      <c r="H3">
        <v>1</v>
      </c>
      <c r="I3">
        <v>5</v>
      </c>
      <c r="J3">
        <v>6</v>
      </c>
      <c r="K3">
        <v>7</v>
      </c>
      <c r="L3" t="s">
        <v>29</v>
      </c>
      <c r="M3" t="s">
        <v>30</v>
      </c>
      <c r="N3" t="s">
        <v>18</v>
      </c>
      <c r="O3" t="s">
        <v>19</v>
      </c>
      <c r="P3" t="s">
        <v>31</v>
      </c>
      <c r="Q3" t="s">
        <v>32</v>
      </c>
      <c r="R3" t="s">
        <v>22</v>
      </c>
      <c r="S3" t="s">
        <v>23</v>
      </c>
      <c r="T3" t="s">
        <v>33</v>
      </c>
      <c r="U3" t="s">
        <v>34</v>
      </c>
      <c r="V3" t="s">
        <v>25</v>
      </c>
      <c r="W3" t="s">
        <v>26</v>
      </c>
      <c r="X3" t="s">
        <v>35</v>
      </c>
      <c r="Y3" t="s">
        <v>36</v>
      </c>
    </row>
    <row r="4" spans="1:25" x14ac:dyDescent="0.35">
      <c r="A4">
        <v>3</v>
      </c>
      <c r="B4" t="s">
        <v>37</v>
      </c>
      <c r="C4">
        <v>30</v>
      </c>
      <c r="D4" t="str">
        <f>IF(AND(Table1[[#This Row],[Age]]&gt;=20,Table1[[#This Row],[Age]]&lt;25),"20 to 25",IF(AND(Table1[[#This Row],[Age]]&gt;=25,Table1[[#This Row],[Age]]&lt;30),"25 to 29","30 to 35"))</f>
        <v>30 to 35</v>
      </c>
      <c r="E4">
        <v>3</v>
      </c>
      <c r="F4">
        <v>6</v>
      </c>
      <c r="G4">
        <v>4</v>
      </c>
      <c r="H4">
        <v>2</v>
      </c>
      <c r="I4">
        <v>5</v>
      </c>
      <c r="J4">
        <v>1</v>
      </c>
      <c r="K4">
        <v>7</v>
      </c>
      <c r="L4" t="s">
        <v>16</v>
      </c>
      <c r="M4" t="s">
        <v>17</v>
      </c>
      <c r="N4" t="s">
        <v>18</v>
      </c>
      <c r="O4" t="s">
        <v>19</v>
      </c>
      <c r="P4" t="s">
        <v>38</v>
      </c>
      <c r="Q4" t="s">
        <v>39</v>
      </c>
      <c r="R4" t="s">
        <v>22</v>
      </c>
      <c r="S4" t="s">
        <v>40</v>
      </c>
      <c r="T4" t="s">
        <v>24</v>
      </c>
      <c r="U4" t="s">
        <v>18</v>
      </c>
      <c r="V4" t="s">
        <v>41</v>
      </c>
      <c r="W4" t="s">
        <v>42</v>
      </c>
      <c r="X4" t="s">
        <v>27</v>
      </c>
      <c r="Y4" t="s">
        <v>43</v>
      </c>
    </row>
    <row r="5" spans="1:25" x14ac:dyDescent="0.35">
      <c r="A5">
        <v>4</v>
      </c>
      <c r="B5" t="s">
        <v>37</v>
      </c>
      <c r="C5">
        <v>22</v>
      </c>
      <c r="D5" t="str">
        <f>IF(AND(Table1[[#This Row],[Age]]&gt;=20,Table1[[#This Row],[Age]]&lt;25),"20 to 25",IF(AND(Table1[[#This Row],[Age]]&gt;=25,Table1[[#This Row],[Age]]&lt;30),"25 to 29","30 to 35"))</f>
        <v>20 to 25</v>
      </c>
      <c r="E5">
        <v>2</v>
      </c>
      <c r="F5">
        <v>1</v>
      </c>
      <c r="G5">
        <v>3</v>
      </c>
      <c r="H5">
        <v>7</v>
      </c>
      <c r="I5">
        <v>6</v>
      </c>
      <c r="J5">
        <v>4</v>
      </c>
      <c r="K5">
        <v>5</v>
      </c>
      <c r="L5" t="s">
        <v>16</v>
      </c>
      <c r="M5" t="s">
        <v>17</v>
      </c>
      <c r="N5" t="s">
        <v>44</v>
      </c>
      <c r="O5" t="s">
        <v>19</v>
      </c>
      <c r="P5" t="s">
        <v>45</v>
      </c>
      <c r="Q5" t="s">
        <v>39</v>
      </c>
      <c r="R5" t="s">
        <v>46</v>
      </c>
      <c r="S5" t="s">
        <v>40</v>
      </c>
      <c r="T5" t="s">
        <v>24</v>
      </c>
      <c r="U5" t="s">
        <v>34</v>
      </c>
      <c r="V5" t="s">
        <v>47</v>
      </c>
      <c r="W5" t="s">
        <v>41</v>
      </c>
      <c r="X5" t="s">
        <v>35</v>
      </c>
      <c r="Y5" t="s">
        <v>48</v>
      </c>
    </row>
    <row r="6" spans="1:25" x14ac:dyDescent="0.35">
      <c r="A6">
        <v>5</v>
      </c>
      <c r="B6" t="s">
        <v>15</v>
      </c>
      <c r="C6">
        <v>24</v>
      </c>
      <c r="D6" t="str">
        <f>IF(AND(Table1[[#This Row],[Age]]&gt;=20,Table1[[#This Row],[Age]]&lt;25),"20 to 25",IF(AND(Table1[[#This Row],[Age]]&gt;=25,Table1[[#This Row],[Age]]&lt;30),"25 to 29","30 to 35"))</f>
        <v>20 to 25</v>
      </c>
      <c r="E6">
        <v>2</v>
      </c>
      <c r="F6">
        <v>1</v>
      </c>
      <c r="G6">
        <v>3</v>
      </c>
      <c r="H6">
        <v>6</v>
      </c>
      <c r="I6">
        <v>4</v>
      </c>
      <c r="J6">
        <v>5</v>
      </c>
      <c r="K6">
        <v>7</v>
      </c>
      <c r="L6" t="s">
        <v>29</v>
      </c>
      <c r="M6" t="s">
        <v>17</v>
      </c>
      <c r="N6" t="s">
        <v>44</v>
      </c>
      <c r="O6" t="s">
        <v>19</v>
      </c>
      <c r="P6" t="s">
        <v>45</v>
      </c>
      <c r="Q6" t="s">
        <v>39</v>
      </c>
      <c r="R6" t="s">
        <v>22</v>
      </c>
      <c r="S6" t="s">
        <v>40</v>
      </c>
      <c r="T6" t="s">
        <v>24</v>
      </c>
      <c r="U6" t="s">
        <v>18</v>
      </c>
      <c r="V6" t="s">
        <v>25</v>
      </c>
      <c r="W6" t="s">
        <v>26</v>
      </c>
      <c r="X6" t="s">
        <v>49</v>
      </c>
      <c r="Y6" t="s">
        <v>48</v>
      </c>
    </row>
    <row r="7" spans="1:25" x14ac:dyDescent="0.35">
      <c r="A7">
        <v>6</v>
      </c>
      <c r="B7" t="s">
        <v>15</v>
      </c>
      <c r="C7">
        <v>24</v>
      </c>
      <c r="D7" t="str">
        <f>IF(AND(Table1[[#This Row],[Age]]&gt;=20,Table1[[#This Row],[Age]]&lt;25),"20 to 25",IF(AND(Table1[[#This Row],[Age]]&gt;=25,Table1[[#This Row],[Age]]&lt;30),"25 to 29","30 to 35"))</f>
        <v>20 to 25</v>
      </c>
      <c r="E7">
        <v>7</v>
      </c>
      <c r="F7">
        <v>5</v>
      </c>
      <c r="G7">
        <v>4</v>
      </c>
      <c r="H7">
        <v>6</v>
      </c>
      <c r="I7">
        <v>3</v>
      </c>
      <c r="J7">
        <v>1</v>
      </c>
      <c r="K7">
        <v>2</v>
      </c>
      <c r="L7" t="s">
        <v>29</v>
      </c>
      <c r="M7" t="s">
        <v>50</v>
      </c>
      <c r="N7" t="s">
        <v>18</v>
      </c>
      <c r="O7" t="s">
        <v>19</v>
      </c>
      <c r="P7" t="s">
        <v>20</v>
      </c>
      <c r="Q7" t="s">
        <v>39</v>
      </c>
      <c r="R7" t="s">
        <v>51</v>
      </c>
      <c r="S7" t="s">
        <v>23</v>
      </c>
      <c r="T7" t="s">
        <v>24</v>
      </c>
      <c r="U7" t="s">
        <v>52</v>
      </c>
      <c r="V7" t="s">
        <v>47</v>
      </c>
      <c r="W7" t="s">
        <v>26</v>
      </c>
      <c r="X7" t="s">
        <v>49</v>
      </c>
      <c r="Y7" t="s">
        <v>48</v>
      </c>
    </row>
    <row r="8" spans="1:25" x14ac:dyDescent="0.35">
      <c r="A8">
        <v>7</v>
      </c>
      <c r="B8" t="s">
        <v>15</v>
      </c>
      <c r="C8">
        <v>27</v>
      </c>
      <c r="D8" t="str">
        <f>IF(AND(Table1[[#This Row],[Age]]&gt;=20,Table1[[#This Row],[Age]]&lt;25),"20 to 25",IF(AND(Table1[[#This Row],[Age]]&gt;=25,Table1[[#This Row],[Age]]&lt;30),"25 to 29","30 to 35"))</f>
        <v>25 to 29</v>
      </c>
      <c r="E8">
        <v>3</v>
      </c>
      <c r="F8">
        <v>6</v>
      </c>
      <c r="G8">
        <v>4</v>
      </c>
      <c r="H8">
        <v>2</v>
      </c>
      <c r="I8">
        <v>5</v>
      </c>
      <c r="J8">
        <v>1</v>
      </c>
      <c r="K8">
        <v>7</v>
      </c>
      <c r="L8" t="s">
        <v>16</v>
      </c>
      <c r="M8" t="s">
        <v>17</v>
      </c>
      <c r="N8" t="s">
        <v>18</v>
      </c>
      <c r="O8" t="s">
        <v>19</v>
      </c>
      <c r="P8" t="s">
        <v>38</v>
      </c>
      <c r="Q8" t="s">
        <v>21</v>
      </c>
      <c r="R8" t="s">
        <v>22</v>
      </c>
      <c r="S8" t="s">
        <v>40</v>
      </c>
      <c r="T8" t="s">
        <v>24</v>
      </c>
      <c r="U8" t="s">
        <v>18</v>
      </c>
      <c r="V8" t="s">
        <v>25</v>
      </c>
      <c r="W8" t="s">
        <v>42</v>
      </c>
      <c r="X8" t="s">
        <v>35</v>
      </c>
      <c r="Y8" t="s">
        <v>36</v>
      </c>
    </row>
    <row r="9" spans="1:25" x14ac:dyDescent="0.35">
      <c r="A9">
        <v>8</v>
      </c>
      <c r="B9" t="s">
        <v>37</v>
      </c>
      <c r="C9">
        <v>21</v>
      </c>
      <c r="D9" t="str">
        <f>IF(AND(Table1[[#This Row],[Age]]&gt;=20,Table1[[#This Row],[Age]]&lt;25),"20 to 25",IF(AND(Table1[[#This Row],[Age]]&gt;=25,Table1[[#This Row],[Age]]&lt;30),"25 to 29","30 to 35"))</f>
        <v>20 to 25</v>
      </c>
      <c r="E9">
        <v>2</v>
      </c>
      <c r="F9">
        <v>3</v>
      </c>
      <c r="G9">
        <v>7</v>
      </c>
      <c r="H9">
        <v>4</v>
      </c>
      <c r="I9">
        <v>6</v>
      </c>
      <c r="J9">
        <v>1</v>
      </c>
      <c r="K9">
        <v>5</v>
      </c>
      <c r="L9" t="s">
        <v>16</v>
      </c>
      <c r="M9" t="s">
        <v>50</v>
      </c>
      <c r="N9" t="s">
        <v>18</v>
      </c>
      <c r="O9" t="s">
        <v>19</v>
      </c>
      <c r="P9" t="s">
        <v>38</v>
      </c>
      <c r="Q9" t="s">
        <v>21</v>
      </c>
      <c r="R9" t="s">
        <v>22</v>
      </c>
      <c r="S9" t="s">
        <v>23</v>
      </c>
      <c r="T9" t="s">
        <v>24</v>
      </c>
      <c r="U9" t="s">
        <v>18</v>
      </c>
      <c r="V9" t="s">
        <v>25</v>
      </c>
      <c r="W9" t="s">
        <v>42</v>
      </c>
      <c r="X9" t="s">
        <v>49</v>
      </c>
      <c r="Y9" t="s">
        <v>28</v>
      </c>
    </row>
    <row r="10" spans="1:25" x14ac:dyDescent="0.35">
      <c r="A10">
        <v>9</v>
      </c>
      <c r="B10" t="s">
        <v>37</v>
      </c>
      <c r="C10">
        <v>35</v>
      </c>
      <c r="D10" t="str">
        <f>IF(AND(Table1[[#This Row],[Age]]&gt;=20,Table1[[#This Row],[Age]]&lt;25),"20 to 25",IF(AND(Table1[[#This Row],[Age]]&gt;=25,Table1[[#This Row],[Age]]&lt;30),"25 to 29","30 to 35"))</f>
        <v>30 to 35</v>
      </c>
      <c r="E10">
        <v>2</v>
      </c>
      <c r="F10">
        <v>4</v>
      </c>
      <c r="G10">
        <v>7</v>
      </c>
      <c r="H10">
        <v>5</v>
      </c>
      <c r="I10">
        <v>3</v>
      </c>
      <c r="J10">
        <v>1</v>
      </c>
      <c r="K10">
        <v>6</v>
      </c>
      <c r="L10" t="s">
        <v>16</v>
      </c>
      <c r="M10" t="s">
        <v>17</v>
      </c>
      <c r="N10" t="s">
        <v>53</v>
      </c>
      <c r="O10" t="s">
        <v>54</v>
      </c>
      <c r="P10" t="s">
        <v>20</v>
      </c>
      <c r="Q10" t="s">
        <v>32</v>
      </c>
      <c r="R10" t="s">
        <v>22</v>
      </c>
      <c r="S10" t="s">
        <v>40</v>
      </c>
      <c r="T10" t="s">
        <v>24</v>
      </c>
      <c r="U10" t="s">
        <v>18</v>
      </c>
      <c r="V10" t="s">
        <v>47</v>
      </c>
      <c r="W10" t="s">
        <v>26</v>
      </c>
      <c r="X10" t="s">
        <v>27</v>
      </c>
      <c r="Y10" t="s">
        <v>43</v>
      </c>
    </row>
    <row r="11" spans="1:25" x14ac:dyDescent="0.35">
      <c r="A11">
        <v>10</v>
      </c>
      <c r="B11" t="s">
        <v>37</v>
      </c>
      <c r="C11">
        <v>31</v>
      </c>
      <c r="D11" t="str">
        <f>IF(AND(Table1[[#This Row],[Age]]&gt;=20,Table1[[#This Row],[Age]]&lt;25),"20 to 25",IF(AND(Table1[[#This Row],[Age]]&gt;=25,Table1[[#This Row],[Age]]&lt;30),"25 to 29","30 to 35"))</f>
        <v>30 to 35</v>
      </c>
      <c r="E11">
        <v>1</v>
      </c>
      <c r="F11">
        <v>3</v>
      </c>
      <c r="G11">
        <v>7</v>
      </c>
      <c r="H11">
        <v>4</v>
      </c>
      <c r="I11">
        <v>5</v>
      </c>
      <c r="J11">
        <v>2</v>
      </c>
      <c r="K11">
        <v>6</v>
      </c>
      <c r="L11" t="s">
        <v>16</v>
      </c>
      <c r="M11" t="s">
        <v>17</v>
      </c>
      <c r="N11" t="s">
        <v>18</v>
      </c>
      <c r="O11" t="s">
        <v>19</v>
      </c>
      <c r="P11" t="s">
        <v>38</v>
      </c>
      <c r="Q11" t="s">
        <v>21</v>
      </c>
      <c r="R11" t="s">
        <v>51</v>
      </c>
      <c r="S11" t="s">
        <v>55</v>
      </c>
      <c r="T11" t="s">
        <v>24</v>
      </c>
      <c r="U11" t="s">
        <v>18</v>
      </c>
      <c r="V11" t="s">
        <v>47</v>
      </c>
      <c r="W11" t="s">
        <v>42</v>
      </c>
      <c r="X11" t="s">
        <v>27</v>
      </c>
      <c r="Y11" t="s">
        <v>28</v>
      </c>
    </row>
    <row r="12" spans="1:25" x14ac:dyDescent="0.35">
      <c r="A12">
        <v>11</v>
      </c>
      <c r="B12" t="s">
        <v>15</v>
      </c>
      <c r="C12">
        <v>35</v>
      </c>
      <c r="D12" t="str">
        <f>IF(AND(Table1[[#This Row],[Age]]&gt;=20,Table1[[#This Row],[Age]]&lt;25),"20 to 25",IF(AND(Table1[[#This Row],[Age]]&gt;=25,Table1[[#This Row],[Age]]&lt;30),"25 to 29","30 to 35"))</f>
        <v>30 to 35</v>
      </c>
      <c r="E12">
        <v>2</v>
      </c>
      <c r="F12">
        <v>4</v>
      </c>
      <c r="G12">
        <v>7</v>
      </c>
      <c r="H12">
        <v>5</v>
      </c>
      <c r="I12">
        <v>3</v>
      </c>
      <c r="J12">
        <v>1</v>
      </c>
      <c r="K12">
        <v>6</v>
      </c>
      <c r="L12" t="s">
        <v>16</v>
      </c>
      <c r="M12" t="s">
        <v>50</v>
      </c>
      <c r="N12" t="s">
        <v>53</v>
      </c>
      <c r="O12" t="s">
        <v>54</v>
      </c>
      <c r="P12" t="s">
        <v>38</v>
      </c>
      <c r="Q12" t="s">
        <v>21</v>
      </c>
      <c r="R12" t="s">
        <v>22</v>
      </c>
      <c r="S12" t="s">
        <v>23</v>
      </c>
      <c r="T12" t="s">
        <v>24</v>
      </c>
      <c r="U12" t="s">
        <v>18</v>
      </c>
      <c r="V12" t="s">
        <v>25</v>
      </c>
      <c r="W12" t="s">
        <v>42</v>
      </c>
      <c r="X12" t="s">
        <v>49</v>
      </c>
      <c r="Y12" t="s">
        <v>36</v>
      </c>
    </row>
    <row r="13" spans="1:25" x14ac:dyDescent="0.35">
      <c r="A13">
        <v>12</v>
      </c>
      <c r="B13" t="s">
        <v>37</v>
      </c>
      <c r="C13">
        <v>29</v>
      </c>
      <c r="D13" t="str">
        <f>IF(AND(Table1[[#This Row],[Age]]&gt;=20,Table1[[#This Row],[Age]]&lt;25),"20 to 25",IF(AND(Table1[[#This Row],[Age]]&gt;=25,Table1[[#This Row],[Age]]&lt;30),"25 to 29","30 to 35"))</f>
        <v>25 to 29</v>
      </c>
      <c r="E13">
        <v>2</v>
      </c>
      <c r="F13">
        <v>5</v>
      </c>
      <c r="G13">
        <v>7</v>
      </c>
      <c r="H13">
        <v>6</v>
      </c>
      <c r="I13">
        <v>3</v>
      </c>
      <c r="J13">
        <v>1</v>
      </c>
      <c r="K13">
        <v>4</v>
      </c>
      <c r="L13" t="s">
        <v>16</v>
      </c>
      <c r="M13" t="s">
        <v>50</v>
      </c>
      <c r="N13" t="s">
        <v>18</v>
      </c>
      <c r="O13" t="s">
        <v>19</v>
      </c>
      <c r="P13" t="s">
        <v>20</v>
      </c>
      <c r="Q13" t="s">
        <v>21</v>
      </c>
      <c r="R13" t="s">
        <v>22</v>
      </c>
      <c r="S13" t="s">
        <v>23</v>
      </c>
      <c r="T13" t="s">
        <v>24</v>
      </c>
      <c r="U13" t="s">
        <v>18</v>
      </c>
      <c r="V13" t="s">
        <v>47</v>
      </c>
      <c r="W13" t="s">
        <v>42</v>
      </c>
      <c r="X13" t="s">
        <v>27</v>
      </c>
      <c r="Y13" t="s">
        <v>36</v>
      </c>
    </row>
    <row r="14" spans="1:25" x14ac:dyDescent="0.35">
      <c r="A14">
        <v>13</v>
      </c>
      <c r="B14" t="s">
        <v>15</v>
      </c>
      <c r="C14">
        <v>21</v>
      </c>
      <c r="D14" t="str">
        <f>IF(AND(Table1[[#This Row],[Age]]&gt;=20,Table1[[#This Row],[Age]]&lt;25),"20 to 25",IF(AND(Table1[[#This Row],[Age]]&gt;=25,Table1[[#This Row],[Age]]&lt;30),"25 to 29","30 to 35"))</f>
        <v>20 to 25</v>
      </c>
      <c r="E14">
        <v>1</v>
      </c>
      <c r="F14">
        <v>2</v>
      </c>
      <c r="G14">
        <v>3</v>
      </c>
      <c r="H14">
        <v>4</v>
      </c>
      <c r="I14">
        <v>5</v>
      </c>
      <c r="J14">
        <v>6</v>
      </c>
      <c r="K14">
        <v>7</v>
      </c>
      <c r="L14" t="s">
        <v>29</v>
      </c>
      <c r="M14" t="s">
        <v>17</v>
      </c>
      <c r="N14" t="s">
        <v>18</v>
      </c>
      <c r="O14" t="s">
        <v>54</v>
      </c>
      <c r="P14" t="s">
        <v>20</v>
      </c>
      <c r="Q14" t="s">
        <v>32</v>
      </c>
      <c r="R14" t="s">
        <v>22</v>
      </c>
      <c r="S14" t="s">
        <v>23</v>
      </c>
      <c r="T14" t="s">
        <v>56</v>
      </c>
      <c r="U14" t="s">
        <v>34</v>
      </c>
      <c r="V14" t="s">
        <v>25</v>
      </c>
      <c r="W14" t="s">
        <v>26</v>
      </c>
      <c r="X14" t="s">
        <v>49</v>
      </c>
      <c r="Y14" t="s">
        <v>48</v>
      </c>
    </row>
    <row r="15" spans="1:25" x14ac:dyDescent="0.35">
      <c r="A15">
        <v>14</v>
      </c>
      <c r="B15" t="s">
        <v>15</v>
      </c>
      <c r="C15">
        <v>28</v>
      </c>
      <c r="D15" t="str">
        <f>IF(AND(Table1[[#This Row],[Age]]&gt;=20,Table1[[#This Row],[Age]]&lt;25),"20 to 25",IF(AND(Table1[[#This Row],[Age]]&gt;=25,Table1[[#This Row],[Age]]&lt;30),"25 to 29","30 to 35"))</f>
        <v>25 to 29</v>
      </c>
      <c r="E15">
        <v>2</v>
      </c>
      <c r="F15">
        <v>3</v>
      </c>
      <c r="G15">
        <v>7</v>
      </c>
      <c r="H15">
        <v>4</v>
      </c>
      <c r="I15">
        <v>5</v>
      </c>
      <c r="J15">
        <v>1</v>
      </c>
      <c r="K15">
        <v>6</v>
      </c>
      <c r="L15" t="s">
        <v>16</v>
      </c>
      <c r="M15" t="s">
        <v>17</v>
      </c>
      <c r="N15" t="s">
        <v>18</v>
      </c>
      <c r="O15" t="s">
        <v>19</v>
      </c>
      <c r="P15" t="s">
        <v>20</v>
      </c>
      <c r="Q15" t="s">
        <v>21</v>
      </c>
      <c r="R15" t="s">
        <v>22</v>
      </c>
      <c r="S15" t="s">
        <v>23</v>
      </c>
      <c r="T15" t="s">
        <v>24</v>
      </c>
      <c r="U15" t="s">
        <v>18</v>
      </c>
      <c r="V15" t="s">
        <v>47</v>
      </c>
      <c r="W15" t="s">
        <v>42</v>
      </c>
      <c r="X15" t="s">
        <v>49</v>
      </c>
      <c r="Y15" t="s">
        <v>28</v>
      </c>
    </row>
    <row r="16" spans="1:25" x14ac:dyDescent="0.35">
      <c r="A16">
        <v>15</v>
      </c>
      <c r="B16" t="s">
        <v>15</v>
      </c>
      <c r="C16">
        <v>25</v>
      </c>
      <c r="D16" t="str">
        <f>IF(AND(Table1[[#This Row],[Age]]&gt;=20,Table1[[#This Row],[Age]]&lt;25),"20 to 25",IF(AND(Table1[[#This Row],[Age]]&gt;=25,Table1[[#This Row],[Age]]&lt;30),"25 to 29","30 to 35"))</f>
        <v>25 to 29</v>
      </c>
      <c r="E16">
        <v>2</v>
      </c>
      <c r="F16">
        <v>3</v>
      </c>
      <c r="G16">
        <v>7</v>
      </c>
      <c r="H16">
        <v>5</v>
      </c>
      <c r="I16">
        <v>4</v>
      </c>
      <c r="J16">
        <v>1</v>
      </c>
      <c r="K16">
        <v>6</v>
      </c>
      <c r="L16" t="s">
        <v>16</v>
      </c>
      <c r="M16" t="s">
        <v>17</v>
      </c>
      <c r="N16" t="s">
        <v>18</v>
      </c>
      <c r="O16" t="s">
        <v>19</v>
      </c>
      <c r="P16" t="s">
        <v>20</v>
      </c>
      <c r="Q16" t="s">
        <v>21</v>
      </c>
      <c r="R16" t="s">
        <v>22</v>
      </c>
      <c r="S16" t="s">
        <v>55</v>
      </c>
      <c r="T16" t="s">
        <v>33</v>
      </c>
      <c r="U16" t="s">
        <v>34</v>
      </c>
      <c r="V16" t="s">
        <v>25</v>
      </c>
      <c r="W16" t="s">
        <v>42</v>
      </c>
      <c r="X16" t="s">
        <v>49</v>
      </c>
      <c r="Y16" t="s">
        <v>36</v>
      </c>
    </row>
    <row r="17" spans="1:25" x14ac:dyDescent="0.35">
      <c r="A17">
        <v>16</v>
      </c>
      <c r="B17" t="s">
        <v>37</v>
      </c>
      <c r="C17">
        <v>27</v>
      </c>
      <c r="D17" t="str">
        <f>IF(AND(Table1[[#This Row],[Age]]&gt;=20,Table1[[#This Row],[Age]]&lt;25),"20 to 25",IF(AND(Table1[[#This Row],[Age]]&gt;=25,Table1[[#This Row],[Age]]&lt;30),"25 to 29","30 to 35"))</f>
        <v>25 to 29</v>
      </c>
      <c r="E17">
        <v>2</v>
      </c>
      <c r="F17">
        <v>3</v>
      </c>
      <c r="G17">
        <v>7</v>
      </c>
      <c r="H17">
        <v>5</v>
      </c>
      <c r="I17">
        <v>4</v>
      </c>
      <c r="J17">
        <v>1</v>
      </c>
      <c r="K17">
        <v>6</v>
      </c>
      <c r="L17" t="s">
        <v>16</v>
      </c>
      <c r="M17" t="s">
        <v>17</v>
      </c>
      <c r="N17" t="s">
        <v>18</v>
      </c>
      <c r="O17" t="s">
        <v>19</v>
      </c>
      <c r="P17" t="s">
        <v>20</v>
      </c>
      <c r="Q17" t="s">
        <v>21</v>
      </c>
      <c r="R17" t="s">
        <v>22</v>
      </c>
      <c r="S17" t="s">
        <v>23</v>
      </c>
      <c r="T17" t="s">
        <v>33</v>
      </c>
      <c r="U17" t="s">
        <v>18</v>
      </c>
      <c r="V17" t="s">
        <v>47</v>
      </c>
      <c r="W17" t="s">
        <v>42</v>
      </c>
      <c r="X17" t="s">
        <v>49</v>
      </c>
      <c r="Y17" t="s">
        <v>28</v>
      </c>
    </row>
    <row r="18" spans="1:25" x14ac:dyDescent="0.35">
      <c r="A18">
        <v>17</v>
      </c>
      <c r="B18" t="s">
        <v>15</v>
      </c>
      <c r="C18">
        <v>28</v>
      </c>
      <c r="D18" t="str">
        <f>IF(AND(Table1[[#This Row],[Age]]&gt;=20,Table1[[#This Row],[Age]]&lt;25),"20 to 25",IF(AND(Table1[[#This Row],[Age]]&gt;=25,Table1[[#This Row],[Age]]&lt;30),"25 to 29","30 to 35"))</f>
        <v>25 to 29</v>
      </c>
      <c r="E18">
        <v>3</v>
      </c>
      <c r="F18">
        <v>2</v>
      </c>
      <c r="G18">
        <v>7</v>
      </c>
      <c r="H18">
        <v>5</v>
      </c>
      <c r="I18">
        <v>4</v>
      </c>
      <c r="J18">
        <v>1</v>
      </c>
      <c r="K18">
        <v>6</v>
      </c>
      <c r="L18" t="s">
        <v>16</v>
      </c>
      <c r="M18" t="s">
        <v>50</v>
      </c>
      <c r="N18" t="s">
        <v>53</v>
      </c>
      <c r="O18" t="s">
        <v>19</v>
      </c>
      <c r="P18" t="s">
        <v>20</v>
      </c>
      <c r="Q18" t="s">
        <v>21</v>
      </c>
      <c r="R18" t="s">
        <v>22</v>
      </c>
      <c r="S18" t="s">
        <v>55</v>
      </c>
      <c r="T18" t="s">
        <v>33</v>
      </c>
      <c r="U18" t="s">
        <v>18</v>
      </c>
      <c r="V18" t="s">
        <v>47</v>
      </c>
      <c r="W18" t="s">
        <v>42</v>
      </c>
      <c r="X18" t="s">
        <v>49</v>
      </c>
      <c r="Y18" t="s">
        <v>43</v>
      </c>
    </row>
    <row r="19" spans="1:25" x14ac:dyDescent="0.35">
      <c r="A19">
        <v>18</v>
      </c>
      <c r="B19" t="s">
        <v>37</v>
      </c>
      <c r="C19">
        <v>27</v>
      </c>
      <c r="D19" t="str">
        <f>IF(AND(Table1[[#This Row],[Age]]&gt;=20,Table1[[#This Row],[Age]]&lt;25),"20 to 25",IF(AND(Table1[[#This Row],[Age]]&gt;=25,Table1[[#This Row],[Age]]&lt;30),"25 to 29","30 to 35"))</f>
        <v>25 to 29</v>
      </c>
      <c r="E19">
        <v>3</v>
      </c>
      <c r="F19">
        <v>2</v>
      </c>
      <c r="G19">
        <v>7</v>
      </c>
      <c r="H19">
        <v>4</v>
      </c>
      <c r="I19">
        <v>5</v>
      </c>
      <c r="J19">
        <v>1</v>
      </c>
      <c r="K19">
        <v>6</v>
      </c>
      <c r="L19" t="s">
        <v>16</v>
      </c>
      <c r="M19" t="s">
        <v>17</v>
      </c>
      <c r="N19" t="s">
        <v>18</v>
      </c>
      <c r="O19" t="s">
        <v>19</v>
      </c>
      <c r="P19" t="s">
        <v>20</v>
      </c>
      <c r="Q19" t="s">
        <v>21</v>
      </c>
      <c r="R19" t="s">
        <v>22</v>
      </c>
      <c r="S19" t="s">
        <v>23</v>
      </c>
      <c r="T19" t="s">
        <v>24</v>
      </c>
      <c r="U19" t="s">
        <v>18</v>
      </c>
      <c r="V19" t="s">
        <v>25</v>
      </c>
      <c r="W19" t="s">
        <v>42</v>
      </c>
      <c r="X19" t="s">
        <v>49</v>
      </c>
      <c r="Y19" t="s">
        <v>36</v>
      </c>
    </row>
    <row r="20" spans="1:25" x14ac:dyDescent="0.35">
      <c r="A20">
        <v>19</v>
      </c>
      <c r="B20" t="s">
        <v>37</v>
      </c>
      <c r="C20">
        <v>29</v>
      </c>
      <c r="D20" t="str">
        <f>IF(AND(Table1[[#This Row],[Age]]&gt;=20,Table1[[#This Row],[Age]]&lt;25),"20 to 25",IF(AND(Table1[[#This Row],[Age]]&gt;=25,Table1[[#This Row],[Age]]&lt;30),"25 to 29","30 to 35"))</f>
        <v>25 to 29</v>
      </c>
      <c r="E20">
        <v>3</v>
      </c>
      <c r="F20">
        <v>2</v>
      </c>
      <c r="G20">
        <v>7</v>
      </c>
      <c r="H20">
        <v>4</v>
      </c>
      <c r="I20">
        <v>5</v>
      </c>
      <c r="J20">
        <v>1</v>
      </c>
      <c r="K20">
        <v>6</v>
      </c>
      <c r="L20" t="s">
        <v>16</v>
      </c>
      <c r="M20" t="s">
        <v>50</v>
      </c>
      <c r="N20" t="s">
        <v>18</v>
      </c>
      <c r="O20" t="s">
        <v>19</v>
      </c>
      <c r="P20" t="s">
        <v>20</v>
      </c>
      <c r="Q20" t="s">
        <v>21</v>
      </c>
      <c r="R20" t="s">
        <v>22</v>
      </c>
      <c r="S20" t="s">
        <v>23</v>
      </c>
      <c r="T20" t="s">
        <v>24</v>
      </c>
      <c r="U20" t="s">
        <v>18</v>
      </c>
      <c r="V20" t="s">
        <v>25</v>
      </c>
      <c r="W20" t="s">
        <v>42</v>
      </c>
      <c r="X20" t="s">
        <v>49</v>
      </c>
      <c r="Y20" t="s">
        <v>28</v>
      </c>
    </row>
    <row r="21" spans="1:25" x14ac:dyDescent="0.35">
      <c r="A21">
        <v>20</v>
      </c>
      <c r="B21" t="s">
        <v>37</v>
      </c>
      <c r="C21">
        <v>26</v>
      </c>
      <c r="D21" t="str">
        <f>IF(AND(Table1[[#This Row],[Age]]&gt;=20,Table1[[#This Row],[Age]]&lt;25),"20 to 25",IF(AND(Table1[[#This Row],[Age]]&gt;=25,Table1[[#This Row],[Age]]&lt;30),"25 to 29","30 to 35"))</f>
        <v>25 to 29</v>
      </c>
      <c r="E21">
        <v>3</v>
      </c>
      <c r="F21">
        <v>4</v>
      </c>
      <c r="G21">
        <v>6</v>
      </c>
      <c r="H21">
        <v>5</v>
      </c>
      <c r="I21">
        <v>1</v>
      </c>
      <c r="J21">
        <v>2</v>
      </c>
      <c r="K21">
        <v>7</v>
      </c>
      <c r="L21" t="s">
        <v>16</v>
      </c>
      <c r="M21" t="s">
        <v>50</v>
      </c>
      <c r="N21" t="s">
        <v>18</v>
      </c>
      <c r="O21" t="s">
        <v>19</v>
      </c>
      <c r="P21" t="s">
        <v>38</v>
      </c>
      <c r="Q21" t="s">
        <v>21</v>
      </c>
      <c r="R21" t="s">
        <v>22</v>
      </c>
      <c r="S21" t="s">
        <v>55</v>
      </c>
      <c r="T21" t="s">
        <v>33</v>
      </c>
      <c r="U21" t="s">
        <v>18</v>
      </c>
      <c r="V21" t="s">
        <v>47</v>
      </c>
      <c r="W21" t="s">
        <v>42</v>
      </c>
      <c r="X21" t="s">
        <v>49</v>
      </c>
      <c r="Y21" t="s">
        <v>28</v>
      </c>
    </row>
    <row r="22" spans="1:25" x14ac:dyDescent="0.35">
      <c r="A22">
        <v>21</v>
      </c>
      <c r="B22" t="s">
        <v>37</v>
      </c>
      <c r="C22">
        <v>29</v>
      </c>
      <c r="D22" t="str">
        <f>IF(AND(Table1[[#This Row],[Age]]&gt;=20,Table1[[#This Row],[Age]]&lt;25),"20 to 25",IF(AND(Table1[[#This Row],[Age]]&gt;=25,Table1[[#This Row],[Age]]&lt;30),"25 to 29","30 to 35"))</f>
        <v>25 to 29</v>
      </c>
      <c r="E22">
        <v>2</v>
      </c>
      <c r="F22">
        <v>4</v>
      </c>
      <c r="G22">
        <v>7</v>
      </c>
      <c r="H22">
        <v>5</v>
      </c>
      <c r="I22">
        <v>3</v>
      </c>
      <c r="J22">
        <v>1</v>
      </c>
      <c r="K22">
        <v>6</v>
      </c>
      <c r="L22" t="s">
        <v>16</v>
      </c>
      <c r="M22" t="s">
        <v>17</v>
      </c>
      <c r="N22" t="s">
        <v>53</v>
      </c>
      <c r="O22" t="s">
        <v>19</v>
      </c>
      <c r="P22" t="s">
        <v>38</v>
      </c>
      <c r="Q22" t="s">
        <v>32</v>
      </c>
      <c r="R22" t="s">
        <v>22</v>
      </c>
      <c r="S22" t="s">
        <v>23</v>
      </c>
      <c r="T22" t="s">
        <v>24</v>
      </c>
      <c r="U22" t="s">
        <v>18</v>
      </c>
      <c r="V22" t="s">
        <v>25</v>
      </c>
      <c r="W22" t="s">
        <v>42</v>
      </c>
      <c r="X22" t="s">
        <v>27</v>
      </c>
      <c r="Y22" t="s">
        <v>36</v>
      </c>
    </row>
    <row r="23" spans="1:25" x14ac:dyDescent="0.35">
      <c r="A23">
        <v>22</v>
      </c>
      <c r="B23" t="s">
        <v>15</v>
      </c>
      <c r="C23">
        <v>24</v>
      </c>
      <c r="D23" t="str">
        <f>IF(AND(Table1[[#This Row],[Age]]&gt;=20,Table1[[#This Row],[Age]]&lt;25),"20 to 25",IF(AND(Table1[[#This Row],[Age]]&gt;=25,Table1[[#This Row],[Age]]&lt;30),"25 to 29","30 to 35"))</f>
        <v>20 to 25</v>
      </c>
      <c r="E23">
        <v>2</v>
      </c>
      <c r="F23">
        <v>4</v>
      </c>
      <c r="G23">
        <v>5</v>
      </c>
      <c r="H23">
        <v>6</v>
      </c>
      <c r="I23">
        <v>3</v>
      </c>
      <c r="J23">
        <v>1</v>
      </c>
      <c r="K23">
        <v>7</v>
      </c>
      <c r="L23" t="s">
        <v>16</v>
      </c>
      <c r="M23" t="s">
        <v>50</v>
      </c>
      <c r="N23" t="s">
        <v>18</v>
      </c>
      <c r="O23" t="s">
        <v>19</v>
      </c>
      <c r="P23" t="s">
        <v>38</v>
      </c>
      <c r="Q23" t="s">
        <v>21</v>
      </c>
      <c r="R23" t="s">
        <v>22</v>
      </c>
      <c r="S23" t="s">
        <v>40</v>
      </c>
      <c r="T23" t="s">
        <v>33</v>
      </c>
      <c r="U23" t="s">
        <v>18</v>
      </c>
      <c r="V23" t="s">
        <v>25</v>
      </c>
      <c r="W23" t="s">
        <v>42</v>
      </c>
      <c r="X23" t="s">
        <v>49</v>
      </c>
      <c r="Y23" t="s">
        <v>28</v>
      </c>
    </row>
    <row r="24" spans="1:25" x14ac:dyDescent="0.35">
      <c r="A24">
        <v>23</v>
      </c>
      <c r="B24" t="s">
        <v>37</v>
      </c>
      <c r="C24">
        <v>27</v>
      </c>
      <c r="D24" t="str">
        <f>IF(AND(Table1[[#This Row],[Age]]&gt;=20,Table1[[#This Row],[Age]]&lt;25),"20 to 25",IF(AND(Table1[[#This Row],[Age]]&gt;=25,Table1[[#This Row],[Age]]&lt;30),"25 to 29","30 to 35"))</f>
        <v>25 to 29</v>
      </c>
      <c r="E24">
        <v>3</v>
      </c>
      <c r="F24">
        <v>4</v>
      </c>
      <c r="G24">
        <v>6</v>
      </c>
      <c r="H24">
        <v>5</v>
      </c>
      <c r="I24">
        <v>2</v>
      </c>
      <c r="J24">
        <v>1</v>
      </c>
      <c r="K24">
        <v>7</v>
      </c>
      <c r="L24" t="s">
        <v>16</v>
      </c>
      <c r="M24" t="s">
        <v>17</v>
      </c>
      <c r="N24" t="s">
        <v>18</v>
      </c>
      <c r="O24" t="s">
        <v>19</v>
      </c>
      <c r="P24" t="s">
        <v>38</v>
      </c>
      <c r="Q24" t="s">
        <v>21</v>
      </c>
      <c r="R24" t="s">
        <v>22</v>
      </c>
      <c r="S24" t="s">
        <v>23</v>
      </c>
      <c r="T24" t="s">
        <v>24</v>
      </c>
      <c r="U24" t="s">
        <v>18</v>
      </c>
      <c r="V24" t="s">
        <v>25</v>
      </c>
      <c r="W24" t="s">
        <v>42</v>
      </c>
      <c r="X24" t="s">
        <v>49</v>
      </c>
      <c r="Y24" t="s">
        <v>36</v>
      </c>
    </row>
    <row r="25" spans="1:25" x14ac:dyDescent="0.35">
      <c r="A25">
        <v>24</v>
      </c>
      <c r="B25" t="s">
        <v>37</v>
      </c>
      <c r="C25">
        <v>25</v>
      </c>
      <c r="D25" t="str">
        <f>IF(AND(Table1[[#This Row],[Age]]&gt;=20,Table1[[#This Row],[Age]]&lt;25),"20 to 25",IF(AND(Table1[[#This Row],[Age]]&gt;=25,Table1[[#This Row],[Age]]&lt;30),"25 to 29","30 to 35"))</f>
        <v>25 to 29</v>
      </c>
      <c r="E25">
        <v>2</v>
      </c>
      <c r="F25">
        <v>4</v>
      </c>
      <c r="G25">
        <v>6</v>
      </c>
      <c r="H25">
        <v>5</v>
      </c>
      <c r="I25">
        <v>3</v>
      </c>
      <c r="J25">
        <v>1</v>
      </c>
      <c r="K25">
        <v>7</v>
      </c>
      <c r="L25" t="s">
        <v>16</v>
      </c>
      <c r="M25" t="s">
        <v>50</v>
      </c>
      <c r="N25" t="s">
        <v>53</v>
      </c>
      <c r="O25" t="s">
        <v>54</v>
      </c>
      <c r="P25" t="s">
        <v>38</v>
      </c>
      <c r="Q25" t="s">
        <v>32</v>
      </c>
      <c r="R25" t="s">
        <v>22</v>
      </c>
      <c r="S25" t="s">
        <v>57</v>
      </c>
      <c r="T25" t="s">
        <v>33</v>
      </c>
      <c r="U25" t="s">
        <v>52</v>
      </c>
      <c r="V25" t="s">
        <v>25</v>
      </c>
      <c r="W25" t="s">
        <v>42</v>
      </c>
      <c r="X25" t="s">
        <v>49</v>
      </c>
      <c r="Y25" t="s">
        <v>36</v>
      </c>
    </row>
    <row r="26" spans="1:25" x14ac:dyDescent="0.35">
      <c r="A26">
        <v>25</v>
      </c>
      <c r="B26" t="s">
        <v>15</v>
      </c>
      <c r="C26">
        <v>26</v>
      </c>
      <c r="D26" t="str">
        <f>IF(AND(Table1[[#This Row],[Age]]&gt;=20,Table1[[#This Row],[Age]]&lt;25),"20 to 25",IF(AND(Table1[[#This Row],[Age]]&gt;=25,Table1[[#This Row],[Age]]&lt;30),"25 to 29","30 to 35"))</f>
        <v>25 to 29</v>
      </c>
      <c r="E26">
        <v>2</v>
      </c>
      <c r="F26">
        <v>3</v>
      </c>
      <c r="G26">
        <v>7</v>
      </c>
      <c r="H26">
        <v>5</v>
      </c>
      <c r="I26">
        <v>4</v>
      </c>
      <c r="J26">
        <v>1</v>
      </c>
      <c r="K26">
        <v>6</v>
      </c>
      <c r="L26" t="s">
        <v>16</v>
      </c>
      <c r="M26" t="s">
        <v>17</v>
      </c>
      <c r="N26" t="s">
        <v>18</v>
      </c>
      <c r="O26" t="s">
        <v>19</v>
      </c>
      <c r="P26" t="s">
        <v>38</v>
      </c>
      <c r="Q26" t="s">
        <v>21</v>
      </c>
      <c r="R26" t="s">
        <v>51</v>
      </c>
      <c r="S26" t="s">
        <v>57</v>
      </c>
      <c r="T26" t="s">
        <v>24</v>
      </c>
      <c r="U26" t="s">
        <v>18</v>
      </c>
      <c r="V26" t="s">
        <v>25</v>
      </c>
      <c r="W26" t="s">
        <v>42</v>
      </c>
      <c r="X26" t="s">
        <v>49</v>
      </c>
      <c r="Y26" t="s">
        <v>28</v>
      </c>
    </row>
    <row r="27" spans="1:25" x14ac:dyDescent="0.35">
      <c r="A27">
        <v>26</v>
      </c>
      <c r="B27" t="s">
        <v>15</v>
      </c>
      <c r="C27">
        <v>32</v>
      </c>
      <c r="D27" t="str">
        <f>IF(AND(Table1[[#This Row],[Age]]&gt;=20,Table1[[#This Row],[Age]]&lt;25),"20 to 25",IF(AND(Table1[[#This Row],[Age]]&gt;=25,Table1[[#This Row],[Age]]&lt;30),"25 to 29","30 to 35"))</f>
        <v>30 to 35</v>
      </c>
      <c r="E27">
        <v>3</v>
      </c>
      <c r="F27">
        <v>4</v>
      </c>
      <c r="G27">
        <v>7</v>
      </c>
      <c r="H27">
        <v>5</v>
      </c>
      <c r="I27">
        <v>1</v>
      </c>
      <c r="J27">
        <v>2</v>
      </c>
      <c r="K27">
        <v>6</v>
      </c>
      <c r="L27" t="s">
        <v>16</v>
      </c>
      <c r="M27" t="s">
        <v>50</v>
      </c>
      <c r="N27" t="s">
        <v>53</v>
      </c>
      <c r="O27" t="s">
        <v>19</v>
      </c>
      <c r="P27" t="s">
        <v>38</v>
      </c>
      <c r="Q27" t="s">
        <v>21</v>
      </c>
      <c r="R27" t="s">
        <v>22</v>
      </c>
      <c r="S27" t="s">
        <v>23</v>
      </c>
      <c r="T27" t="s">
        <v>24</v>
      </c>
      <c r="U27" t="s">
        <v>18</v>
      </c>
      <c r="V27" t="s">
        <v>25</v>
      </c>
      <c r="W27" t="s">
        <v>42</v>
      </c>
      <c r="X27" t="s">
        <v>27</v>
      </c>
      <c r="Y27" t="s">
        <v>36</v>
      </c>
    </row>
    <row r="28" spans="1:25" x14ac:dyDescent="0.35">
      <c r="A28">
        <v>27</v>
      </c>
      <c r="B28" t="s">
        <v>37</v>
      </c>
      <c r="C28">
        <v>26</v>
      </c>
      <c r="D28" t="str">
        <f>IF(AND(Table1[[#This Row],[Age]]&gt;=20,Table1[[#This Row],[Age]]&lt;25),"20 to 25",IF(AND(Table1[[#This Row],[Age]]&gt;=25,Table1[[#This Row],[Age]]&lt;30),"25 to 29","30 to 35"))</f>
        <v>25 to 29</v>
      </c>
      <c r="E28">
        <v>3</v>
      </c>
      <c r="F28">
        <v>4</v>
      </c>
      <c r="G28">
        <v>6</v>
      </c>
      <c r="H28">
        <v>5</v>
      </c>
      <c r="I28">
        <v>1</v>
      </c>
      <c r="J28">
        <v>2</v>
      </c>
      <c r="K28">
        <v>7</v>
      </c>
      <c r="L28" t="s">
        <v>16</v>
      </c>
      <c r="M28" t="s">
        <v>17</v>
      </c>
      <c r="N28" t="s">
        <v>18</v>
      </c>
      <c r="O28" t="s">
        <v>19</v>
      </c>
      <c r="P28" t="s">
        <v>38</v>
      </c>
      <c r="Q28" t="s">
        <v>21</v>
      </c>
      <c r="R28" t="s">
        <v>22</v>
      </c>
      <c r="S28" t="s">
        <v>23</v>
      </c>
      <c r="T28" t="s">
        <v>24</v>
      </c>
      <c r="U28" t="s">
        <v>34</v>
      </c>
      <c r="V28" t="s">
        <v>47</v>
      </c>
      <c r="W28" t="s">
        <v>42</v>
      </c>
      <c r="X28" t="s">
        <v>27</v>
      </c>
      <c r="Y28" t="s">
        <v>36</v>
      </c>
    </row>
    <row r="29" spans="1:25" x14ac:dyDescent="0.35">
      <c r="A29">
        <v>28</v>
      </c>
      <c r="B29" t="s">
        <v>37</v>
      </c>
      <c r="C29">
        <v>31</v>
      </c>
      <c r="D29" t="str">
        <f>IF(AND(Table1[[#This Row],[Age]]&gt;=20,Table1[[#This Row],[Age]]&lt;25),"20 to 25",IF(AND(Table1[[#This Row],[Age]]&gt;=25,Table1[[#This Row],[Age]]&lt;30),"25 to 29","30 to 35"))</f>
        <v>30 to 35</v>
      </c>
      <c r="E29">
        <v>2</v>
      </c>
      <c r="F29">
        <v>3</v>
      </c>
      <c r="G29">
        <v>7</v>
      </c>
      <c r="H29">
        <v>6</v>
      </c>
      <c r="I29">
        <v>4</v>
      </c>
      <c r="J29">
        <v>1</v>
      </c>
      <c r="K29">
        <v>5</v>
      </c>
      <c r="L29" t="s">
        <v>16</v>
      </c>
      <c r="M29" t="s">
        <v>50</v>
      </c>
      <c r="N29" t="s">
        <v>53</v>
      </c>
      <c r="O29" t="s">
        <v>54</v>
      </c>
      <c r="P29" t="s">
        <v>20</v>
      </c>
      <c r="Q29" t="s">
        <v>21</v>
      </c>
      <c r="R29" t="s">
        <v>22</v>
      </c>
      <c r="S29" t="s">
        <v>55</v>
      </c>
      <c r="T29" t="s">
        <v>33</v>
      </c>
      <c r="U29" t="s">
        <v>18</v>
      </c>
      <c r="V29" t="s">
        <v>47</v>
      </c>
      <c r="W29" t="s">
        <v>26</v>
      </c>
      <c r="X29" t="s">
        <v>27</v>
      </c>
      <c r="Y29" t="s">
        <v>43</v>
      </c>
    </row>
    <row r="30" spans="1:25" x14ac:dyDescent="0.35">
      <c r="A30">
        <v>29</v>
      </c>
      <c r="B30" t="s">
        <v>37</v>
      </c>
      <c r="C30">
        <v>29</v>
      </c>
      <c r="D30" t="str">
        <f>IF(AND(Table1[[#This Row],[Age]]&gt;=20,Table1[[#This Row],[Age]]&lt;25),"20 to 25",IF(AND(Table1[[#This Row],[Age]]&gt;=25,Table1[[#This Row],[Age]]&lt;30),"25 to 29","30 to 35"))</f>
        <v>25 to 29</v>
      </c>
      <c r="E30">
        <v>2</v>
      </c>
      <c r="F30">
        <v>3</v>
      </c>
      <c r="G30">
        <v>6</v>
      </c>
      <c r="H30">
        <v>5</v>
      </c>
      <c r="I30">
        <v>1</v>
      </c>
      <c r="J30">
        <v>4</v>
      </c>
      <c r="K30">
        <v>7</v>
      </c>
      <c r="L30" t="s">
        <v>16</v>
      </c>
      <c r="M30" t="s">
        <v>17</v>
      </c>
      <c r="N30" t="s">
        <v>18</v>
      </c>
      <c r="O30" t="s">
        <v>19</v>
      </c>
      <c r="P30" t="s">
        <v>20</v>
      </c>
      <c r="Q30" t="s">
        <v>21</v>
      </c>
      <c r="R30" t="s">
        <v>22</v>
      </c>
      <c r="S30" t="s">
        <v>40</v>
      </c>
      <c r="T30" t="s">
        <v>24</v>
      </c>
      <c r="U30" t="s">
        <v>18</v>
      </c>
      <c r="V30" t="s">
        <v>25</v>
      </c>
      <c r="W30" t="s">
        <v>42</v>
      </c>
      <c r="X30" t="s">
        <v>49</v>
      </c>
      <c r="Y30" t="s">
        <v>43</v>
      </c>
    </row>
    <row r="31" spans="1:25" x14ac:dyDescent="0.35">
      <c r="A31">
        <v>30</v>
      </c>
      <c r="B31" t="s">
        <v>15</v>
      </c>
      <c r="C31">
        <v>34</v>
      </c>
      <c r="D31" t="str">
        <f>IF(AND(Table1[[#This Row],[Age]]&gt;=20,Table1[[#This Row],[Age]]&lt;25),"20 to 25",IF(AND(Table1[[#This Row],[Age]]&gt;=25,Table1[[#This Row],[Age]]&lt;30),"25 to 29","30 to 35"))</f>
        <v>30 to 35</v>
      </c>
      <c r="E31">
        <v>5</v>
      </c>
      <c r="F31">
        <v>4</v>
      </c>
      <c r="G31">
        <v>3</v>
      </c>
      <c r="H31">
        <v>2</v>
      </c>
      <c r="I31">
        <v>7</v>
      </c>
      <c r="J31">
        <v>1</v>
      </c>
      <c r="K31">
        <v>6</v>
      </c>
      <c r="L31" t="s">
        <v>16</v>
      </c>
      <c r="M31" t="s">
        <v>17</v>
      </c>
      <c r="N31" t="s">
        <v>44</v>
      </c>
      <c r="O31" t="s">
        <v>17</v>
      </c>
      <c r="P31" t="s">
        <v>38</v>
      </c>
      <c r="Q31" t="s">
        <v>21</v>
      </c>
      <c r="R31" t="s">
        <v>46</v>
      </c>
      <c r="S31" t="s">
        <v>23</v>
      </c>
      <c r="T31" t="s">
        <v>24</v>
      </c>
      <c r="U31" t="s">
        <v>18</v>
      </c>
      <c r="V31" t="s">
        <v>41</v>
      </c>
      <c r="W31" t="s">
        <v>26</v>
      </c>
      <c r="X31" t="s">
        <v>27</v>
      </c>
      <c r="Y31" t="s">
        <v>28</v>
      </c>
    </row>
    <row r="32" spans="1:25" x14ac:dyDescent="0.35">
      <c r="A32">
        <v>31</v>
      </c>
      <c r="B32" t="s">
        <v>37</v>
      </c>
      <c r="C32">
        <v>27</v>
      </c>
      <c r="D32" t="str">
        <f>IF(AND(Table1[[#This Row],[Age]]&gt;=20,Table1[[#This Row],[Age]]&lt;25),"20 to 25",IF(AND(Table1[[#This Row],[Age]]&gt;=25,Table1[[#This Row],[Age]]&lt;30),"25 to 29","30 to 35"))</f>
        <v>25 to 29</v>
      </c>
      <c r="E32">
        <v>4</v>
      </c>
      <c r="F32">
        <v>5</v>
      </c>
      <c r="G32">
        <v>1</v>
      </c>
      <c r="H32">
        <v>2</v>
      </c>
      <c r="I32">
        <v>7</v>
      </c>
      <c r="J32">
        <v>3</v>
      </c>
      <c r="K32">
        <v>6</v>
      </c>
      <c r="L32" t="s">
        <v>29</v>
      </c>
      <c r="M32" t="s">
        <v>17</v>
      </c>
      <c r="N32" t="s">
        <v>53</v>
      </c>
      <c r="O32" t="s">
        <v>19</v>
      </c>
      <c r="P32" t="s">
        <v>20</v>
      </c>
      <c r="Q32" t="s">
        <v>21</v>
      </c>
      <c r="R32" t="s">
        <v>46</v>
      </c>
      <c r="S32" t="s">
        <v>23</v>
      </c>
      <c r="T32" t="s">
        <v>56</v>
      </c>
      <c r="U32" t="s">
        <v>18</v>
      </c>
      <c r="V32" t="s">
        <v>41</v>
      </c>
      <c r="W32" t="s">
        <v>26</v>
      </c>
      <c r="X32" t="s">
        <v>27</v>
      </c>
      <c r="Y32" t="s">
        <v>43</v>
      </c>
    </row>
    <row r="33" spans="1:25" x14ac:dyDescent="0.35">
      <c r="A33">
        <v>32</v>
      </c>
      <c r="B33" t="s">
        <v>15</v>
      </c>
      <c r="C33">
        <v>31</v>
      </c>
      <c r="D33" t="str">
        <f>IF(AND(Table1[[#This Row],[Age]]&gt;=20,Table1[[#This Row],[Age]]&lt;25),"20 to 25",IF(AND(Table1[[#This Row],[Age]]&gt;=25,Table1[[#This Row],[Age]]&lt;30),"25 to 29","30 to 35"))</f>
        <v>30 to 35</v>
      </c>
      <c r="E33">
        <v>2</v>
      </c>
      <c r="F33">
        <v>4</v>
      </c>
      <c r="G33">
        <v>7</v>
      </c>
      <c r="H33">
        <v>6</v>
      </c>
      <c r="I33">
        <v>3</v>
      </c>
      <c r="J33">
        <v>1</v>
      </c>
      <c r="K33">
        <v>5</v>
      </c>
      <c r="L33" t="s">
        <v>16</v>
      </c>
      <c r="M33" t="s">
        <v>17</v>
      </c>
      <c r="N33" t="s">
        <v>18</v>
      </c>
      <c r="O33" t="s">
        <v>19</v>
      </c>
      <c r="P33" t="s">
        <v>38</v>
      </c>
      <c r="Q33" t="s">
        <v>21</v>
      </c>
      <c r="R33" t="s">
        <v>22</v>
      </c>
      <c r="S33" t="s">
        <v>55</v>
      </c>
      <c r="T33" t="s">
        <v>24</v>
      </c>
      <c r="U33" t="s">
        <v>18</v>
      </c>
      <c r="V33" t="s">
        <v>25</v>
      </c>
      <c r="W33" t="s">
        <v>42</v>
      </c>
      <c r="X33" t="s">
        <v>27</v>
      </c>
      <c r="Y33" t="s">
        <v>36</v>
      </c>
    </row>
    <row r="34" spans="1:25" x14ac:dyDescent="0.35">
      <c r="A34">
        <v>33</v>
      </c>
      <c r="B34" t="s">
        <v>37</v>
      </c>
      <c r="C34">
        <v>27</v>
      </c>
      <c r="D34" t="str">
        <f>IF(AND(Table1[[#This Row],[Age]]&gt;=20,Table1[[#This Row],[Age]]&lt;25),"20 to 25",IF(AND(Table1[[#This Row],[Age]]&gt;=25,Table1[[#This Row],[Age]]&lt;30),"25 to 29","30 to 35"))</f>
        <v>25 to 29</v>
      </c>
      <c r="E34">
        <v>2</v>
      </c>
      <c r="F34">
        <v>4</v>
      </c>
      <c r="G34">
        <v>7</v>
      </c>
      <c r="H34">
        <v>5</v>
      </c>
      <c r="I34">
        <v>1</v>
      </c>
      <c r="J34">
        <v>3</v>
      </c>
      <c r="K34">
        <v>6</v>
      </c>
      <c r="L34" t="s">
        <v>16</v>
      </c>
      <c r="M34" t="s">
        <v>17</v>
      </c>
      <c r="N34" t="s">
        <v>18</v>
      </c>
      <c r="O34" t="s">
        <v>19</v>
      </c>
      <c r="P34" t="s">
        <v>38</v>
      </c>
      <c r="Q34" t="s">
        <v>21</v>
      </c>
      <c r="R34" t="s">
        <v>51</v>
      </c>
      <c r="S34" t="s">
        <v>40</v>
      </c>
      <c r="T34" t="s">
        <v>33</v>
      </c>
      <c r="U34" t="s">
        <v>18</v>
      </c>
      <c r="V34" t="s">
        <v>47</v>
      </c>
      <c r="W34" t="s">
        <v>42</v>
      </c>
      <c r="X34" t="s">
        <v>27</v>
      </c>
      <c r="Y34" t="s">
        <v>28</v>
      </c>
    </row>
    <row r="35" spans="1:25" x14ac:dyDescent="0.35">
      <c r="A35">
        <v>34</v>
      </c>
      <c r="B35" t="s">
        <v>37</v>
      </c>
      <c r="C35">
        <v>26</v>
      </c>
      <c r="D35" t="str">
        <f>IF(AND(Table1[[#This Row],[Age]]&gt;=20,Table1[[#This Row],[Age]]&lt;25),"20 to 25",IF(AND(Table1[[#This Row],[Age]]&gt;=25,Table1[[#This Row],[Age]]&lt;30),"25 to 29","30 to 35"))</f>
        <v>25 to 29</v>
      </c>
      <c r="E35">
        <v>2</v>
      </c>
      <c r="F35">
        <v>3</v>
      </c>
      <c r="G35">
        <v>6</v>
      </c>
      <c r="H35">
        <v>4</v>
      </c>
      <c r="I35">
        <v>1</v>
      </c>
      <c r="J35">
        <v>5</v>
      </c>
      <c r="K35">
        <v>7</v>
      </c>
      <c r="L35" t="s">
        <v>16</v>
      </c>
      <c r="M35" t="s">
        <v>17</v>
      </c>
      <c r="N35" t="s">
        <v>18</v>
      </c>
      <c r="O35" t="s">
        <v>17</v>
      </c>
      <c r="P35" t="s">
        <v>20</v>
      </c>
      <c r="Q35" t="s">
        <v>21</v>
      </c>
      <c r="R35" t="s">
        <v>22</v>
      </c>
      <c r="S35" t="s">
        <v>55</v>
      </c>
      <c r="T35" t="s">
        <v>56</v>
      </c>
      <c r="U35" t="s">
        <v>34</v>
      </c>
      <c r="V35" t="s">
        <v>25</v>
      </c>
      <c r="W35" t="s">
        <v>26</v>
      </c>
      <c r="X35" t="s">
        <v>49</v>
      </c>
      <c r="Y35" t="s">
        <v>28</v>
      </c>
    </row>
    <row r="36" spans="1:25" x14ac:dyDescent="0.35">
      <c r="A36">
        <v>35</v>
      </c>
      <c r="B36" t="s">
        <v>37</v>
      </c>
      <c r="C36">
        <v>27</v>
      </c>
      <c r="D36" t="str">
        <f>IF(AND(Table1[[#This Row],[Age]]&gt;=20,Table1[[#This Row],[Age]]&lt;25),"20 to 25",IF(AND(Table1[[#This Row],[Age]]&gt;=25,Table1[[#This Row],[Age]]&lt;30),"25 to 29","30 to 35"))</f>
        <v>25 to 29</v>
      </c>
      <c r="E36">
        <v>2</v>
      </c>
      <c r="F36">
        <v>3</v>
      </c>
      <c r="G36">
        <v>6</v>
      </c>
      <c r="H36">
        <v>5</v>
      </c>
      <c r="I36">
        <v>4</v>
      </c>
      <c r="J36">
        <v>1</v>
      </c>
      <c r="K36">
        <v>7</v>
      </c>
      <c r="L36" t="s">
        <v>16</v>
      </c>
      <c r="M36" t="s">
        <v>17</v>
      </c>
      <c r="N36" t="s">
        <v>18</v>
      </c>
      <c r="O36" t="s">
        <v>19</v>
      </c>
      <c r="P36" t="s">
        <v>20</v>
      </c>
      <c r="Q36" t="s">
        <v>32</v>
      </c>
      <c r="R36" t="s">
        <v>22</v>
      </c>
      <c r="S36" t="s">
        <v>23</v>
      </c>
      <c r="T36" t="s">
        <v>33</v>
      </c>
      <c r="U36" t="s">
        <v>18</v>
      </c>
      <c r="V36" t="s">
        <v>25</v>
      </c>
      <c r="W36" t="s">
        <v>26</v>
      </c>
      <c r="X36" t="s">
        <v>27</v>
      </c>
      <c r="Y36" t="s">
        <v>36</v>
      </c>
    </row>
    <row r="37" spans="1:25" x14ac:dyDescent="0.35">
      <c r="A37">
        <v>36</v>
      </c>
      <c r="B37" t="s">
        <v>37</v>
      </c>
      <c r="C37">
        <v>30</v>
      </c>
      <c r="D37" t="str">
        <f>IF(AND(Table1[[#This Row],[Age]]&gt;=20,Table1[[#This Row],[Age]]&lt;25),"20 to 25",IF(AND(Table1[[#This Row],[Age]]&gt;=25,Table1[[#This Row],[Age]]&lt;30),"25 to 29","30 to 35"))</f>
        <v>30 to 35</v>
      </c>
      <c r="E37">
        <v>1</v>
      </c>
      <c r="F37">
        <v>4</v>
      </c>
      <c r="G37">
        <v>6</v>
      </c>
      <c r="H37">
        <v>5</v>
      </c>
      <c r="I37">
        <v>3</v>
      </c>
      <c r="J37">
        <v>2</v>
      </c>
      <c r="K37">
        <v>7</v>
      </c>
      <c r="L37" t="s">
        <v>16</v>
      </c>
      <c r="M37" t="s">
        <v>50</v>
      </c>
      <c r="N37" t="s">
        <v>53</v>
      </c>
      <c r="O37" t="s">
        <v>19</v>
      </c>
      <c r="P37" t="s">
        <v>38</v>
      </c>
      <c r="Q37" t="s">
        <v>21</v>
      </c>
      <c r="R37" t="s">
        <v>22</v>
      </c>
      <c r="S37" t="s">
        <v>55</v>
      </c>
      <c r="T37" t="s">
        <v>33</v>
      </c>
      <c r="U37" t="s">
        <v>18</v>
      </c>
      <c r="V37" t="s">
        <v>25</v>
      </c>
      <c r="W37" t="s">
        <v>42</v>
      </c>
      <c r="X37" t="s">
        <v>27</v>
      </c>
      <c r="Y37" t="s">
        <v>36</v>
      </c>
    </row>
    <row r="38" spans="1:25" x14ac:dyDescent="0.35">
      <c r="A38">
        <v>37</v>
      </c>
      <c r="B38" t="s">
        <v>37</v>
      </c>
      <c r="C38">
        <v>30</v>
      </c>
      <c r="D38" t="str">
        <f>IF(AND(Table1[[#This Row],[Age]]&gt;=20,Table1[[#This Row],[Age]]&lt;25),"20 to 25",IF(AND(Table1[[#This Row],[Age]]&gt;=25,Table1[[#This Row],[Age]]&lt;30),"25 to 29","30 to 35"))</f>
        <v>30 to 35</v>
      </c>
      <c r="E38">
        <v>2</v>
      </c>
      <c r="F38">
        <v>4</v>
      </c>
      <c r="G38">
        <v>7</v>
      </c>
      <c r="H38">
        <v>5</v>
      </c>
      <c r="I38">
        <v>1</v>
      </c>
      <c r="J38">
        <v>3</v>
      </c>
      <c r="K38">
        <v>6</v>
      </c>
      <c r="L38" t="s">
        <v>16</v>
      </c>
      <c r="M38" t="s">
        <v>17</v>
      </c>
      <c r="N38" t="s">
        <v>18</v>
      </c>
      <c r="O38" t="s">
        <v>19</v>
      </c>
      <c r="P38" t="s">
        <v>20</v>
      </c>
      <c r="Q38" t="s">
        <v>21</v>
      </c>
      <c r="R38" t="s">
        <v>22</v>
      </c>
      <c r="S38" t="s">
        <v>40</v>
      </c>
      <c r="T38" t="s">
        <v>24</v>
      </c>
      <c r="U38" t="s">
        <v>18</v>
      </c>
      <c r="V38" t="s">
        <v>25</v>
      </c>
      <c r="W38" t="s">
        <v>42</v>
      </c>
      <c r="X38" t="s">
        <v>49</v>
      </c>
      <c r="Y38" t="s">
        <v>28</v>
      </c>
    </row>
    <row r="39" spans="1:25" x14ac:dyDescent="0.35">
      <c r="A39">
        <v>38</v>
      </c>
      <c r="B39" t="s">
        <v>37</v>
      </c>
      <c r="C39">
        <v>25</v>
      </c>
      <c r="D39" t="str">
        <f>IF(AND(Table1[[#This Row],[Age]]&gt;=20,Table1[[#This Row],[Age]]&lt;25),"20 to 25",IF(AND(Table1[[#This Row],[Age]]&gt;=25,Table1[[#This Row],[Age]]&lt;30),"25 to 29","30 to 35"))</f>
        <v>25 to 29</v>
      </c>
      <c r="E39">
        <v>5</v>
      </c>
      <c r="F39">
        <v>4</v>
      </c>
      <c r="G39">
        <v>7</v>
      </c>
      <c r="H39">
        <v>6</v>
      </c>
      <c r="I39">
        <v>1</v>
      </c>
      <c r="J39">
        <v>2</v>
      </c>
      <c r="K39">
        <v>3</v>
      </c>
      <c r="L39" t="s">
        <v>16</v>
      </c>
      <c r="M39" t="s">
        <v>50</v>
      </c>
      <c r="N39" t="s">
        <v>53</v>
      </c>
      <c r="O39" t="s">
        <v>54</v>
      </c>
      <c r="P39" t="s">
        <v>38</v>
      </c>
      <c r="Q39" t="s">
        <v>21</v>
      </c>
      <c r="R39" t="s">
        <v>51</v>
      </c>
      <c r="S39" t="s">
        <v>57</v>
      </c>
      <c r="T39" t="s">
        <v>33</v>
      </c>
      <c r="U39" t="s">
        <v>18</v>
      </c>
      <c r="V39" t="s">
        <v>25</v>
      </c>
      <c r="W39" t="s">
        <v>26</v>
      </c>
      <c r="X39" t="s">
        <v>27</v>
      </c>
      <c r="Y39" t="s">
        <v>36</v>
      </c>
    </row>
    <row r="40" spans="1:25" x14ac:dyDescent="0.35">
      <c r="A40">
        <v>39</v>
      </c>
      <c r="B40" t="s">
        <v>37</v>
      </c>
      <c r="C40">
        <v>31</v>
      </c>
      <c r="D40" t="str">
        <f>IF(AND(Table1[[#This Row],[Age]]&gt;=20,Table1[[#This Row],[Age]]&lt;25),"20 to 25",IF(AND(Table1[[#This Row],[Age]]&gt;=25,Table1[[#This Row],[Age]]&lt;30),"25 to 29","30 to 35"))</f>
        <v>30 to 35</v>
      </c>
      <c r="E40">
        <v>2</v>
      </c>
      <c r="F40">
        <v>4</v>
      </c>
      <c r="G40">
        <v>7</v>
      </c>
      <c r="H40">
        <v>5</v>
      </c>
      <c r="I40">
        <v>3</v>
      </c>
      <c r="J40">
        <v>1</v>
      </c>
      <c r="K40">
        <v>6</v>
      </c>
      <c r="L40" t="s">
        <v>16</v>
      </c>
      <c r="M40" t="s">
        <v>50</v>
      </c>
      <c r="N40" t="s">
        <v>53</v>
      </c>
      <c r="O40" t="s">
        <v>19</v>
      </c>
      <c r="P40" t="s">
        <v>20</v>
      </c>
      <c r="Q40" t="s">
        <v>32</v>
      </c>
      <c r="R40" t="s">
        <v>22</v>
      </c>
      <c r="S40" t="s">
        <v>40</v>
      </c>
      <c r="T40" t="s">
        <v>33</v>
      </c>
      <c r="U40" t="s">
        <v>34</v>
      </c>
      <c r="V40" t="s">
        <v>47</v>
      </c>
      <c r="W40" t="s">
        <v>42</v>
      </c>
      <c r="X40" t="s">
        <v>27</v>
      </c>
      <c r="Y40" t="s">
        <v>28</v>
      </c>
    </row>
    <row r="41" spans="1:25" x14ac:dyDescent="0.35">
      <c r="A41">
        <v>40</v>
      </c>
      <c r="B41" t="s">
        <v>37</v>
      </c>
      <c r="C41">
        <v>29</v>
      </c>
      <c r="D41" t="str">
        <f>IF(AND(Table1[[#This Row],[Age]]&gt;=20,Table1[[#This Row],[Age]]&lt;25),"20 to 25",IF(AND(Table1[[#This Row],[Age]]&gt;=25,Table1[[#This Row],[Age]]&lt;30),"25 to 29","30 to 35"))</f>
        <v>25 to 29</v>
      </c>
      <c r="E41">
        <v>4</v>
      </c>
      <c r="F41">
        <v>3</v>
      </c>
      <c r="G41">
        <v>5</v>
      </c>
      <c r="H41">
        <v>7</v>
      </c>
      <c r="I41">
        <v>2</v>
      </c>
      <c r="J41">
        <v>1</v>
      </c>
      <c r="K41">
        <v>6</v>
      </c>
      <c r="L41" t="s">
        <v>16</v>
      </c>
      <c r="M41" t="s">
        <v>17</v>
      </c>
      <c r="N41" t="s">
        <v>18</v>
      </c>
      <c r="O41" t="s">
        <v>19</v>
      </c>
      <c r="P41" t="s">
        <v>38</v>
      </c>
      <c r="Q41" t="s">
        <v>21</v>
      </c>
      <c r="R41" t="s">
        <v>22</v>
      </c>
      <c r="S41" t="s">
        <v>55</v>
      </c>
      <c r="T41" t="s">
        <v>24</v>
      </c>
      <c r="U41" t="s">
        <v>34</v>
      </c>
      <c r="V41" t="s">
        <v>25</v>
      </c>
      <c r="W41" t="s">
        <v>26</v>
      </c>
      <c r="X41" t="s">
        <v>27</v>
      </c>
      <c r="Y41" t="s">
        <v>36</v>
      </c>
    </row>
    <row r="44" spans="1:25" x14ac:dyDescent="0.35">
      <c r="Q44">
        <f>COUNTIF(Q40:Q41,"Weekly")</f>
        <v>1</v>
      </c>
    </row>
    <row r="69" spans="5:5" x14ac:dyDescent="0.35">
      <c r="E69" s="1" t="s">
        <v>66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8A61A-2708-4D2A-813D-655DF9DF0352}">
  <dimension ref="B1:N53"/>
  <sheetViews>
    <sheetView topLeftCell="A4" workbookViewId="0">
      <selection activeCell="F12" sqref="F12"/>
    </sheetView>
  </sheetViews>
  <sheetFormatPr defaultRowHeight="14.5" x14ac:dyDescent="0.35"/>
  <cols>
    <col min="3" max="3" width="13.54296875" style="8" customWidth="1"/>
    <col min="4" max="4" width="93.90625" bestFit="1" customWidth="1"/>
  </cols>
  <sheetData>
    <row r="1" spans="2:14" x14ac:dyDescent="0.35">
      <c r="B1" s="6"/>
      <c r="D1" s="6"/>
      <c r="E1" s="6"/>
      <c r="F1" s="6"/>
      <c r="G1" s="6"/>
      <c r="H1" s="6"/>
      <c r="I1" s="6"/>
      <c r="J1" s="6"/>
      <c r="K1" s="6"/>
      <c r="L1" s="6"/>
      <c r="M1" s="6"/>
      <c r="N1" s="6"/>
    </row>
    <row r="2" spans="2:14" x14ac:dyDescent="0.35">
      <c r="B2" s="7"/>
      <c r="D2" s="7"/>
      <c r="E2" s="7"/>
      <c r="F2" s="7"/>
      <c r="G2" s="7"/>
      <c r="H2" s="7"/>
      <c r="I2" s="7"/>
      <c r="J2" s="7"/>
      <c r="K2" s="7"/>
      <c r="L2" s="7"/>
      <c r="M2" s="7"/>
      <c r="N2" s="6"/>
    </row>
    <row r="3" spans="2:14" ht="15.5" x14ac:dyDescent="0.35">
      <c r="B3" s="7"/>
      <c r="C3" s="9"/>
      <c r="D3" s="10"/>
      <c r="E3" s="7"/>
      <c r="F3" s="7"/>
      <c r="G3" s="7"/>
      <c r="H3" s="7"/>
      <c r="I3" s="7"/>
      <c r="J3" s="7"/>
      <c r="K3" s="7"/>
      <c r="L3" s="7"/>
      <c r="M3" s="7"/>
      <c r="N3" s="6"/>
    </row>
    <row r="4" spans="2:14" ht="15.5" x14ac:dyDescent="0.35">
      <c r="B4" s="7"/>
      <c r="C4" s="64" t="s">
        <v>85</v>
      </c>
      <c r="D4" s="64"/>
      <c r="E4" s="7"/>
      <c r="F4" s="7"/>
      <c r="G4" s="7"/>
      <c r="H4" s="7"/>
      <c r="I4" s="7"/>
      <c r="J4" s="7"/>
      <c r="K4" s="7"/>
      <c r="L4" s="7"/>
      <c r="M4" s="7"/>
      <c r="N4" s="6"/>
    </row>
    <row r="5" spans="2:14" ht="15.5" x14ac:dyDescent="0.35">
      <c r="B5" s="7"/>
      <c r="C5" s="12">
        <v>1</v>
      </c>
      <c r="D5" s="13" t="s">
        <v>86</v>
      </c>
      <c r="E5" s="7"/>
      <c r="F5" s="7"/>
      <c r="G5" s="7"/>
      <c r="H5" s="7"/>
      <c r="I5" s="7"/>
      <c r="J5" s="7"/>
      <c r="K5" s="7"/>
      <c r="L5" s="7"/>
      <c r="M5" s="7"/>
      <c r="N5" s="6"/>
    </row>
    <row r="6" spans="2:14" ht="15.5" x14ac:dyDescent="0.35">
      <c r="B6" s="7"/>
      <c r="C6" s="12">
        <v>2</v>
      </c>
      <c r="D6" s="63" t="s">
        <v>120</v>
      </c>
      <c r="E6" s="7"/>
      <c r="F6" s="7"/>
      <c r="G6" s="7"/>
      <c r="H6" s="7"/>
      <c r="I6" s="7"/>
      <c r="J6" s="7"/>
      <c r="K6" s="7"/>
      <c r="L6" s="7"/>
      <c r="M6" s="7"/>
      <c r="N6" s="6"/>
    </row>
    <row r="7" spans="2:14" ht="15.5" x14ac:dyDescent="0.35">
      <c r="B7" s="7"/>
      <c r="C7" s="9"/>
      <c r="D7" s="10"/>
      <c r="E7" s="7"/>
      <c r="F7" s="7"/>
      <c r="G7" s="7"/>
      <c r="H7" s="7"/>
      <c r="I7" s="7"/>
      <c r="J7" s="7"/>
      <c r="K7" s="7"/>
      <c r="L7" s="7"/>
      <c r="M7" s="7"/>
      <c r="N7" s="6"/>
    </row>
    <row r="8" spans="2:14" ht="15.5" x14ac:dyDescent="0.35">
      <c r="B8" s="7"/>
      <c r="C8" s="64" t="s">
        <v>87</v>
      </c>
      <c r="D8" s="64"/>
      <c r="E8" s="7"/>
      <c r="F8" s="7"/>
      <c r="G8" s="7"/>
      <c r="H8" s="7"/>
      <c r="I8" s="7"/>
      <c r="J8" s="7"/>
      <c r="K8" s="7"/>
      <c r="L8" s="7"/>
      <c r="M8" s="7"/>
      <c r="N8" s="6"/>
    </row>
    <row r="9" spans="2:14" ht="15.5" x14ac:dyDescent="0.35">
      <c r="B9" s="7"/>
      <c r="C9" s="12">
        <v>1</v>
      </c>
      <c r="D9" s="13" t="s">
        <v>88</v>
      </c>
      <c r="E9" s="7"/>
      <c r="F9" s="7"/>
      <c r="G9" s="7"/>
      <c r="H9" s="7"/>
      <c r="I9" s="7"/>
      <c r="J9" s="7"/>
      <c r="K9" s="7"/>
      <c r="L9" s="7"/>
      <c r="M9" s="7"/>
      <c r="N9" s="6"/>
    </row>
    <row r="10" spans="2:14" ht="15.5" x14ac:dyDescent="0.35">
      <c r="B10" s="7"/>
      <c r="C10" s="12">
        <v>2</v>
      </c>
      <c r="D10" s="13" t="s">
        <v>89</v>
      </c>
      <c r="E10" s="7"/>
      <c r="F10" s="7"/>
      <c r="G10" s="7"/>
      <c r="H10" s="7"/>
      <c r="I10" s="7"/>
      <c r="J10" s="7"/>
      <c r="K10" s="7"/>
      <c r="L10" s="7"/>
      <c r="M10" s="7"/>
      <c r="N10" s="6"/>
    </row>
    <row r="11" spans="2:14" ht="15.5" x14ac:dyDescent="0.35">
      <c r="B11" s="7"/>
      <c r="C11" s="12">
        <v>3</v>
      </c>
      <c r="D11" s="13" t="s">
        <v>92</v>
      </c>
      <c r="E11" s="7"/>
      <c r="F11" s="7"/>
      <c r="G11" s="7"/>
      <c r="H11" s="7"/>
      <c r="I11" s="7"/>
      <c r="J11" s="7"/>
      <c r="K11" s="7"/>
      <c r="L11" s="7"/>
      <c r="M11" s="7"/>
      <c r="N11" s="6"/>
    </row>
    <row r="12" spans="2:14" ht="15.5" x14ac:dyDescent="0.35">
      <c r="B12" s="7"/>
      <c r="C12" s="9"/>
      <c r="D12" s="10"/>
      <c r="E12" s="7"/>
      <c r="F12" s="7"/>
      <c r="G12" s="7"/>
      <c r="H12" s="7"/>
      <c r="I12" s="7"/>
      <c r="J12" s="7"/>
      <c r="K12" s="7"/>
      <c r="L12" s="7"/>
      <c r="M12" s="7"/>
      <c r="N12" s="6"/>
    </row>
    <row r="13" spans="2:14" ht="15.5" x14ac:dyDescent="0.35">
      <c r="B13" s="7"/>
      <c r="C13" s="64" t="s">
        <v>90</v>
      </c>
      <c r="D13" s="64"/>
      <c r="E13" s="7"/>
      <c r="F13" s="7"/>
      <c r="G13" s="7"/>
      <c r="H13" s="7"/>
      <c r="I13" s="7"/>
      <c r="J13" s="7"/>
      <c r="K13" s="7"/>
      <c r="L13" s="7"/>
      <c r="M13" s="7"/>
      <c r="N13" s="6"/>
    </row>
    <row r="14" spans="2:14" ht="15.5" x14ac:dyDescent="0.35">
      <c r="B14" s="7"/>
      <c r="C14" s="12">
        <v>1</v>
      </c>
      <c r="D14" s="13" t="s">
        <v>91</v>
      </c>
      <c r="E14" s="5"/>
      <c r="F14" s="5"/>
      <c r="G14" s="5"/>
      <c r="H14" s="5"/>
      <c r="I14" s="5"/>
      <c r="J14" s="5"/>
      <c r="K14" s="5"/>
      <c r="L14" s="5"/>
      <c r="M14" s="5"/>
    </row>
    <row r="15" spans="2:14" ht="15.5" x14ac:dyDescent="0.35">
      <c r="B15" s="7"/>
      <c r="C15" s="12">
        <v>2</v>
      </c>
      <c r="D15" s="13" t="s">
        <v>93</v>
      </c>
      <c r="E15" s="5"/>
      <c r="F15" s="5"/>
      <c r="G15" s="5"/>
      <c r="H15" s="5"/>
      <c r="I15" s="5"/>
      <c r="J15" s="5"/>
      <c r="K15" s="5"/>
      <c r="L15" s="5"/>
      <c r="M15" s="5"/>
    </row>
    <row r="16" spans="2:14" ht="15.5" x14ac:dyDescent="0.35">
      <c r="B16" s="7"/>
      <c r="C16" s="12">
        <v>3</v>
      </c>
      <c r="D16" s="13" t="s">
        <v>94</v>
      </c>
      <c r="E16" s="5"/>
      <c r="F16" s="5"/>
      <c r="G16" s="5"/>
      <c r="H16" s="5"/>
      <c r="I16" s="5"/>
      <c r="J16" s="5"/>
      <c r="K16" s="5"/>
      <c r="L16" s="5"/>
      <c r="M16" s="5"/>
    </row>
    <row r="17" spans="2:13" ht="31" x14ac:dyDescent="0.35">
      <c r="B17" s="7"/>
      <c r="C17" s="12">
        <v>4</v>
      </c>
      <c r="D17" s="14" t="s">
        <v>95</v>
      </c>
      <c r="E17" s="5"/>
      <c r="F17" s="5"/>
      <c r="G17" s="5"/>
      <c r="H17" s="5"/>
      <c r="I17" s="5"/>
      <c r="J17" s="5"/>
      <c r="K17" s="5"/>
      <c r="L17" s="5"/>
      <c r="M17" s="5"/>
    </row>
    <row r="18" spans="2:13" ht="15.5" x14ac:dyDescent="0.35">
      <c r="B18" s="7"/>
      <c r="C18" s="12">
        <v>5</v>
      </c>
      <c r="D18" s="14" t="s">
        <v>96</v>
      </c>
      <c r="E18" s="5"/>
      <c r="F18" s="5"/>
      <c r="G18" s="5"/>
      <c r="H18" s="5"/>
      <c r="I18" s="5"/>
      <c r="J18" s="5"/>
      <c r="K18" s="5"/>
      <c r="L18" s="5"/>
      <c r="M18" s="5"/>
    </row>
    <row r="19" spans="2:13" ht="15.5" x14ac:dyDescent="0.35">
      <c r="B19" s="7"/>
      <c r="C19" s="12">
        <v>6</v>
      </c>
      <c r="D19" s="13" t="s">
        <v>97</v>
      </c>
      <c r="E19" s="5"/>
      <c r="F19" s="5"/>
      <c r="G19" s="5"/>
      <c r="H19" s="5"/>
      <c r="I19" s="5"/>
      <c r="J19" s="5"/>
      <c r="K19" s="5"/>
      <c r="L19" s="5"/>
      <c r="M19" s="5"/>
    </row>
    <row r="20" spans="2:13" ht="15.5" x14ac:dyDescent="0.35">
      <c r="B20" s="7"/>
      <c r="C20" s="9"/>
      <c r="D20" s="10"/>
      <c r="E20" s="5"/>
      <c r="F20" s="5"/>
      <c r="G20" s="5"/>
      <c r="H20" s="5"/>
      <c r="I20" s="5"/>
      <c r="J20" s="5"/>
      <c r="K20" s="5"/>
      <c r="L20" s="5"/>
      <c r="M20" s="5"/>
    </row>
    <row r="21" spans="2:13" ht="15.5" x14ac:dyDescent="0.35">
      <c r="B21" s="7"/>
      <c r="C21" s="64" t="s">
        <v>78</v>
      </c>
      <c r="D21" s="64"/>
      <c r="E21" s="5"/>
      <c r="F21" s="5"/>
      <c r="G21" s="5"/>
      <c r="H21" s="5"/>
      <c r="I21" s="5"/>
      <c r="J21" s="5"/>
      <c r="K21" s="5"/>
      <c r="L21" s="5"/>
      <c r="M21" s="5"/>
    </row>
    <row r="22" spans="2:13" ht="15.5" x14ac:dyDescent="0.35">
      <c r="B22" s="7"/>
      <c r="C22" s="12">
        <v>1</v>
      </c>
      <c r="D22" s="13" t="s">
        <v>79</v>
      </c>
      <c r="E22" s="5"/>
      <c r="F22" s="5"/>
      <c r="G22" s="5"/>
      <c r="H22" s="5"/>
      <c r="I22" s="5"/>
      <c r="J22" s="5"/>
      <c r="K22" s="5"/>
      <c r="L22" s="5"/>
      <c r="M22" s="5"/>
    </row>
    <row r="23" spans="2:13" ht="15.5" x14ac:dyDescent="0.35">
      <c r="B23" s="7"/>
      <c r="C23" s="12">
        <v>2</v>
      </c>
      <c r="D23" s="13" t="s">
        <v>103</v>
      </c>
      <c r="E23" s="5"/>
      <c r="F23" s="5"/>
      <c r="G23" s="5"/>
      <c r="H23" s="5"/>
      <c r="I23" s="5"/>
      <c r="J23" s="5"/>
      <c r="K23" s="5"/>
      <c r="L23" s="5"/>
      <c r="M23" s="5"/>
    </row>
    <row r="24" spans="2:13" ht="15.5" x14ac:dyDescent="0.35">
      <c r="B24" s="7"/>
      <c r="C24" s="12">
        <v>3</v>
      </c>
      <c r="D24" s="13" t="s">
        <v>80</v>
      </c>
      <c r="E24" s="5"/>
      <c r="F24" s="5"/>
      <c r="G24" s="5"/>
      <c r="H24" s="5"/>
      <c r="I24" s="5"/>
      <c r="J24" s="5"/>
      <c r="K24" s="5"/>
      <c r="L24" s="5"/>
      <c r="M24" s="5"/>
    </row>
    <row r="25" spans="2:13" ht="15.5" x14ac:dyDescent="0.35">
      <c r="B25" s="7"/>
      <c r="C25" s="12">
        <v>4</v>
      </c>
      <c r="D25" s="13" t="s">
        <v>81</v>
      </c>
      <c r="E25" s="5"/>
      <c r="F25" s="5"/>
      <c r="G25" s="5"/>
      <c r="H25" s="5"/>
      <c r="I25" s="5"/>
      <c r="J25" s="5"/>
      <c r="K25" s="5"/>
      <c r="L25" s="5"/>
      <c r="M25" s="5"/>
    </row>
    <row r="26" spans="2:13" ht="15.5" x14ac:dyDescent="0.35">
      <c r="B26" s="7"/>
      <c r="C26" s="12">
        <v>5</v>
      </c>
      <c r="D26" s="13" t="s">
        <v>82</v>
      </c>
      <c r="E26" s="5"/>
      <c r="F26" s="5"/>
      <c r="G26" s="5"/>
      <c r="H26" s="5"/>
      <c r="I26" s="5"/>
      <c r="J26" s="5"/>
      <c r="K26" s="5"/>
      <c r="L26" s="5"/>
      <c r="M26" s="5"/>
    </row>
    <row r="27" spans="2:13" ht="15.5" x14ac:dyDescent="0.35">
      <c r="B27" s="7"/>
      <c r="C27" s="12">
        <v>6</v>
      </c>
      <c r="D27" s="13" t="s">
        <v>83</v>
      </c>
      <c r="E27" s="5"/>
      <c r="F27" s="5"/>
      <c r="G27" s="5"/>
      <c r="H27" s="5"/>
      <c r="I27" s="5"/>
      <c r="J27" s="5"/>
      <c r="K27" s="5"/>
      <c r="L27" s="5"/>
      <c r="M27" s="5"/>
    </row>
    <row r="28" spans="2:13" ht="15.5" x14ac:dyDescent="0.35">
      <c r="B28" s="7"/>
      <c r="C28" s="12">
        <v>7</v>
      </c>
      <c r="D28" s="13" t="s">
        <v>84</v>
      </c>
      <c r="E28" s="5"/>
      <c r="F28" s="5"/>
      <c r="G28" s="5"/>
      <c r="H28" s="5"/>
      <c r="I28" s="5"/>
      <c r="J28" s="5"/>
      <c r="K28" s="5"/>
      <c r="L28" s="5"/>
      <c r="M28" s="5"/>
    </row>
    <row r="29" spans="2:13" ht="15.5" x14ac:dyDescent="0.35">
      <c r="B29" s="7"/>
      <c r="C29" s="9"/>
      <c r="D29" s="11"/>
      <c r="E29" s="5"/>
      <c r="F29" s="5"/>
      <c r="G29" s="5"/>
      <c r="H29" s="5"/>
      <c r="I29" s="5"/>
      <c r="J29" s="5"/>
      <c r="K29" s="5"/>
      <c r="L29" s="5"/>
      <c r="M29" s="5"/>
    </row>
    <row r="30" spans="2:13" ht="15.5" x14ac:dyDescent="0.35">
      <c r="B30" s="7"/>
      <c r="C30" s="9"/>
      <c r="D30" s="11"/>
      <c r="E30" s="5"/>
      <c r="F30" s="5"/>
      <c r="G30" s="5"/>
      <c r="H30" s="5"/>
      <c r="I30" s="5"/>
      <c r="J30" s="5"/>
      <c r="K30" s="5"/>
      <c r="L30" s="5"/>
      <c r="M30" s="5"/>
    </row>
    <row r="31" spans="2:13" ht="15.5" x14ac:dyDescent="0.35">
      <c r="B31" s="7"/>
      <c r="C31" s="9"/>
      <c r="D31" s="11"/>
      <c r="E31" s="5"/>
      <c r="F31" s="5"/>
      <c r="G31" s="5"/>
      <c r="H31" s="5"/>
      <c r="I31" s="5"/>
      <c r="J31" s="5"/>
      <c r="K31" s="5"/>
      <c r="L31" s="5"/>
      <c r="M31" s="5"/>
    </row>
    <row r="32" spans="2:13" ht="15.5" x14ac:dyDescent="0.35">
      <c r="B32" s="7"/>
      <c r="C32" s="9"/>
      <c r="D32" s="11"/>
      <c r="E32" s="5"/>
      <c r="F32" s="5"/>
      <c r="G32" s="5"/>
      <c r="H32" s="5"/>
      <c r="I32" s="5"/>
      <c r="J32" s="5"/>
      <c r="K32" s="5"/>
      <c r="L32" s="5"/>
      <c r="M32" s="5"/>
    </row>
    <row r="33" spans="2:13" ht="15.5" x14ac:dyDescent="0.35">
      <c r="B33" s="7"/>
      <c r="C33" s="9"/>
      <c r="D33" s="11"/>
      <c r="E33" s="5"/>
      <c r="F33" s="5"/>
      <c r="G33" s="5"/>
      <c r="H33" s="5"/>
      <c r="I33" s="5"/>
      <c r="J33" s="5"/>
      <c r="K33" s="5"/>
      <c r="L33" s="5"/>
      <c r="M33" s="5"/>
    </row>
    <row r="34" spans="2:13" ht="15.5" x14ac:dyDescent="0.35">
      <c r="B34" s="7"/>
      <c r="C34" s="9"/>
      <c r="D34" s="11"/>
      <c r="E34" s="5"/>
      <c r="F34" s="5"/>
      <c r="G34" s="5"/>
      <c r="H34" s="5"/>
      <c r="I34" s="5"/>
      <c r="J34" s="5"/>
      <c r="K34" s="5"/>
      <c r="L34" s="5"/>
      <c r="M34" s="5"/>
    </row>
    <row r="35" spans="2:13" x14ac:dyDescent="0.35">
      <c r="B35" s="7"/>
      <c r="D35" s="7"/>
      <c r="E35" s="5"/>
      <c r="F35" s="5"/>
      <c r="G35" s="5"/>
      <c r="H35" s="5"/>
      <c r="I35" s="5"/>
      <c r="J35" s="5"/>
      <c r="K35" s="5"/>
      <c r="L35" s="5"/>
      <c r="M35" s="5"/>
    </row>
    <row r="36" spans="2:13" x14ac:dyDescent="0.35">
      <c r="B36" s="7"/>
      <c r="D36" s="7"/>
      <c r="E36" s="5"/>
      <c r="F36" s="5"/>
      <c r="G36" s="5"/>
      <c r="H36" s="5"/>
      <c r="I36" s="5"/>
      <c r="J36" s="5"/>
      <c r="K36" s="5"/>
      <c r="L36" s="5"/>
      <c r="M36" s="5"/>
    </row>
    <row r="37" spans="2:13" x14ac:dyDescent="0.35">
      <c r="B37" s="7"/>
      <c r="D37" s="7"/>
      <c r="E37" s="5"/>
      <c r="F37" s="5"/>
      <c r="G37" s="5"/>
      <c r="H37" s="5"/>
      <c r="I37" s="5"/>
      <c r="J37" s="5"/>
      <c r="K37" s="5"/>
      <c r="L37" s="5"/>
      <c r="M37" s="5"/>
    </row>
    <row r="38" spans="2:13" x14ac:dyDescent="0.35">
      <c r="B38" s="7"/>
      <c r="D38" s="7"/>
      <c r="E38" s="5"/>
      <c r="F38" s="5"/>
      <c r="G38" s="5"/>
      <c r="H38" s="5"/>
      <c r="I38" s="5"/>
      <c r="J38" s="5"/>
      <c r="K38" s="5"/>
      <c r="L38" s="5"/>
      <c r="M38" s="5"/>
    </row>
    <row r="39" spans="2:13" x14ac:dyDescent="0.35">
      <c r="B39" s="7"/>
      <c r="D39" s="7"/>
      <c r="E39" s="5"/>
      <c r="F39" s="5"/>
      <c r="G39" s="5"/>
      <c r="H39" s="5"/>
      <c r="I39" s="5"/>
      <c r="J39" s="5"/>
      <c r="K39" s="5"/>
      <c r="L39" s="5"/>
      <c r="M39" s="5"/>
    </row>
    <row r="40" spans="2:13" x14ac:dyDescent="0.35">
      <c r="B40" s="7"/>
      <c r="D40" s="7"/>
      <c r="E40" s="5"/>
      <c r="F40" s="5"/>
      <c r="G40" s="5"/>
      <c r="H40" s="5"/>
      <c r="I40" s="5"/>
      <c r="J40" s="5"/>
      <c r="K40" s="5"/>
      <c r="L40" s="5"/>
      <c r="M40" s="5"/>
    </row>
    <row r="41" spans="2:13" x14ac:dyDescent="0.35">
      <c r="B41" s="7"/>
      <c r="D41" s="7"/>
      <c r="E41" s="5"/>
      <c r="F41" s="5"/>
      <c r="G41" s="5"/>
      <c r="H41" s="5"/>
      <c r="I41" s="5"/>
      <c r="J41" s="5"/>
      <c r="K41" s="5"/>
      <c r="L41" s="5"/>
      <c r="M41" s="5"/>
    </row>
    <row r="42" spans="2:13" x14ac:dyDescent="0.35">
      <c r="B42" s="7"/>
      <c r="D42" s="7"/>
      <c r="E42" s="5"/>
      <c r="F42" s="5"/>
      <c r="G42" s="5"/>
      <c r="H42" s="5"/>
      <c r="I42" s="5"/>
      <c r="J42" s="5"/>
      <c r="K42" s="5"/>
      <c r="L42" s="5"/>
      <c r="M42" s="5"/>
    </row>
    <row r="43" spans="2:13" x14ac:dyDescent="0.35">
      <c r="B43" s="7"/>
      <c r="D43" s="7"/>
      <c r="E43" s="5"/>
      <c r="F43" s="5"/>
      <c r="G43" s="5"/>
      <c r="H43" s="5"/>
      <c r="I43" s="5"/>
      <c r="J43" s="5"/>
      <c r="K43" s="5"/>
      <c r="L43" s="5"/>
      <c r="M43" s="5"/>
    </row>
    <row r="44" spans="2:13" x14ac:dyDescent="0.35">
      <c r="B44" s="7"/>
      <c r="D44" s="7"/>
      <c r="E44" s="5"/>
      <c r="F44" s="5"/>
      <c r="G44" s="5"/>
      <c r="H44" s="5"/>
      <c r="I44" s="5"/>
      <c r="J44" s="5"/>
      <c r="K44" s="5"/>
      <c r="L44" s="5"/>
      <c r="M44" s="5"/>
    </row>
    <row r="45" spans="2:13" x14ac:dyDescent="0.35">
      <c r="B45" s="5"/>
      <c r="E45" s="5"/>
      <c r="F45" s="5"/>
      <c r="G45" s="5"/>
      <c r="H45" s="5"/>
      <c r="I45" s="5"/>
      <c r="J45" s="5"/>
      <c r="K45" s="5"/>
      <c r="L45" s="5"/>
      <c r="M45" s="5"/>
    </row>
    <row r="46" spans="2:13" x14ac:dyDescent="0.35">
      <c r="B46" s="5"/>
      <c r="E46" s="5"/>
      <c r="F46" s="5"/>
      <c r="G46" s="5"/>
      <c r="H46" s="5"/>
      <c r="I46" s="5"/>
      <c r="J46" s="5"/>
      <c r="K46" s="5"/>
      <c r="L46" s="5"/>
      <c r="M46" s="5"/>
    </row>
    <row r="47" spans="2:13" x14ac:dyDescent="0.35">
      <c r="B47" s="5"/>
      <c r="E47" s="5"/>
      <c r="F47" s="5"/>
      <c r="G47" s="5"/>
      <c r="H47" s="5"/>
      <c r="I47" s="5"/>
      <c r="J47" s="5"/>
      <c r="K47" s="5"/>
      <c r="L47" s="5"/>
      <c r="M47" s="5"/>
    </row>
    <row r="48" spans="2:13" x14ac:dyDescent="0.35">
      <c r="B48" s="5"/>
      <c r="E48" s="5"/>
      <c r="F48" s="5"/>
      <c r="G48" s="5"/>
      <c r="H48" s="5"/>
      <c r="I48" s="5"/>
      <c r="J48" s="5"/>
      <c r="K48" s="5"/>
      <c r="L48" s="5"/>
      <c r="M48" s="5"/>
    </row>
    <row r="49" spans="2:13" x14ac:dyDescent="0.35">
      <c r="B49" s="5"/>
      <c r="E49" s="5"/>
      <c r="F49" s="5"/>
      <c r="G49" s="5"/>
      <c r="H49" s="5"/>
      <c r="I49" s="5"/>
      <c r="J49" s="5"/>
      <c r="K49" s="5"/>
      <c r="L49" s="5"/>
      <c r="M49" s="5"/>
    </row>
    <row r="50" spans="2:13" x14ac:dyDescent="0.35">
      <c r="B50" s="5"/>
      <c r="E50" s="5"/>
      <c r="F50" s="5"/>
      <c r="G50" s="5"/>
      <c r="H50" s="5"/>
      <c r="I50" s="5"/>
      <c r="J50" s="5"/>
      <c r="K50" s="5"/>
      <c r="L50" s="5"/>
      <c r="M50" s="5"/>
    </row>
    <row r="51" spans="2:13" x14ac:dyDescent="0.35">
      <c r="B51" s="5"/>
      <c r="E51" s="5"/>
      <c r="F51" s="5"/>
      <c r="G51" s="5"/>
      <c r="H51" s="5"/>
      <c r="I51" s="5"/>
      <c r="J51" s="5"/>
      <c r="K51" s="5"/>
      <c r="L51" s="5"/>
      <c r="M51" s="5"/>
    </row>
    <row r="52" spans="2:13" x14ac:dyDescent="0.35">
      <c r="B52" s="5"/>
      <c r="E52" s="5"/>
      <c r="F52" s="5"/>
      <c r="G52" s="5"/>
      <c r="H52" s="5"/>
      <c r="I52" s="5"/>
      <c r="J52" s="5"/>
      <c r="K52" s="5"/>
      <c r="L52" s="5"/>
      <c r="M52" s="5"/>
    </row>
    <row r="53" spans="2:13" x14ac:dyDescent="0.35">
      <c r="B53" s="5"/>
      <c r="E53" s="5"/>
      <c r="F53" s="5"/>
      <c r="G53" s="5"/>
      <c r="H53" s="5"/>
      <c r="I53" s="5"/>
      <c r="J53" s="5"/>
      <c r="K53" s="5"/>
      <c r="L53" s="5"/>
      <c r="M53" s="5"/>
    </row>
  </sheetData>
  <mergeCells count="4">
    <mergeCell ref="C4:D4"/>
    <mergeCell ref="C8:D8"/>
    <mergeCell ref="C13:D13"/>
    <mergeCell ref="C21:D21"/>
  </mergeCells>
  <hyperlinks>
    <hyperlink ref="D6" r:id="rId1" xr:uid="{16CE56AB-B894-4940-8675-656222CF33F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D1E4F-0406-4D8F-A617-79249732DB88}">
  <dimension ref="C1:K61"/>
  <sheetViews>
    <sheetView showGridLines="0" topLeftCell="B1" workbookViewId="0">
      <selection activeCell="M4" sqref="M4"/>
    </sheetView>
  </sheetViews>
  <sheetFormatPr defaultRowHeight="14.5" x14ac:dyDescent="0.35"/>
  <cols>
    <col min="3" max="3" width="14" customWidth="1"/>
    <col min="4" max="4" width="18.7265625" customWidth="1"/>
    <col min="5" max="5" width="12.7265625" bestFit="1" customWidth="1"/>
    <col min="6" max="6" width="14.81640625" customWidth="1"/>
    <col min="7" max="7" width="17.90625" customWidth="1"/>
    <col min="8" max="8" width="18.54296875" customWidth="1"/>
    <col min="9" max="9" width="19.36328125" customWidth="1"/>
    <col min="10" max="10" width="15.26953125" customWidth="1"/>
  </cols>
  <sheetData>
    <row r="1" spans="3:11" ht="15" thickBot="1" x14ac:dyDescent="0.4"/>
    <row r="2" spans="3:11" ht="29.5" thickBot="1" x14ac:dyDescent="0.4">
      <c r="C2" s="6"/>
      <c r="D2" s="27" t="s">
        <v>69</v>
      </c>
      <c r="E2" s="6"/>
      <c r="F2" s="6"/>
      <c r="G2" s="6"/>
      <c r="H2" s="6"/>
      <c r="I2" s="6"/>
      <c r="J2" s="6"/>
    </row>
    <row r="3" spans="3:11" x14ac:dyDescent="0.35">
      <c r="C3" s="6"/>
      <c r="D3" s="6"/>
      <c r="E3" s="6"/>
      <c r="F3" s="6"/>
      <c r="G3" s="6"/>
      <c r="H3" s="6"/>
      <c r="I3" s="6"/>
      <c r="J3" s="6"/>
      <c r="K3" s="6"/>
    </row>
    <row r="4" spans="3:11" ht="15" thickBot="1" x14ac:dyDescent="0.4">
      <c r="C4" s="6"/>
      <c r="D4" s="6"/>
      <c r="E4" s="6"/>
      <c r="F4" s="6"/>
      <c r="G4" s="6"/>
      <c r="H4" s="6"/>
      <c r="I4" s="6"/>
      <c r="J4" s="6"/>
      <c r="K4" s="6"/>
    </row>
    <row r="5" spans="3:11" ht="15" thickBot="1" x14ac:dyDescent="0.4">
      <c r="C5" s="15" t="s">
        <v>64</v>
      </c>
      <c r="D5" s="16" t="s">
        <v>2</v>
      </c>
      <c r="E5" s="16" t="s">
        <v>3</v>
      </c>
      <c r="F5" s="16" t="s">
        <v>4</v>
      </c>
      <c r="G5" s="16" t="s">
        <v>5</v>
      </c>
      <c r="H5" s="16" t="s">
        <v>55</v>
      </c>
      <c r="I5" s="16" t="s">
        <v>57</v>
      </c>
      <c r="J5" s="17" t="s">
        <v>6</v>
      </c>
      <c r="K5" s="6"/>
    </row>
    <row r="6" spans="3:11" x14ac:dyDescent="0.35">
      <c r="C6" s="18">
        <v>1</v>
      </c>
      <c r="D6" s="19">
        <f>COUNTIF(Table1[Mutual Funds],$C6)</f>
        <v>4</v>
      </c>
      <c r="E6" s="19">
        <f>COUNTIF(Table1[Equity Market],$C6)</f>
        <v>2</v>
      </c>
      <c r="F6" s="19">
        <f>COUNTIF(Table1[Debentures],$C6)</f>
        <v>1</v>
      </c>
      <c r="G6" s="19">
        <f>COUNTIF(Table1[Government Bonds],$C6)</f>
        <v>1</v>
      </c>
      <c r="H6" s="19">
        <f>COUNTIF(Table1[Fixed Deposits],$C6)</f>
        <v>8</v>
      </c>
      <c r="I6" s="19">
        <f>COUNTIF(Table1[Public Provident Fund],$C6)</f>
        <v>24</v>
      </c>
      <c r="J6" s="20">
        <f>COUNTIF(Table1[Gold],$C6)</f>
        <v>0</v>
      </c>
      <c r="K6" s="6"/>
    </row>
    <row r="7" spans="3:11" x14ac:dyDescent="0.35">
      <c r="C7" s="21">
        <v>2</v>
      </c>
      <c r="D7" s="22">
        <f>COUNTIF(Table1[Mutual Funds],$C7)</f>
        <v>21</v>
      </c>
      <c r="E7" s="22">
        <f>COUNTIF(Table1[Equity Market],$C7)</f>
        <v>5</v>
      </c>
      <c r="F7" s="22">
        <f>COUNTIF(Table1[Debentures],$C7)</f>
        <v>1</v>
      </c>
      <c r="G7" s="22">
        <f>COUNTIF(Table1[Government Bonds],$C7)</f>
        <v>4</v>
      </c>
      <c r="H7" s="22">
        <f>COUNTIF(Table1[Fixed Deposits],$C7)</f>
        <v>2</v>
      </c>
      <c r="I7" s="22">
        <f>COUNTIF(Table1[Public Provident Fund],$C7)</f>
        <v>6</v>
      </c>
      <c r="J7" s="23">
        <f>COUNTIF(Table1[Gold],$C7)</f>
        <v>1</v>
      </c>
      <c r="K7" s="6"/>
    </row>
    <row r="8" spans="3:11" x14ac:dyDescent="0.35">
      <c r="C8" s="21">
        <v>3</v>
      </c>
      <c r="D8" s="22">
        <f>COUNTIF(Table1[Mutual Funds],$C8)</f>
        <v>9</v>
      </c>
      <c r="E8" s="22">
        <f>COUNTIF(Table1[Equity Market],$C8)</f>
        <v>12</v>
      </c>
      <c r="F8" s="22">
        <f>COUNTIF(Table1[Debentures],$C8)</f>
        <v>4</v>
      </c>
      <c r="G8" s="22">
        <f>COUNTIF(Table1[Government Bonds],$C8)</f>
        <v>1</v>
      </c>
      <c r="H8" s="22">
        <f>COUNTIF(Table1[Fixed Deposits],$C8)</f>
        <v>10</v>
      </c>
      <c r="I8" s="22">
        <f>COUNTIF(Table1[Public Provident Fund],$C8)</f>
        <v>3</v>
      </c>
      <c r="J8" s="23">
        <f>COUNTIF(Table1[Gold],$C8)</f>
        <v>1</v>
      </c>
      <c r="K8" s="6"/>
    </row>
    <row r="9" spans="3:11" x14ac:dyDescent="0.35">
      <c r="C9" s="21">
        <v>4</v>
      </c>
      <c r="D9" s="22">
        <f>COUNTIF(Table1[Mutual Funds],$C9)</f>
        <v>3</v>
      </c>
      <c r="E9" s="22">
        <f>COUNTIF(Table1[Equity Market],$C9)</f>
        <v>16</v>
      </c>
      <c r="F9" s="22">
        <f>COUNTIF(Table1[Debentures],$C9)</f>
        <v>3</v>
      </c>
      <c r="G9" s="22">
        <f>COUNTIF(Table1[Government Bonds],$C9)</f>
        <v>7</v>
      </c>
      <c r="H9" s="22">
        <f>COUNTIF(Table1[Fixed Deposits],$C9)</f>
        <v>7</v>
      </c>
      <c r="I9" s="22">
        <f>COUNTIF(Table1[Public Provident Fund],$C9)</f>
        <v>2</v>
      </c>
      <c r="J9" s="23">
        <f>COUNTIF(Table1[Gold],$C9)</f>
        <v>2</v>
      </c>
      <c r="K9" s="6"/>
    </row>
    <row r="10" spans="3:11" x14ac:dyDescent="0.35">
      <c r="C10" s="21">
        <v>5</v>
      </c>
      <c r="D10" s="22">
        <f>COUNTIF(Table1[Mutual Funds],$C10)</f>
        <v>2</v>
      </c>
      <c r="E10" s="22">
        <f>COUNTIF(Table1[Equity Market],$C10)</f>
        <v>3</v>
      </c>
      <c r="F10" s="22">
        <f>COUNTIF(Table1[Debentures],$C10)</f>
        <v>3</v>
      </c>
      <c r="G10" s="22">
        <f>COUNTIF(Table1[Government Bonds],$C10)</f>
        <v>18</v>
      </c>
      <c r="H10" s="22">
        <f>COUNTIF(Table1[Fixed Deposits],$C10)</f>
        <v>8</v>
      </c>
      <c r="I10" s="22">
        <f>COUNTIF(Table1[Public Provident Fund],$C10)</f>
        <v>2</v>
      </c>
      <c r="J10" s="23">
        <f>COUNTIF(Table1[Gold],$C10)</f>
        <v>4</v>
      </c>
      <c r="K10" s="6"/>
    </row>
    <row r="11" spans="3:11" x14ac:dyDescent="0.35">
      <c r="C11" s="21">
        <v>6</v>
      </c>
      <c r="D11" s="22">
        <f>COUNTIF(Table1[Mutual Funds],$C11)</f>
        <v>0</v>
      </c>
      <c r="E11" s="22">
        <f>COUNTIF(Table1[Equity Market],$C11)</f>
        <v>2</v>
      </c>
      <c r="F11" s="22">
        <f>COUNTIF(Table1[Debentures],$C11)</f>
        <v>8</v>
      </c>
      <c r="G11" s="22">
        <f>COUNTIF(Table1[Government Bonds],$C11)</f>
        <v>7</v>
      </c>
      <c r="H11" s="22">
        <f>COUNTIF(Table1[Fixed Deposits],$C11)</f>
        <v>2</v>
      </c>
      <c r="I11" s="22">
        <f>COUNTIF(Table1[Public Provident Fund],$C11)</f>
        <v>3</v>
      </c>
      <c r="J11" s="23">
        <f>COUNTIF(Table1[Gold],$C11)</f>
        <v>18</v>
      </c>
      <c r="K11" s="6"/>
    </row>
    <row r="12" spans="3:11" ht="15" thickBot="1" x14ac:dyDescent="0.4">
      <c r="C12" s="24">
        <v>7</v>
      </c>
      <c r="D12" s="25">
        <f>COUNTIF(Table1[Mutual Funds],$C12)</f>
        <v>1</v>
      </c>
      <c r="E12" s="25">
        <f>COUNTIF(Table1[Equity Market],$C12)</f>
        <v>0</v>
      </c>
      <c r="F12" s="25">
        <f>COUNTIF(Table1[Debentures],$C12)</f>
        <v>20</v>
      </c>
      <c r="G12" s="25">
        <f>COUNTIF(Table1[Government Bonds],$C12)</f>
        <v>2</v>
      </c>
      <c r="H12" s="25">
        <f>COUNTIF(Table1[Fixed Deposits],$C12)</f>
        <v>3</v>
      </c>
      <c r="I12" s="25">
        <f>COUNTIF(Table1[Public Provident Fund],$C12)</f>
        <v>0</v>
      </c>
      <c r="J12" s="26">
        <f>COUNTIF(Table1[Gold],$C12)</f>
        <v>14</v>
      </c>
      <c r="K12" s="6"/>
    </row>
    <row r="13" spans="3:11" x14ac:dyDescent="0.35">
      <c r="C13" s="6"/>
      <c r="D13" s="6"/>
      <c r="E13" s="6"/>
      <c r="F13" s="6"/>
      <c r="G13" s="6"/>
      <c r="H13" s="6"/>
      <c r="I13" s="6"/>
      <c r="J13" s="6"/>
      <c r="K13" s="6"/>
    </row>
    <row r="14" spans="3:11" ht="15" thickBot="1" x14ac:dyDescent="0.4">
      <c r="C14" s="6"/>
      <c r="D14" s="6"/>
      <c r="E14" s="6"/>
      <c r="F14" s="6"/>
      <c r="G14" s="6"/>
      <c r="H14" s="6"/>
      <c r="I14" s="6"/>
      <c r="J14" s="6"/>
      <c r="K14" s="6"/>
    </row>
    <row r="15" spans="3:11" x14ac:dyDescent="0.35">
      <c r="C15" s="30" t="s">
        <v>98</v>
      </c>
      <c r="D15" s="32" t="str">
        <f>INDEX(D5:J5, MATCH(MAX(D6:J6), D6:J6, 0))</f>
        <v>Public Provident Fund</v>
      </c>
      <c r="E15" s="28">
        <f>MAX(D6:J6)</f>
        <v>24</v>
      </c>
      <c r="G15" s="35" t="s">
        <v>100</v>
      </c>
      <c r="H15" s="34" t="s">
        <v>101</v>
      </c>
      <c r="K15" s="6"/>
    </row>
    <row r="16" spans="3:11" ht="15" thickBot="1" x14ac:dyDescent="0.4">
      <c r="C16" s="31" t="s">
        <v>99</v>
      </c>
      <c r="D16" s="33" t="str">
        <f>INDEX(D5:J5, MATCH(E16,D12:J12, 0))</f>
        <v>Debentures</v>
      </c>
      <c r="E16" s="29">
        <f>MAX(D12:J12)</f>
        <v>20</v>
      </c>
      <c r="G16" s="6"/>
      <c r="K16" s="6"/>
    </row>
    <row r="17" spans="3:11" x14ac:dyDescent="0.35">
      <c r="C17" s="6"/>
      <c r="D17" s="6"/>
      <c r="E17" s="6"/>
      <c r="F17" s="6"/>
      <c r="G17" s="6"/>
      <c r="K17" s="6"/>
    </row>
    <row r="20" spans="3:11" x14ac:dyDescent="0.35">
      <c r="E20" s="6"/>
      <c r="F20" s="6"/>
      <c r="G20" s="6"/>
    </row>
    <row r="21" spans="3:11" x14ac:dyDescent="0.35">
      <c r="C21" s="6"/>
      <c r="D21" s="6"/>
      <c r="E21" s="6"/>
      <c r="F21" s="6"/>
      <c r="G21" s="6"/>
    </row>
    <row r="54" spans="3:10" x14ac:dyDescent="0.35">
      <c r="C54" s="3"/>
      <c r="D54" s="3"/>
      <c r="E54" s="3"/>
      <c r="F54" s="3"/>
      <c r="G54" s="3"/>
      <c r="H54" s="3"/>
      <c r="I54" s="3"/>
      <c r="J54" s="3"/>
    </row>
    <row r="55" spans="3:10" x14ac:dyDescent="0.35">
      <c r="C55" s="3"/>
      <c r="D55" s="2"/>
      <c r="E55" s="2"/>
      <c r="F55" s="2"/>
      <c r="G55" s="2"/>
      <c r="H55" s="2"/>
      <c r="I55" s="2"/>
      <c r="J55" s="2"/>
    </row>
    <row r="56" spans="3:10" x14ac:dyDescent="0.35">
      <c r="C56" s="3"/>
      <c r="D56" s="2"/>
      <c r="E56" s="2"/>
      <c r="F56" s="2"/>
      <c r="G56" s="2"/>
      <c r="H56" s="2"/>
      <c r="I56" s="2"/>
      <c r="J56" s="2"/>
    </row>
    <row r="57" spans="3:10" x14ac:dyDescent="0.35">
      <c r="C57" s="3"/>
      <c r="D57" s="2"/>
      <c r="E57" s="2"/>
      <c r="F57" s="2"/>
      <c r="G57" s="2"/>
      <c r="H57" s="2"/>
      <c r="I57" s="2"/>
      <c r="J57" s="2"/>
    </row>
    <row r="58" spans="3:10" x14ac:dyDescent="0.35">
      <c r="C58" s="3"/>
      <c r="D58" s="2"/>
      <c r="E58" s="2"/>
      <c r="F58" s="2"/>
      <c r="G58" s="2"/>
      <c r="H58" s="2"/>
      <c r="I58" s="2"/>
      <c r="J58" s="2"/>
    </row>
    <row r="59" spans="3:10" x14ac:dyDescent="0.35">
      <c r="C59" s="3"/>
      <c r="D59" s="2"/>
      <c r="E59" s="2"/>
      <c r="F59" s="2"/>
      <c r="G59" s="2"/>
      <c r="H59" s="2"/>
      <c r="I59" s="2"/>
      <c r="J59" s="2"/>
    </row>
    <row r="60" spans="3:10" x14ac:dyDescent="0.35">
      <c r="C60" s="3"/>
      <c r="D60" s="2"/>
      <c r="E60" s="2"/>
      <c r="F60" s="2"/>
      <c r="G60" s="2"/>
      <c r="H60" s="2"/>
      <c r="I60" s="2"/>
      <c r="J60" s="2"/>
    </row>
    <row r="61" spans="3:10" x14ac:dyDescent="0.35">
      <c r="C61" s="3"/>
      <c r="D61" s="2"/>
      <c r="E61" s="2"/>
      <c r="F61" s="2"/>
      <c r="G61" s="2"/>
      <c r="H61" s="2"/>
      <c r="I61" s="2"/>
      <c r="J61" s="2"/>
    </row>
  </sheetData>
  <conditionalFormatting sqref="D55:J61">
    <cfRule type="dataBar" priority="4">
      <dataBar>
        <cfvo type="min"/>
        <cfvo type="max"/>
        <color rgb="FF63C384"/>
      </dataBar>
      <extLst>
        <ext xmlns:x14="http://schemas.microsoft.com/office/spreadsheetml/2009/9/main" uri="{B025F937-C7B1-47D3-B67F-A62EFF666E3E}">
          <x14:id>{DAD690EB-63EF-4231-A5DB-5D09356A7F1C}</x14:id>
        </ext>
      </extLst>
    </cfRule>
  </conditionalFormatting>
  <conditionalFormatting sqref="D6:J12">
    <cfRule type="colorScale" priority="1">
      <colorScale>
        <cfvo type="min"/>
        <cfvo type="percentile" val="50"/>
        <cfvo type="max"/>
        <color rgb="FFF8696B"/>
        <color rgb="FFFCFCFF"/>
        <color rgb="FF5A8AC6"/>
      </colorScale>
    </cfRule>
    <cfRule type="colorScale" priority="2">
      <colorScale>
        <cfvo type="min"/>
        <cfvo type="max"/>
        <color rgb="FFFFEF9C"/>
        <color rgb="FF63BE7B"/>
      </colorScale>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DAD690EB-63EF-4231-A5DB-5D09356A7F1C}">
            <x14:dataBar minLength="0" maxLength="100" border="1" negativeBarBorderColorSameAsPositive="0">
              <x14:cfvo type="autoMin"/>
              <x14:cfvo type="autoMax"/>
              <x14:borderColor rgb="FF63C384"/>
              <x14:negativeFillColor rgb="FFFF0000"/>
              <x14:negativeBorderColor rgb="FFFF0000"/>
              <x14:axisColor rgb="FF000000"/>
            </x14:dataBar>
          </x14:cfRule>
          <xm:sqref>D55:J61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BDF7E-69F8-4311-832A-D88E01A286DA}">
  <dimension ref="B25:L51"/>
  <sheetViews>
    <sheetView showGridLines="0" zoomScale="70" zoomScaleNormal="70" workbookViewId="0">
      <selection activeCell="M12" sqref="M12"/>
    </sheetView>
  </sheetViews>
  <sheetFormatPr defaultRowHeight="14.5" x14ac:dyDescent="0.35"/>
  <cols>
    <col min="2" max="2" width="17.81640625" bestFit="1" customWidth="1"/>
    <col min="3" max="3" width="11.453125" bestFit="1" customWidth="1"/>
    <col min="4" max="4" width="12.54296875" customWidth="1"/>
    <col min="5" max="5" width="18.36328125" bestFit="1" customWidth="1"/>
    <col min="6" max="6" width="11.453125" bestFit="1" customWidth="1"/>
    <col min="8" max="8" width="15.81640625" bestFit="1" customWidth="1"/>
    <col min="9" max="9" width="11.453125" bestFit="1" customWidth="1"/>
    <col min="11" max="11" width="12.7265625" bestFit="1" customWidth="1"/>
    <col min="12" max="12" width="11.453125" bestFit="1" customWidth="1"/>
    <col min="13" max="13" width="15.90625" bestFit="1" customWidth="1"/>
    <col min="14" max="14" width="14.6328125" bestFit="1" customWidth="1"/>
    <col min="15" max="15" width="10.7265625" bestFit="1" customWidth="1"/>
  </cols>
  <sheetData>
    <row r="25" spans="2:4" x14ac:dyDescent="0.35">
      <c r="B25" t="s">
        <v>105</v>
      </c>
    </row>
    <row r="27" spans="2:4" ht="18.5" x14ac:dyDescent="0.45">
      <c r="D27" s="43" t="s">
        <v>121</v>
      </c>
    </row>
    <row r="39" spans="2:12" x14ac:dyDescent="0.35">
      <c r="B39" s="4" t="s">
        <v>9</v>
      </c>
      <c r="C39" t="s">
        <v>73</v>
      </c>
      <c r="E39" s="4" t="s">
        <v>102</v>
      </c>
      <c r="F39" t="s">
        <v>73</v>
      </c>
      <c r="H39" s="4" t="s">
        <v>10</v>
      </c>
      <c r="I39" t="s">
        <v>73</v>
      </c>
      <c r="K39" s="4" t="s">
        <v>8</v>
      </c>
      <c r="L39" t="s">
        <v>73</v>
      </c>
    </row>
    <row r="40" spans="2:12" x14ac:dyDescent="0.35">
      <c r="B40" s="5" t="s">
        <v>18</v>
      </c>
      <c r="C40">
        <v>26</v>
      </c>
      <c r="E40" s="5" t="s">
        <v>56</v>
      </c>
      <c r="F40">
        <v>3</v>
      </c>
      <c r="H40" s="5" t="s">
        <v>17</v>
      </c>
      <c r="I40">
        <v>2</v>
      </c>
      <c r="K40" s="5" t="s">
        <v>30</v>
      </c>
      <c r="L40">
        <v>1</v>
      </c>
    </row>
    <row r="41" spans="2:12" x14ac:dyDescent="0.35">
      <c r="B41" s="5" t="s">
        <v>53</v>
      </c>
      <c r="C41">
        <v>11</v>
      </c>
      <c r="E41" s="5" t="s">
        <v>33</v>
      </c>
      <c r="F41">
        <v>13</v>
      </c>
      <c r="H41" s="5" t="s">
        <v>54</v>
      </c>
      <c r="I41">
        <v>6</v>
      </c>
      <c r="K41" s="5" t="s">
        <v>17</v>
      </c>
      <c r="L41">
        <v>25</v>
      </c>
    </row>
    <row r="42" spans="2:12" x14ac:dyDescent="0.35">
      <c r="B42" s="5" t="s">
        <v>44</v>
      </c>
      <c r="C42">
        <v>3</v>
      </c>
      <c r="E42" s="5" t="s">
        <v>24</v>
      </c>
      <c r="F42">
        <v>24</v>
      </c>
      <c r="H42" s="5" t="s">
        <v>19</v>
      </c>
      <c r="I42">
        <v>32</v>
      </c>
      <c r="K42" s="5" t="s">
        <v>50</v>
      </c>
      <c r="L42">
        <v>14</v>
      </c>
    </row>
    <row r="43" spans="2:12" x14ac:dyDescent="0.35">
      <c r="B43" s="5" t="s">
        <v>67</v>
      </c>
      <c r="C43">
        <v>40</v>
      </c>
      <c r="E43" s="5" t="s">
        <v>67</v>
      </c>
      <c r="F43">
        <v>40</v>
      </c>
      <c r="H43" s="5" t="s">
        <v>67</v>
      </c>
      <c r="I43">
        <v>40</v>
      </c>
      <c r="K43" s="5" t="s">
        <v>67</v>
      </c>
      <c r="L43">
        <v>40</v>
      </c>
    </row>
    <row r="47" spans="2:12" x14ac:dyDescent="0.35">
      <c r="K47" t="s">
        <v>104</v>
      </c>
    </row>
    <row r="48" spans="2:12" x14ac:dyDescent="0.35">
      <c r="K48" t="s">
        <v>104</v>
      </c>
    </row>
    <row r="51" spans="5:5" x14ac:dyDescent="0.35">
      <c r="E51" t="s">
        <v>104</v>
      </c>
    </row>
  </sheetData>
  <pageMargins left="0.7" right="0.7" top="0.75" bottom="0.75" header="0.3" footer="0.3"/>
  <pageSetup paperSize="9" orientation="portrait" r:id="rId5"/>
  <drawing r:id="rId6"/>
  <extLst>
    <ext xmlns:x14="http://schemas.microsoft.com/office/spreadsheetml/2009/9/main" uri="{A8765BA9-456A-4dab-B4F3-ACF838C121DE}">
      <x14:slicerList>
        <x14:slicer r:id="rId7"/>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3FEC4-B668-4554-B178-1029EA911409}">
  <dimension ref="B3:D16"/>
  <sheetViews>
    <sheetView showGridLines="0" zoomScale="90" zoomScaleNormal="90" workbookViewId="0">
      <selection activeCell="B20" sqref="B20"/>
    </sheetView>
  </sheetViews>
  <sheetFormatPr defaultRowHeight="14.5" x14ac:dyDescent="0.35"/>
  <cols>
    <col min="2" max="2" width="20.453125" bestFit="1" customWidth="1"/>
    <col min="3" max="3" width="19.54296875" customWidth="1"/>
    <col min="4" max="4" width="24.453125" customWidth="1"/>
    <col min="5" max="5" width="22" customWidth="1"/>
    <col min="6" max="6" width="20.1796875" bestFit="1" customWidth="1"/>
    <col min="7" max="7" width="19.36328125" bestFit="1" customWidth="1"/>
  </cols>
  <sheetData>
    <row r="3" spans="2:4" x14ac:dyDescent="0.35">
      <c r="B3" s="6"/>
      <c r="C3" s="6"/>
      <c r="D3" s="6"/>
    </row>
    <row r="4" spans="2:4" x14ac:dyDescent="0.35">
      <c r="B4" s="6"/>
      <c r="C4" s="6"/>
      <c r="D4" s="6"/>
    </row>
    <row r="5" spans="2:4" x14ac:dyDescent="0.35">
      <c r="B5" s="36" t="s">
        <v>68</v>
      </c>
      <c r="C5" s="36" t="s">
        <v>70</v>
      </c>
      <c r="D5" s="37" t="s">
        <v>77</v>
      </c>
    </row>
    <row r="6" spans="2:4" x14ac:dyDescent="0.35">
      <c r="B6" s="22" t="s">
        <v>23</v>
      </c>
      <c r="C6" s="22">
        <v>18</v>
      </c>
      <c r="D6" s="38">
        <v>0.45</v>
      </c>
    </row>
    <row r="7" spans="2:4" x14ac:dyDescent="0.35">
      <c r="B7" s="22" t="s">
        <v>40</v>
      </c>
      <c r="C7" s="22">
        <v>10</v>
      </c>
      <c r="D7" s="38">
        <v>0.25</v>
      </c>
    </row>
    <row r="8" spans="2:4" x14ac:dyDescent="0.35">
      <c r="B8" s="22" t="s">
        <v>55</v>
      </c>
      <c r="C8" s="22">
        <v>9</v>
      </c>
      <c r="D8" s="38">
        <v>0.22500000000000001</v>
      </c>
    </row>
    <row r="9" spans="2:4" x14ac:dyDescent="0.35">
      <c r="B9" s="22" t="s">
        <v>57</v>
      </c>
      <c r="C9" s="22">
        <v>3</v>
      </c>
      <c r="D9" s="38">
        <v>7.4999999999999997E-2</v>
      </c>
    </row>
    <row r="11" spans="2:4" x14ac:dyDescent="0.35">
      <c r="B11" s="39" t="s">
        <v>74</v>
      </c>
      <c r="C11" s="40" t="str">
        <f>B6</f>
        <v>Mutual Fund</v>
      </c>
      <c r="D11" s="41">
        <f>MAX(C6:C9)</f>
        <v>18</v>
      </c>
    </row>
    <row r="13" spans="2:4" x14ac:dyDescent="0.35">
      <c r="B13" s="6"/>
      <c r="C13" s="6"/>
      <c r="D13" s="6"/>
    </row>
    <row r="14" spans="2:4" x14ac:dyDescent="0.35">
      <c r="B14" s="6"/>
      <c r="C14" s="6"/>
      <c r="D14" s="6"/>
    </row>
    <row r="15" spans="2:4" x14ac:dyDescent="0.35">
      <c r="B15" s="6"/>
      <c r="C15" s="6"/>
      <c r="D15" s="6"/>
    </row>
    <row r="16" spans="2:4" x14ac:dyDescent="0.35">
      <c r="B16" s="6"/>
      <c r="C16" s="6"/>
      <c r="D16" s="6"/>
    </row>
  </sheetData>
  <conditionalFormatting pivot="1" sqref="D6:D9">
    <cfRule type="dataBar" priority="7">
      <dataBar>
        <cfvo type="min"/>
        <cfvo type="max"/>
        <color rgb="FF638EC6"/>
      </dataBar>
      <extLst>
        <ext xmlns:x14="http://schemas.microsoft.com/office/spreadsheetml/2009/9/main" uri="{B025F937-C7B1-47D3-B67F-A62EFF666E3E}">
          <x14:id>{AD281550-2D59-4DBC-AB96-4373B35E6F80}</x14:id>
        </ext>
      </extLst>
    </cfRule>
  </conditionalFormatting>
  <conditionalFormatting pivot="1" sqref="D6:D9">
    <cfRule type="dataBar" priority="6">
      <dataBar showValue="0">
        <cfvo type="min"/>
        <cfvo type="max"/>
        <color rgb="FF638EC6"/>
      </dataBar>
      <extLst>
        <ext xmlns:x14="http://schemas.microsoft.com/office/spreadsheetml/2009/9/main" uri="{B025F937-C7B1-47D3-B67F-A62EFF666E3E}">
          <x14:id>{C7485009-96C9-4151-8605-D599AB4DB5CA}</x14:id>
        </ext>
      </extLst>
    </cfRule>
  </conditionalFormatting>
  <conditionalFormatting pivot="1" sqref="D6:D9">
    <cfRule type="dataBar" priority="5">
      <dataBar>
        <cfvo type="min"/>
        <cfvo type="max"/>
        <color theme="5" tint="-0.249977111117893"/>
      </dataBar>
      <extLst>
        <ext xmlns:x14="http://schemas.microsoft.com/office/spreadsheetml/2009/9/main" uri="{B025F937-C7B1-47D3-B67F-A62EFF666E3E}">
          <x14:id>{A7FF804B-95CB-40C5-8953-99CCFB6C638F}</x14:id>
        </ext>
      </extLst>
    </cfRule>
  </conditionalFormatting>
  <conditionalFormatting pivot="1" sqref="D6:D9">
    <cfRule type="dataBar" priority="4">
      <dataBar>
        <cfvo type="min"/>
        <cfvo type="max"/>
        <color theme="9" tint="-0.249977111117893"/>
      </dataBar>
      <extLst>
        <ext xmlns:x14="http://schemas.microsoft.com/office/spreadsheetml/2009/9/main" uri="{B025F937-C7B1-47D3-B67F-A62EFF666E3E}">
          <x14:id>{82FF33B7-7240-46DA-8A02-CA51063C594E}</x14:id>
        </ext>
      </extLst>
    </cfRule>
  </conditionalFormatting>
  <conditionalFormatting pivot="1" sqref="D6:D9">
    <cfRule type="dataBar" priority="3">
      <dataBar showValue="0">
        <cfvo type="min"/>
        <cfvo type="max"/>
        <color rgb="FF638EC6"/>
      </dataBar>
      <extLst>
        <ext xmlns:x14="http://schemas.microsoft.com/office/spreadsheetml/2009/9/main" uri="{B025F937-C7B1-47D3-B67F-A62EFF666E3E}">
          <x14:id>{92BBF5D7-C113-4518-B8C1-70E1301F7E89}</x14:id>
        </ext>
      </extLst>
    </cfRule>
  </conditionalFormatting>
  <conditionalFormatting pivot="1" sqref="D6:D9">
    <cfRule type="dataBar" priority="2">
      <dataBar showValue="0">
        <cfvo type="min"/>
        <cfvo type="max"/>
        <color theme="9" tint="0.39997558519241921"/>
      </dataBar>
      <extLst>
        <ext xmlns:x14="http://schemas.microsoft.com/office/spreadsheetml/2009/9/main" uri="{B025F937-C7B1-47D3-B67F-A62EFF666E3E}">
          <x14:id>{D1678B17-86D4-4748-BAD6-DC92F3421EB4}</x14:id>
        </ext>
      </extLst>
    </cfRule>
  </conditionalFormatting>
  <conditionalFormatting pivot="1" sqref="D6:D9">
    <cfRule type="dataBar" priority="1">
      <dataBar showValue="0">
        <cfvo type="min"/>
        <cfvo type="max"/>
        <color theme="9" tint="0.39997558519241921"/>
      </dataBar>
      <extLst>
        <ext xmlns:x14="http://schemas.microsoft.com/office/spreadsheetml/2009/9/main" uri="{B025F937-C7B1-47D3-B67F-A62EFF666E3E}">
          <x14:id>{4E0948CD-B603-409B-BCCF-43B4BF2D8295}</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AD281550-2D59-4DBC-AB96-4373B35E6F80}">
            <x14:dataBar minLength="0" maxLength="100" gradient="0">
              <x14:cfvo type="autoMin"/>
              <x14:cfvo type="autoMax"/>
              <x14:negativeFillColor rgb="FFFF0000"/>
              <x14:axisColor rgb="FF000000"/>
            </x14:dataBar>
          </x14:cfRule>
          <xm:sqref>D6:D9</xm:sqref>
        </x14:conditionalFormatting>
        <x14:conditionalFormatting xmlns:xm="http://schemas.microsoft.com/office/excel/2006/main" pivot="1">
          <x14:cfRule type="dataBar" id="{C7485009-96C9-4151-8605-D599AB4DB5CA}">
            <x14:dataBar minLength="0" maxLength="100" gradient="0">
              <x14:cfvo type="autoMin"/>
              <x14:cfvo type="autoMax"/>
              <x14:negativeFillColor rgb="FFFF0000"/>
              <x14:axisColor rgb="FF000000"/>
            </x14:dataBar>
          </x14:cfRule>
          <xm:sqref>D6:D9</xm:sqref>
        </x14:conditionalFormatting>
        <x14:conditionalFormatting xmlns:xm="http://schemas.microsoft.com/office/excel/2006/main" pivot="1">
          <x14:cfRule type="dataBar" id="{A7FF804B-95CB-40C5-8953-99CCFB6C638F}">
            <x14:dataBar minLength="0" maxLength="100" gradient="0">
              <x14:cfvo type="autoMin"/>
              <x14:cfvo type="autoMax"/>
              <x14:negativeFillColor rgb="FFFF0000"/>
              <x14:axisColor rgb="FF000000"/>
            </x14:dataBar>
          </x14:cfRule>
          <xm:sqref>D6:D9</xm:sqref>
        </x14:conditionalFormatting>
        <x14:conditionalFormatting xmlns:xm="http://schemas.microsoft.com/office/excel/2006/main" pivot="1">
          <x14:cfRule type="dataBar" id="{82FF33B7-7240-46DA-8A02-CA51063C594E}">
            <x14:dataBar minLength="0" maxLength="100" gradient="0">
              <x14:cfvo type="autoMin"/>
              <x14:cfvo type="autoMax"/>
              <x14:negativeFillColor rgb="FFFF0000"/>
              <x14:axisColor rgb="FF000000"/>
            </x14:dataBar>
          </x14:cfRule>
          <xm:sqref>D6:D9</xm:sqref>
        </x14:conditionalFormatting>
        <x14:conditionalFormatting xmlns:xm="http://schemas.microsoft.com/office/excel/2006/main" pivot="1">
          <x14:cfRule type="dataBar" id="{92BBF5D7-C113-4518-B8C1-70E1301F7E89}">
            <x14:dataBar minLength="0" maxLength="100" gradient="0">
              <x14:cfvo type="autoMin"/>
              <x14:cfvo type="autoMax"/>
              <x14:negativeFillColor rgb="FFFF0000"/>
              <x14:axisColor rgb="FF000000"/>
            </x14:dataBar>
          </x14:cfRule>
          <xm:sqref>D6:D9</xm:sqref>
        </x14:conditionalFormatting>
        <x14:conditionalFormatting xmlns:xm="http://schemas.microsoft.com/office/excel/2006/main" pivot="1">
          <x14:cfRule type="dataBar" id="{D1678B17-86D4-4748-BAD6-DC92F3421EB4}">
            <x14:dataBar minLength="0" maxLength="100" gradient="0">
              <x14:cfvo type="autoMin"/>
              <x14:cfvo type="autoMax"/>
              <x14:negativeFillColor rgb="FFFF0000"/>
              <x14:axisColor rgb="FF000000"/>
            </x14:dataBar>
          </x14:cfRule>
          <xm:sqref>D6:D9</xm:sqref>
        </x14:conditionalFormatting>
        <x14:conditionalFormatting xmlns:xm="http://schemas.microsoft.com/office/excel/2006/main" pivot="1">
          <x14:cfRule type="dataBar" id="{4E0948CD-B603-409B-BCCF-43B4BF2D8295}">
            <x14:dataBar minLength="0" maxLength="100" border="1" gradient="0">
              <x14:cfvo type="autoMin"/>
              <x14:cfvo type="autoMax"/>
              <x14:borderColor theme="9" tint="-0.249977111117893"/>
              <x14:negativeFillColor rgb="FFFF0000"/>
              <x14:axisColor rgb="FF000000"/>
            </x14:dataBar>
          </x14:cfRule>
          <xm:sqref>D6:D9</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9"/>
  <sheetViews>
    <sheetView showGridLines="0" zoomScale="110" zoomScaleNormal="110" workbookViewId="0">
      <selection activeCell="H2" sqref="H2"/>
    </sheetView>
  </sheetViews>
  <sheetFormatPr defaultRowHeight="14.5" x14ac:dyDescent="0.35"/>
  <cols>
    <col min="2" max="2" width="16.08984375" bestFit="1" customWidth="1"/>
    <col min="3" max="3" width="17.81640625" bestFit="1" customWidth="1"/>
    <col min="4" max="4" width="28.26953125" bestFit="1" customWidth="1"/>
    <col min="5" max="5" width="7.54296875" bestFit="1" customWidth="1"/>
    <col min="6" max="6" width="10.7265625" bestFit="1" customWidth="1"/>
    <col min="7" max="7" width="13" bestFit="1" customWidth="1"/>
    <col min="8" max="8" width="19.26953125" bestFit="1" customWidth="1"/>
    <col min="9" max="9" width="10.7265625" bestFit="1" customWidth="1"/>
  </cols>
  <sheetData>
    <row r="2" spans="2:3" ht="15.5" x14ac:dyDescent="0.35">
      <c r="B2" s="62" t="s">
        <v>106</v>
      </c>
    </row>
    <row r="4" spans="2:3" x14ac:dyDescent="0.35">
      <c r="B4" s="4" t="s">
        <v>11</v>
      </c>
      <c r="C4" t="s">
        <v>119</v>
      </c>
    </row>
    <row r="5" spans="2:3" x14ac:dyDescent="0.35">
      <c r="B5" s="5" t="s">
        <v>20</v>
      </c>
      <c r="C5">
        <v>2</v>
      </c>
    </row>
    <row r="6" spans="2:3" x14ac:dyDescent="0.35">
      <c r="B6" s="5" t="s">
        <v>38</v>
      </c>
      <c r="C6">
        <v>2</v>
      </c>
    </row>
    <row r="7" spans="2:3" x14ac:dyDescent="0.35">
      <c r="B7" s="5" t="s">
        <v>45</v>
      </c>
      <c r="C7">
        <v>2</v>
      </c>
    </row>
    <row r="8" spans="2:3" x14ac:dyDescent="0.35">
      <c r="B8" s="5" t="s">
        <v>31</v>
      </c>
      <c r="C8">
        <v>1</v>
      </c>
    </row>
    <row r="9" spans="2:3" x14ac:dyDescent="0.35">
      <c r="B9" s="5" t="s">
        <v>67</v>
      </c>
      <c r="C9">
        <v>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9813A-6931-441F-A890-90D25A4B331F}">
  <dimension ref="D18:H43"/>
  <sheetViews>
    <sheetView showGridLines="0" workbookViewId="0">
      <selection activeCell="N9" sqref="N9"/>
    </sheetView>
  </sheetViews>
  <sheetFormatPr defaultRowHeight="14.5" x14ac:dyDescent="0.35"/>
  <cols>
    <col min="4" max="4" width="14.1796875" bestFit="1" customWidth="1"/>
    <col min="5" max="5" width="15.26953125" bestFit="1" customWidth="1"/>
    <col min="6" max="7" width="8.36328125" bestFit="1" customWidth="1"/>
    <col min="8" max="8" width="10.7265625" bestFit="1" customWidth="1"/>
    <col min="9" max="9" width="8.36328125" bestFit="1" customWidth="1"/>
    <col min="10" max="10" width="10.7265625" bestFit="1" customWidth="1"/>
    <col min="11" max="11" width="10.6328125" bestFit="1" customWidth="1"/>
    <col min="12" max="12" width="14.453125" bestFit="1" customWidth="1"/>
    <col min="13" max="13" width="13.1796875" bestFit="1" customWidth="1"/>
    <col min="14" max="14" width="10.6328125" bestFit="1" customWidth="1"/>
    <col min="15" max="15" width="14.453125" bestFit="1" customWidth="1"/>
    <col min="16" max="16" width="13.1796875" bestFit="1" customWidth="1"/>
    <col min="17" max="17" width="10.7265625" bestFit="1" customWidth="1"/>
  </cols>
  <sheetData>
    <row r="18" spans="4:8" ht="18.5" x14ac:dyDescent="0.45">
      <c r="G18" s="43" t="s">
        <v>107</v>
      </c>
    </row>
    <row r="30" spans="4:8" x14ac:dyDescent="0.35">
      <c r="D30" s="4" t="s">
        <v>73</v>
      </c>
      <c r="E30" s="4" t="s">
        <v>71</v>
      </c>
    </row>
    <row r="31" spans="4:8" x14ac:dyDescent="0.35">
      <c r="D31" s="4" t="s">
        <v>68</v>
      </c>
      <c r="E31" t="s">
        <v>46</v>
      </c>
      <c r="F31" t="s">
        <v>22</v>
      </c>
      <c r="G31" t="s">
        <v>51</v>
      </c>
      <c r="H31" t="s">
        <v>67</v>
      </c>
    </row>
    <row r="32" spans="4:8" x14ac:dyDescent="0.35">
      <c r="D32" s="5" t="s">
        <v>18</v>
      </c>
      <c r="F32">
        <v>22</v>
      </c>
      <c r="G32">
        <v>4</v>
      </c>
      <c r="H32">
        <v>26</v>
      </c>
    </row>
    <row r="33" spans="4:8" x14ac:dyDescent="0.35">
      <c r="D33" s="5" t="s">
        <v>53</v>
      </c>
      <c r="E33">
        <v>1</v>
      </c>
      <c r="F33">
        <v>9</v>
      </c>
      <c r="G33">
        <v>1</v>
      </c>
      <c r="H33">
        <v>11</v>
      </c>
    </row>
    <row r="34" spans="4:8" x14ac:dyDescent="0.35">
      <c r="D34" s="5" t="s">
        <v>44</v>
      </c>
      <c r="E34">
        <v>2</v>
      </c>
      <c r="F34">
        <v>1</v>
      </c>
      <c r="H34">
        <v>3</v>
      </c>
    </row>
    <row r="35" spans="4:8" x14ac:dyDescent="0.35">
      <c r="D35" s="5" t="s">
        <v>67</v>
      </c>
      <c r="E35">
        <v>3</v>
      </c>
      <c r="F35">
        <v>32</v>
      </c>
      <c r="G35">
        <v>5</v>
      </c>
      <c r="H35">
        <v>40</v>
      </c>
    </row>
    <row r="38" spans="4:8" x14ac:dyDescent="0.35">
      <c r="D38" s="4" t="s">
        <v>73</v>
      </c>
      <c r="E38" s="4" t="s">
        <v>71</v>
      </c>
    </row>
    <row r="39" spans="4:8" x14ac:dyDescent="0.35">
      <c r="D39" s="4" t="s">
        <v>68</v>
      </c>
      <c r="E39" t="s">
        <v>46</v>
      </c>
      <c r="F39" t="s">
        <v>22</v>
      </c>
      <c r="G39" t="s">
        <v>51</v>
      </c>
      <c r="H39" t="s">
        <v>67</v>
      </c>
    </row>
    <row r="40" spans="4:8" x14ac:dyDescent="0.35">
      <c r="D40" s="5" t="s">
        <v>56</v>
      </c>
      <c r="E40">
        <v>1</v>
      </c>
      <c r="F40">
        <v>2</v>
      </c>
      <c r="G40">
        <v>0</v>
      </c>
      <c r="H40">
        <v>3</v>
      </c>
    </row>
    <row r="41" spans="4:8" x14ac:dyDescent="0.35">
      <c r="D41" s="5" t="s">
        <v>33</v>
      </c>
      <c r="E41">
        <v>0</v>
      </c>
      <c r="F41">
        <v>11</v>
      </c>
      <c r="G41">
        <v>2</v>
      </c>
      <c r="H41">
        <v>13</v>
      </c>
    </row>
    <row r="42" spans="4:8" x14ac:dyDescent="0.35">
      <c r="D42" s="5" t="s">
        <v>24</v>
      </c>
      <c r="E42">
        <v>2</v>
      </c>
      <c r="F42">
        <v>19</v>
      </c>
      <c r="G42">
        <v>3</v>
      </c>
      <c r="H42">
        <v>24</v>
      </c>
    </row>
    <row r="43" spans="4:8" x14ac:dyDescent="0.35">
      <c r="D43" s="5" t="s">
        <v>67</v>
      </c>
      <c r="E43">
        <v>3</v>
      </c>
      <c r="F43">
        <v>32</v>
      </c>
      <c r="G43">
        <v>5</v>
      </c>
      <c r="H43">
        <v>40</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40140-3F08-4517-B619-7D025038B250}">
  <dimension ref="C1:I13"/>
  <sheetViews>
    <sheetView showGridLines="0" workbookViewId="0">
      <selection activeCell="C17" sqref="C17"/>
    </sheetView>
  </sheetViews>
  <sheetFormatPr defaultRowHeight="14.5" x14ac:dyDescent="0.35"/>
  <cols>
    <col min="3" max="3" width="16.54296875" bestFit="1" customWidth="1"/>
    <col min="4" max="4" width="16" customWidth="1"/>
    <col min="5" max="5" width="13.08984375" customWidth="1"/>
    <col min="6" max="7" width="14.81640625" bestFit="1" customWidth="1"/>
    <col min="8" max="8" width="17.1796875" customWidth="1"/>
    <col min="9" max="9" width="16.81640625" customWidth="1"/>
    <col min="10" max="10" width="11.453125" bestFit="1" customWidth="1"/>
    <col min="11" max="11" width="15.26953125" bestFit="1" customWidth="1"/>
    <col min="12" max="12" width="10.7265625" bestFit="1" customWidth="1"/>
  </cols>
  <sheetData>
    <row r="1" spans="3:9" ht="15" thickBot="1" x14ac:dyDescent="0.4"/>
    <row r="2" spans="3:9" ht="21.5" thickBot="1" x14ac:dyDescent="0.55000000000000004">
      <c r="C2" s="65" t="s">
        <v>112</v>
      </c>
      <c r="D2" s="66"/>
      <c r="E2" s="66"/>
      <c r="F2" s="66"/>
      <c r="G2" s="66"/>
      <c r="H2" s="66"/>
      <c r="I2" s="67"/>
    </row>
    <row r="3" spans="3:9" ht="15" thickBot="1" x14ac:dyDescent="0.4">
      <c r="C3" s="50"/>
      <c r="I3" s="47"/>
    </row>
    <row r="4" spans="3:9" x14ac:dyDescent="0.35">
      <c r="C4" s="53" t="s">
        <v>108</v>
      </c>
      <c r="D4" s="54" t="s">
        <v>77</v>
      </c>
      <c r="E4" s="56" t="s">
        <v>113</v>
      </c>
      <c r="F4" s="55"/>
      <c r="G4" s="53" t="s">
        <v>110</v>
      </c>
      <c r="H4" s="54" t="s">
        <v>77</v>
      </c>
      <c r="I4" s="56" t="s">
        <v>115</v>
      </c>
    </row>
    <row r="5" spans="3:9" x14ac:dyDescent="0.35">
      <c r="C5" s="57" t="s">
        <v>25</v>
      </c>
      <c r="D5" s="52">
        <v>24</v>
      </c>
      <c r="E5" s="58">
        <v>0.6</v>
      </c>
      <c r="G5" s="57" t="s">
        <v>18</v>
      </c>
      <c r="H5" s="52">
        <v>30</v>
      </c>
      <c r="I5" s="58">
        <v>0.75</v>
      </c>
    </row>
    <row r="6" spans="3:9" x14ac:dyDescent="0.35">
      <c r="C6" s="57" t="s">
        <v>47</v>
      </c>
      <c r="D6" s="52">
        <v>13</v>
      </c>
      <c r="E6" s="58">
        <v>0.32500000000000001</v>
      </c>
      <c r="G6" s="57" t="s">
        <v>34</v>
      </c>
      <c r="H6" s="52">
        <v>8</v>
      </c>
      <c r="I6" s="58">
        <v>0.2</v>
      </c>
    </row>
    <row r="7" spans="3:9" ht="15" thickBot="1" x14ac:dyDescent="0.4">
      <c r="C7" s="59" t="s">
        <v>41</v>
      </c>
      <c r="D7" s="60">
        <v>3</v>
      </c>
      <c r="E7" s="61">
        <v>7.4999999999999997E-2</v>
      </c>
      <c r="G7" s="59" t="s">
        <v>52</v>
      </c>
      <c r="H7" s="60">
        <v>2</v>
      </c>
      <c r="I7" s="61">
        <v>0.05</v>
      </c>
    </row>
    <row r="8" spans="3:9" x14ac:dyDescent="0.35">
      <c r="C8" s="50"/>
      <c r="I8" s="47"/>
    </row>
    <row r="9" spans="3:9" ht="15" thickBot="1" x14ac:dyDescent="0.4">
      <c r="C9" s="50"/>
      <c r="I9" s="47"/>
    </row>
    <row r="10" spans="3:9" x14ac:dyDescent="0.35">
      <c r="C10" s="53" t="s">
        <v>109</v>
      </c>
      <c r="D10" s="54" t="s">
        <v>77</v>
      </c>
      <c r="E10" s="56" t="s">
        <v>114</v>
      </c>
      <c r="G10" s="53" t="s">
        <v>111</v>
      </c>
      <c r="H10" s="54" t="s">
        <v>77</v>
      </c>
      <c r="I10" s="56" t="s">
        <v>116</v>
      </c>
    </row>
    <row r="11" spans="3:9" x14ac:dyDescent="0.35">
      <c r="C11" s="57" t="s">
        <v>49</v>
      </c>
      <c r="D11" s="52">
        <v>19</v>
      </c>
      <c r="E11" s="58">
        <v>0.47499999999999998</v>
      </c>
      <c r="G11" s="57" t="s">
        <v>42</v>
      </c>
      <c r="H11" s="52">
        <v>26</v>
      </c>
      <c r="I11" s="58">
        <v>0.65</v>
      </c>
    </row>
    <row r="12" spans="3:9" x14ac:dyDescent="0.35">
      <c r="C12" s="57" t="s">
        <v>27</v>
      </c>
      <c r="D12" s="52">
        <v>18</v>
      </c>
      <c r="E12" s="58">
        <v>0.45</v>
      </c>
      <c r="G12" s="57" t="s">
        <v>26</v>
      </c>
      <c r="H12" s="52">
        <v>13</v>
      </c>
      <c r="I12" s="58">
        <v>0.32500000000000001</v>
      </c>
    </row>
    <row r="13" spans="3:9" ht="15" thickBot="1" x14ac:dyDescent="0.4">
      <c r="C13" s="59" t="s">
        <v>35</v>
      </c>
      <c r="D13" s="60">
        <v>3</v>
      </c>
      <c r="E13" s="61">
        <v>7.4999999999999997E-2</v>
      </c>
      <c r="F13" s="51"/>
      <c r="G13" s="59" t="s">
        <v>41</v>
      </c>
      <c r="H13" s="60">
        <v>1</v>
      </c>
      <c r="I13" s="61">
        <v>2.5000000000000001E-2</v>
      </c>
    </row>
  </sheetData>
  <mergeCells count="1">
    <mergeCell ref="C2:I2"/>
  </mergeCells>
  <conditionalFormatting pivot="1" sqref="D5:D7">
    <cfRule type="dataBar" priority="4">
      <dataBar>
        <cfvo type="min"/>
        <cfvo type="max"/>
        <color rgb="FF63C384"/>
      </dataBar>
      <extLst>
        <ext xmlns:x14="http://schemas.microsoft.com/office/spreadsheetml/2009/9/main" uri="{B025F937-C7B1-47D3-B67F-A62EFF666E3E}">
          <x14:id>{67DF2430-8045-4933-9843-547C91ECF323}</x14:id>
        </ext>
      </extLst>
    </cfRule>
  </conditionalFormatting>
  <conditionalFormatting pivot="1" sqref="H5:H7">
    <cfRule type="dataBar" priority="3">
      <dataBar>
        <cfvo type="min"/>
        <cfvo type="max"/>
        <color rgb="FF63C384"/>
      </dataBar>
      <extLst>
        <ext xmlns:x14="http://schemas.microsoft.com/office/spreadsheetml/2009/9/main" uri="{B025F937-C7B1-47D3-B67F-A62EFF666E3E}">
          <x14:id>{17FD0D5C-04D3-4F34-9FBE-C4CE86792159}</x14:id>
        </ext>
      </extLst>
    </cfRule>
  </conditionalFormatting>
  <conditionalFormatting pivot="1" sqref="D11:D13">
    <cfRule type="dataBar" priority="2">
      <dataBar>
        <cfvo type="min"/>
        <cfvo type="max"/>
        <color rgb="FF63C384"/>
      </dataBar>
      <extLst>
        <ext xmlns:x14="http://schemas.microsoft.com/office/spreadsheetml/2009/9/main" uri="{B025F937-C7B1-47D3-B67F-A62EFF666E3E}">
          <x14:id>{0D5C3006-3870-45BD-83C5-605B2D16BF1F}</x14:id>
        </ext>
      </extLst>
    </cfRule>
  </conditionalFormatting>
  <conditionalFormatting pivot="1" sqref="H11:H13">
    <cfRule type="dataBar" priority="1">
      <dataBar>
        <cfvo type="min"/>
        <cfvo type="max"/>
        <color rgb="FF63C384"/>
      </dataBar>
      <extLst>
        <ext xmlns:x14="http://schemas.microsoft.com/office/spreadsheetml/2009/9/main" uri="{B025F937-C7B1-47D3-B67F-A62EFF666E3E}">
          <x14:id>{8CAA9590-AC03-48E5-95CD-C394E3136A83}</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67DF2430-8045-4933-9843-547C91ECF323}">
            <x14:dataBar minLength="0" maxLength="100" border="1" negativeBarBorderColorSameAsPositive="0">
              <x14:cfvo type="autoMin"/>
              <x14:cfvo type="autoMax"/>
              <x14:borderColor rgb="FF63C384"/>
              <x14:negativeFillColor rgb="FFFF0000"/>
              <x14:negativeBorderColor rgb="FFFF0000"/>
              <x14:axisColor rgb="FF000000"/>
            </x14:dataBar>
          </x14:cfRule>
          <xm:sqref>D5:D7</xm:sqref>
        </x14:conditionalFormatting>
        <x14:conditionalFormatting xmlns:xm="http://schemas.microsoft.com/office/excel/2006/main" pivot="1">
          <x14:cfRule type="dataBar" id="{17FD0D5C-04D3-4F34-9FBE-C4CE86792159}">
            <x14:dataBar minLength="0" maxLength="100" border="1" negativeBarBorderColorSameAsPositive="0">
              <x14:cfvo type="autoMin"/>
              <x14:cfvo type="autoMax"/>
              <x14:borderColor rgb="FF63C384"/>
              <x14:negativeFillColor rgb="FFFF0000"/>
              <x14:negativeBorderColor rgb="FFFF0000"/>
              <x14:axisColor rgb="FF000000"/>
            </x14:dataBar>
          </x14:cfRule>
          <xm:sqref>H5:H7</xm:sqref>
        </x14:conditionalFormatting>
        <x14:conditionalFormatting xmlns:xm="http://schemas.microsoft.com/office/excel/2006/main" pivot="1">
          <x14:cfRule type="dataBar" id="{0D5C3006-3870-45BD-83C5-605B2D16BF1F}">
            <x14:dataBar minLength="0" maxLength="100" border="1" negativeBarBorderColorSameAsPositive="0">
              <x14:cfvo type="autoMin"/>
              <x14:cfvo type="autoMax"/>
              <x14:borderColor rgb="FF63C384"/>
              <x14:negativeFillColor rgb="FFFF0000"/>
              <x14:negativeBorderColor rgb="FFFF0000"/>
              <x14:axisColor rgb="FF000000"/>
            </x14:dataBar>
          </x14:cfRule>
          <xm:sqref>D11:D13</xm:sqref>
        </x14:conditionalFormatting>
        <x14:conditionalFormatting xmlns:xm="http://schemas.microsoft.com/office/excel/2006/main" pivot="1">
          <x14:cfRule type="dataBar" id="{8CAA9590-AC03-48E5-95CD-C394E3136A83}">
            <x14:dataBar minLength="0" maxLength="100" border="1" negativeBarBorderColorSameAsPositive="0">
              <x14:cfvo type="autoMin"/>
              <x14:cfvo type="autoMax"/>
              <x14:borderColor rgb="FF63C384"/>
              <x14:negativeFillColor rgb="FFFF0000"/>
              <x14:negativeBorderColor rgb="FFFF0000"/>
              <x14:axisColor rgb="FF000000"/>
            </x14:dataBar>
          </x14:cfRule>
          <xm:sqref>H11:H13</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44D6A-B448-453E-8CE2-01282A577AE4}">
  <dimension ref="C3:K18"/>
  <sheetViews>
    <sheetView showGridLines="0" workbookViewId="0">
      <selection activeCell="B5" sqref="B5"/>
    </sheetView>
  </sheetViews>
  <sheetFormatPr defaultRowHeight="14.5" x14ac:dyDescent="0.35"/>
  <cols>
    <col min="3" max="3" width="12.453125" bestFit="1" customWidth="1"/>
    <col min="4" max="4" width="12" customWidth="1"/>
    <col min="5" max="5" width="7.90625" bestFit="1" customWidth="1"/>
    <col min="6" max="6" width="7" bestFit="1" customWidth="1"/>
    <col min="7" max="7" width="10.7265625" bestFit="1" customWidth="1"/>
  </cols>
  <sheetData>
    <row r="3" spans="3:11" ht="15" thickBot="1" x14ac:dyDescent="0.4"/>
    <row r="4" spans="3:11" ht="15" thickBot="1" x14ac:dyDescent="0.4">
      <c r="C4" s="68" t="s">
        <v>75</v>
      </c>
      <c r="D4" s="69"/>
    </row>
    <row r="6" spans="3:11" ht="15" thickBot="1" x14ac:dyDescent="0.4"/>
    <row r="7" spans="3:11" x14ac:dyDescent="0.35">
      <c r="C7" s="44" t="s">
        <v>76</v>
      </c>
      <c r="D7" s="45" t="s">
        <v>77</v>
      </c>
    </row>
    <row r="8" spans="3:11" x14ac:dyDescent="0.35">
      <c r="C8" s="46" t="s">
        <v>39</v>
      </c>
      <c r="D8" s="47">
        <v>4</v>
      </c>
    </row>
    <row r="9" spans="3:11" x14ac:dyDescent="0.35">
      <c r="C9" s="46" t="s">
        <v>32</v>
      </c>
      <c r="D9" s="47">
        <v>7</v>
      </c>
    </row>
    <row r="10" spans="3:11" x14ac:dyDescent="0.35">
      <c r="C10" s="46" t="s">
        <v>21</v>
      </c>
      <c r="D10" s="47">
        <v>29</v>
      </c>
      <c r="K10">
        <f>COUNTIFS(Table1[Investment Monitoring],C14,Table1[Investment Monitoring],C14,Table1[Investment Monitoring],C14)</f>
        <v>4</v>
      </c>
    </row>
    <row r="11" spans="3:11" ht="15" thickBot="1" x14ac:dyDescent="0.4">
      <c r="C11" s="48" t="s">
        <v>67</v>
      </c>
      <c r="D11" s="49">
        <v>40</v>
      </c>
    </row>
    <row r="13" spans="3:11" ht="15" thickBot="1" x14ac:dyDescent="0.4"/>
    <row r="14" spans="3:11" ht="15" thickBot="1" x14ac:dyDescent="0.4">
      <c r="C14" s="70" t="s">
        <v>39</v>
      </c>
      <c r="D14" s="70">
        <f>VLOOKUP(C14,C8:D10,2,FALSE)</f>
        <v>4</v>
      </c>
    </row>
    <row r="16" spans="3:11" x14ac:dyDescent="0.35">
      <c r="C16" s="42" t="s">
        <v>117</v>
      </c>
    </row>
    <row r="18" spans="7:7" ht="18.5" x14ac:dyDescent="0.45">
      <c r="G18" s="43" t="s">
        <v>118</v>
      </c>
    </row>
  </sheetData>
  <mergeCells count="1">
    <mergeCell ref="C4:D4"/>
  </mergeCells>
  <dataValidations count="1">
    <dataValidation type="list" allowBlank="1" showInputMessage="1" showErrorMessage="1" sqref="C14" xr:uid="{1ADF0FF1-D5D6-4C4E-A204-D52CD22423E7}">
      <formula1>$C$8:$C$10</formula1>
    </dataValidation>
  </dataValidation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Cleaned Data</vt:lpstr>
      <vt:lpstr>Info </vt:lpstr>
      <vt:lpstr>1 Preference </vt:lpstr>
      <vt:lpstr>2 Goals</vt:lpstr>
      <vt:lpstr>3 Most invested avenue </vt:lpstr>
      <vt:lpstr>4 Duration</vt:lpstr>
      <vt:lpstr>5 Expected Returns</vt:lpstr>
      <vt:lpstr>6 Reasons</vt:lpstr>
      <vt:lpstr>7 Monitoring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Sanidhya Negi</dc:creator>
  <cp:lastModifiedBy>Sanidhya</cp:lastModifiedBy>
  <dcterms:created xsi:type="dcterms:W3CDTF">2023-03-04T06:19:06Z</dcterms:created>
  <dcterms:modified xsi:type="dcterms:W3CDTF">2023-03-08T06:57:08Z</dcterms:modified>
</cp:coreProperties>
</file>