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anjana SM\Downloads\"/>
    </mc:Choice>
  </mc:AlternateContent>
  <xr:revisionPtr revIDLastSave="0" documentId="13_ncr:1_{7C69BE1D-67DB-4591-8479-C66A7B67CD3F}" xr6:coauthVersionLast="47" xr6:coauthVersionMax="47" xr10:uidLastSave="{00000000-0000-0000-0000-000000000000}"/>
  <bookViews>
    <workbookView xWindow="-108" yWindow="-108" windowWidth="23256" windowHeight="12456" activeTab="4" xr2:uid="{00000000-000D-0000-FFFF-FFFF00000000}"/>
  </bookViews>
  <sheets>
    <sheet name="Dashboard" sheetId="9" r:id="rId1"/>
    <sheet name="Pricing_table" sheetId="1" r:id="rId2"/>
    <sheet name="Pivot_table_01" sheetId="5" r:id="rId3"/>
    <sheet name="Pivot_table_02" sheetId="7" r:id="rId4"/>
    <sheet name="Pivot_table_03" sheetId="8" r:id="rId5"/>
  </sheets>
  <definedNames>
    <definedName name="_xlnm._FilterDatabase" localSheetId="1" hidden="1">Pricing_table!$A$1:$N$100</definedName>
    <definedName name="Slicer_Demand_Trend">#N/A</definedName>
    <definedName name="Slicer_Product">#N/A</definedName>
    <definedName name="Slicer_Season">#N/A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2" i="1" l="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I61" i="1"/>
  <c r="H61" i="1"/>
  <c r="G61" i="1"/>
  <c r="I60" i="1"/>
  <c r="H60" i="1"/>
  <c r="G60" i="1"/>
  <c r="I59" i="1"/>
  <c r="H59" i="1"/>
  <c r="G59" i="1"/>
  <c r="I58" i="1"/>
  <c r="H58" i="1"/>
  <c r="G58" i="1"/>
  <c r="J79" i="1" l="1"/>
  <c r="N79" i="1" s="1"/>
  <c r="J67" i="1"/>
  <c r="N67" i="1" s="1"/>
  <c r="J75" i="1"/>
  <c r="M75" i="1" s="1"/>
  <c r="J91" i="1"/>
  <c r="N91" i="1" s="1"/>
  <c r="J99" i="1"/>
  <c r="N99" i="1" s="1"/>
  <c r="J86" i="1"/>
  <c r="M86" i="1" s="1"/>
  <c r="J93" i="1"/>
  <c r="M93" i="1" s="1"/>
  <c r="J77" i="1"/>
  <c r="M77" i="1" s="1"/>
  <c r="J69" i="1"/>
  <c r="M69" i="1" s="1"/>
  <c r="J92" i="1"/>
  <c r="M92" i="1" s="1"/>
  <c r="J68" i="1"/>
  <c r="J100" i="1"/>
  <c r="M100" i="1" s="1"/>
  <c r="J76" i="1"/>
  <c r="N76" i="1" s="1"/>
  <c r="J94" i="1"/>
  <c r="M94" i="1" s="1"/>
  <c r="J84" i="1"/>
  <c r="M84" i="1" s="1"/>
  <c r="J70" i="1"/>
  <c r="N70" i="1" s="1"/>
  <c r="J85" i="1"/>
  <c r="N85" i="1" s="1"/>
  <c r="J96" i="1"/>
  <c r="N96" i="1" s="1"/>
  <c r="J88" i="1"/>
  <c r="M88" i="1" s="1"/>
  <c r="J80" i="1"/>
  <c r="N80" i="1" s="1"/>
  <c r="J72" i="1"/>
  <c r="N72" i="1" s="1"/>
  <c r="J64" i="1"/>
  <c r="N64" i="1" s="1"/>
  <c r="J87" i="1"/>
  <c r="N87" i="1" s="1"/>
  <c r="J78" i="1"/>
  <c r="M78" i="1" s="1"/>
  <c r="J62" i="1"/>
  <c r="M62" i="1" s="1"/>
  <c r="J95" i="1"/>
  <c r="N95" i="1" s="1"/>
  <c r="J71" i="1"/>
  <c r="N71" i="1" s="1"/>
  <c r="J63" i="1"/>
  <c r="N63" i="1" s="1"/>
  <c r="J83" i="1"/>
  <c r="M83" i="1" s="1"/>
  <c r="M68" i="1"/>
  <c r="N68" i="1"/>
  <c r="M67" i="1"/>
  <c r="J98" i="1"/>
  <c r="M98" i="1" s="1"/>
  <c r="J82" i="1"/>
  <c r="N82" i="1" s="1"/>
  <c r="J74" i="1"/>
  <c r="M74" i="1" s="1"/>
  <c r="J66" i="1"/>
  <c r="N66" i="1" s="1"/>
  <c r="J97" i="1"/>
  <c r="N97" i="1" s="1"/>
  <c r="J89" i="1"/>
  <c r="M89" i="1" s="1"/>
  <c r="J81" i="1"/>
  <c r="N81" i="1" s="1"/>
  <c r="J73" i="1"/>
  <c r="N73" i="1" s="1"/>
  <c r="J65" i="1"/>
  <c r="M65" i="1" s="1"/>
  <c r="J90" i="1"/>
  <c r="N90" i="1" s="1"/>
  <c r="J61" i="1"/>
  <c r="N61" i="1" s="1"/>
  <c r="J60" i="1"/>
  <c r="M60" i="1" s="1"/>
  <c r="J58" i="1"/>
  <c r="M58" i="1" s="1"/>
  <c r="J59"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2" i="1"/>
  <c r="M71" i="1" l="1"/>
  <c r="M79" i="1"/>
  <c r="M96" i="1"/>
  <c r="N88" i="1"/>
  <c r="M91" i="1"/>
  <c r="N92" i="1"/>
  <c r="M95" i="1"/>
  <c r="M90" i="1"/>
  <c r="N98" i="1"/>
  <c r="M70" i="1"/>
  <c r="M99" i="1"/>
  <c r="N86" i="1"/>
  <c r="N75" i="1"/>
  <c r="M64" i="1"/>
  <c r="N84" i="1"/>
  <c r="N77" i="1"/>
  <c r="N93" i="1"/>
  <c r="N94" i="1"/>
  <c r="M85" i="1"/>
  <c r="N89" i="1"/>
  <c r="N69" i="1"/>
  <c r="M87" i="1"/>
  <c r="M73" i="1"/>
  <c r="M76" i="1"/>
  <c r="M72" i="1"/>
  <c r="N83" i="1"/>
  <c r="M63" i="1"/>
  <c r="N100" i="1"/>
  <c r="M80" i="1"/>
  <c r="M66" i="1"/>
  <c r="N62" i="1"/>
  <c r="N74" i="1"/>
  <c r="N78" i="1"/>
  <c r="M97" i="1"/>
  <c r="M81" i="1"/>
  <c r="N65" i="1"/>
  <c r="M82" i="1"/>
  <c r="M61" i="1"/>
  <c r="N60" i="1"/>
  <c r="N58" i="1"/>
  <c r="N59" i="1"/>
  <c r="M59" i="1"/>
  <c r="J42" i="1"/>
  <c r="N42" i="1" s="1"/>
  <c r="J24" i="1"/>
  <c r="N24" i="1" s="1"/>
  <c r="J40" i="1"/>
  <c r="M40" i="1" s="1"/>
  <c r="J32" i="1"/>
  <c r="N32" i="1" s="1"/>
  <c r="J54" i="1"/>
  <c r="N54" i="1" s="1"/>
  <c r="J31" i="1"/>
  <c r="N31" i="1" s="1"/>
  <c r="J41" i="1"/>
  <c r="N41" i="1" s="1"/>
  <c r="J45" i="1"/>
  <c r="N45" i="1" s="1"/>
  <c r="J2" i="1"/>
  <c r="N2" i="1" s="1"/>
  <c r="J52" i="1"/>
  <c r="N52" i="1" s="1"/>
  <c r="J5" i="1"/>
  <c r="M5" i="1" s="1"/>
  <c r="J49" i="1"/>
  <c r="N49" i="1" s="1"/>
  <c r="J39" i="1"/>
  <c r="N39" i="1" s="1"/>
  <c r="J35" i="1"/>
  <c r="N35" i="1" s="1"/>
  <c r="J21" i="1"/>
  <c r="N21" i="1" s="1"/>
  <c r="J15" i="1"/>
  <c r="M15" i="1" s="1"/>
  <c r="J8" i="1"/>
  <c r="N8" i="1" s="1"/>
  <c r="J30" i="1"/>
  <c r="N30" i="1" s="1"/>
  <c r="J14" i="1"/>
  <c r="M14" i="1" s="1"/>
  <c r="J48" i="1"/>
  <c r="M48" i="1" s="1"/>
  <c r="J47" i="1"/>
  <c r="N47" i="1" s="1"/>
  <c r="J13" i="1"/>
  <c r="N13" i="1" s="1"/>
  <c r="J51" i="1"/>
  <c r="N51" i="1" s="1"/>
  <c r="J38" i="1"/>
  <c r="M38" i="1" s="1"/>
  <c r="J29" i="1"/>
  <c r="N29" i="1" s="1"/>
  <c r="J18" i="1"/>
  <c r="M18" i="1" s="1"/>
  <c r="J12" i="1"/>
  <c r="M12" i="1" s="1"/>
  <c r="J4" i="1"/>
  <c r="M4" i="1" s="1"/>
  <c r="J53" i="1"/>
  <c r="N53" i="1" s="1"/>
  <c r="J34" i="1"/>
  <c r="N34" i="1" s="1"/>
  <c r="J26" i="1"/>
  <c r="M26" i="1" s="1"/>
  <c r="J20" i="1"/>
  <c r="N20" i="1" s="1"/>
  <c r="J7" i="1"/>
  <c r="M7" i="1" s="1"/>
  <c r="J37" i="1"/>
  <c r="J28" i="1"/>
  <c r="J23" i="1"/>
  <c r="N23" i="1" s="1"/>
  <c r="J17" i="1"/>
  <c r="J11" i="1"/>
  <c r="N11" i="1" s="1"/>
  <c r="J3" i="1"/>
  <c r="J33" i="1"/>
  <c r="N33" i="1" s="1"/>
  <c r="J25" i="1"/>
  <c r="M25" i="1" s="1"/>
  <c r="J19" i="1"/>
  <c r="N19" i="1" s="1"/>
  <c r="J6" i="1"/>
  <c r="M6" i="1" s="1"/>
  <c r="J57" i="1"/>
  <c r="J44" i="1"/>
  <c r="J22" i="1"/>
  <c r="J16" i="1"/>
  <c r="J10" i="1"/>
  <c r="J56" i="1"/>
  <c r="J55" i="1"/>
  <c r="J50" i="1"/>
  <c r="J46" i="1"/>
  <c r="J43" i="1"/>
  <c r="J36" i="1"/>
  <c r="J27" i="1"/>
  <c r="J9" i="1"/>
  <c r="M30" i="1" l="1"/>
  <c r="N14" i="1"/>
  <c r="M31" i="1"/>
  <c r="M45" i="1"/>
  <c r="M41" i="1"/>
  <c r="M49" i="1"/>
  <c r="N25" i="1"/>
  <c r="N26" i="1"/>
  <c r="N18" i="1"/>
  <c r="M39" i="1"/>
  <c r="M51" i="1"/>
  <c r="N40" i="1"/>
  <c r="N5" i="1"/>
  <c r="N12" i="1"/>
  <c r="M54" i="1"/>
  <c r="M42" i="1"/>
  <c r="M34" i="1"/>
  <c r="M8" i="1"/>
  <c r="M2" i="1"/>
  <c r="M35" i="1"/>
  <c r="M11" i="1"/>
  <c r="M32" i="1"/>
  <c r="N6" i="1"/>
  <c r="M19" i="1"/>
  <c r="N7" i="1"/>
  <c r="M24" i="1"/>
  <c r="N15" i="1"/>
  <c r="N48" i="1"/>
  <c r="M21" i="1"/>
  <c r="M52" i="1"/>
  <c r="M20" i="1"/>
  <c r="M29" i="1"/>
  <c r="M13" i="1"/>
  <c r="N28" i="1"/>
  <c r="M28" i="1"/>
  <c r="N38" i="1"/>
  <c r="M47" i="1"/>
  <c r="M33" i="1"/>
  <c r="M23" i="1"/>
  <c r="N4" i="1"/>
  <c r="M53" i="1"/>
  <c r="N37" i="1"/>
  <c r="M37" i="1"/>
  <c r="N3" i="1"/>
  <c r="M3" i="1"/>
  <c r="N17" i="1"/>
  <c r="M17" i="1"/>
  <c r="N50" i="1"/>
  <c r="M50" i="1"/>
  <c r="N16" i="1"/>
  <c r="M16" i="1"/>
  <c r="N55" i="1"/>
  <c r="M55" i="1"/>
  <c r="N22" i="1"/>
  <c r="M22" i="1"/>
  <c r="N27" i="1"/>
  <c r="M27" i="1"/>
  <c r="N56" i="1"/>
  <c r="M56" i="1"/>
  <c r="N57" i="1"/>
  <c r="M57" i="1"/>
  <c r="N36" i="1"/>
  <c r="M36" i="1"/>
  <c r="N43" i="1"/>
  <c r="M43" i="1"/>
  <c r="N44" i="1"/>
  <c r="M44" i="1"/>
  <c r="N9" i="1"/>
  <c r="M9" i="1"/>
  <c r="N46" i="1"/>
  <c r="M46" i="1"/>
  <c r="N10" i="1"/>
  <c r="M10" i="1"/>
</calcChain>
</file>

<file path=xl/sharedStrings.xml><?xml version="1.0" encoding="utf-8"?>
<sst xmlns="http://schemas.openxmlformats.org/spreadsheetml/2006/main" count="359" uniqueCount="61">
  <si>
    <t>Product</t>
  </si>
  <si>
    <t xml:space="preserve"> Base Price </t>
  </si>
  <si>
    <t>Season</t>
  </si>
  <si>
    <t>Demand Trend</t>
  </si>
  <si>
    <t>Stock</t>
  </si>
  <si>
    <t xml:space="preserve"> Competitor Price </t>
  </si>
  <si>
    <t>Season Impact</t>
  </si>
  <si>
    <t>Demand Multiplier</t>
  </si>
  <si>
    <t>Stock Modifier</t>
  </si>
  <si>
    <t xml:space="preserve"> Final Price </t>
  </si>
  <si>
    <t>Date</t>
  </si>
  <si>
    <t xml:space="preserve"> Cost Price </t>
  </si>
  <si>
    <t xml:space="preserve"> Profit Margin </t>
  </si>
  <si>
    <t>Price vs Competitor</t>
  </si>
  <si>
    <t>Charger</t>
  </si>
  <si>
    <t>Summer</t>
  </si>
  <si>
    <t>Medium</t>
  </si>
  <si>
    <t>Lamp</t>
  </si>
  <si>
    <t>Winter</t>
  </si>
  <si>
    <t>High</t>
  </si>
  <si>
    <t>Sneakers</t>
  </si>
  <si>
    <t>Diwali</t>
  </si>
  <si>
    <t>Low</t>
  </si>
  <si>
    <t>Wallet</t>
  </si>
  <si>
    <t>Watch</t>
  </si>
  <si>
    <t>Sunglasses</t>
  </si>
  <si>
    <t>Desk Organizer</t>
  </si>
  <si>
    <t>Pen Set</t>
  </si>
  <si>
    <t>Backpack</t>
  </si>
  <si>
    <t>T-shirt</t>
  </si>
  <si>
    <t>Headphones</t>
  </si>
  <si>
    <t>Notebook</t>
  </si>
  <si>
    <t>Shoes</t>
  </si>
  <si>
    <t>Earbuds</t>
  </si>
  <si>
    <t>Mouse</t>
  </si>
  <si>
    <t>Mug</t>
  </si>
  <si>
    <t>Phone Case</t>
  </si>
  <si>
    <t>Planner</t>
  </si>
  <si>
    <t>Bottle</t>
  </si>
  <si>
    <t>Hoodie</t>
  </si>
  <si>
    <t>low</t>
  </si>
  <si>
    <t>Expensive</t>
  </si>
  <si>
    <t>Headset</t>
  </si>
  <si>
    <t>Camera</t>
  </si>
  <si>
    <t>Tablet</t>
  </si>
  <si>
    <t>Flash Drive</t>
  </si>
  <si>
    <t>Bluetooth Speaker</t>
  </si>
  <si>
    <t>Smartwatch</t>
  </si>
  <si>
    <t>VR Headset</t>
  </si>
  <si>
    <t>Laptop Bag</t>
  </si>
  <si>
    <t>External Hard Drive</t>
  </si>
  <si>
    <t>Gaming Mouse</t>
  </si>
  <si>
    <t>Portable Projector</t>
  </si>
  <si>
    <t>Fitness Tracker Watch</t>
  </si>
  <si>
    <t>Wireless Charger (Phone)</t>
  </si>
  <si>
    <t>Competitive</t>
  </si>
  <si>
    <t>Grand Total</t>
  </si>
  <si>
    <t>Row Labels</t>
  </si>
  <si>
    <t>Count of Product</t>
  </si>
  <si>
    <t xml:space="preserve">Average of  Final Price </t>
  </si>
  <si>
    <t xml:space="preserve">Average of  Profit Margin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</si>
</sst>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 #,##0.00;[Red]&quot;₹&quot;\ \-#,##0.00"/>
    <numFmt numFmtId="44" formatCode="_ &quot;₹&quot;\ * #,##0.00_ ;_ &quot;₹&quot;\ * \-#,##0.00_ ;_ &quot;₹&quot;\ * &quot;-&quot;??_ ;_ @_ "/>
    <numFmt numFmtId="164" formatCode="[$-14009]dd\-mm\-yyyy;@"/>
    <numFmt numFmtId="165" formatCode="_ [$₹-4009]\ * #,##0.00_ ;_ [$₹-4009]\ * \-#,##0.00_ ;_ [$₹-4009]\ * &quot;-&quot;??_ ;_ @_ "/>
  </numFmts>
  <fonts count="6" x14ac:knownFonts="1">
    <font>
      <sz val="11"/>
      <color theme="1"/>
      <name val="Calibri"/>
      <family val="2"/>
      <scheme val="minor"/>
    </font>
    <font>
      <sz val="14"/>
      <color theme="1"/>
      <name val="Cambria"/>
      <family val="1"/>
    </font>
    <font>
      <sz val="11"/>
      <color theme="1"/>
      <name val="Calibri"/>
      <family val="2"/>
      <scheme val="minor"/>
    </font>
    <font>
      <sz val="10"/>
      <color theme="1"/>
      <name val="Segoe UI"/>
      <family val="2"/>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0" fillId="0" borderId="1" xfId="0" applyBorder="1"/>
    <xf numFmtId="8" fontId="0" fillId="0" borderId="1" xfId="0" applyNumberFormat="1" applyBorder="1"/>
    <xf numFmtId="14" fontId="0" fillId="0" borderId="1" xfId="0" applyNumberFormat="1" applyBorder="1"/>
    <xf numFmtId="0" fontId="1" fillId="2" borderId="1" xfId="0" applyFont="1" applyFill="1" applyBorder="1" applyAlignment="1">
      <alignment horizontal="center" vertical="center"/>
    </xf>
    <xf numFmtId="0" fontId="3" fillId="0" borderId="1" xfId="0" applyFont="1" applyBorder="1" applyAlignment="1">
      <alignment horizontal="left" vertical="top" wrapText="1"/>
    </xf>
    <xf numFmtId="0" fontId="0" fillId="0" borderId="1" xfId="0" applyBorder="1" applyAlignment="1">
      <alignment horizontal="left" vertical="top"/>
    </xf>
    <xf numFmtId="164" fontId="1" fillId="2" borderId="1" xfId="1" applyNumberFormat="1" applyFont="1" applyFill="1" applyBorder="1" applyAlignment="1">
      <alignment horizontal="center" vertical="center"/>
    </xf>
    <xf numFmtId="164" fontId="0" fillId="0" borderId="1" xfId="1" applyNumberFormat="1" applyFont="1" applyBorder="1"/>
    <xf numFmtId="164" fontId="0" fillId="0" borderId="0" xfId="1" applyNumberFormat="1" applyFont="1"/>
    <xf numFmtId="0" fontId="0" fillId="0" borderId="0" xfId="0" pivotButton="1"/>
    <xf numFmtId="0" fontId="0" fillId="0" borderId="0" xfId="0" applyAlignment="1">
      <alignment horizontal="left"/>
    </xf>
    <xf numFmtId="8" fontId="0" fillId="0" borderId="0" xfId="0" applyNumberFormat="1"/>
    <xf numFmtId="0" fontId="0" fillId="0" borderId="0" xfId="0" applyNumberFormat="1"/>
    <xf numFmtId="0" fontId="0" fillId="0" borderId="0" xfId="0" applyBorder="1"/>
    <xf numFmtId="0" fontId="4" fillId="0" borderId="0" xfId="0" applyFont="1" applyBorder="1" applyAlignment="1">
      <alignment vertical="center"/>
    </xf>
    <xf numFmtId="165" fontId="5" fillId="0" borderId="0" xfId="0" applyNumberFormat="1" applyFont="1" applyBorder="1"/>
    <xf numFmtId="2" fontId="5" fillId="0" borderId="0" xfId="0" applyNumberFormat="1" applyFont="1" applyBorder="1"/>
    <xf numFmtId="0" fontId="4" fillId="0" borderId="0" xfId="0" applyFont="1" applyBorder="1" applyAlignment="1">
      <alignment vertical="center" wrapText="1"/>
    </xf>
    <xf numFmtId="9" fontId="5" fillId="0" borderId="0" xfId="2" applyFont="1" applyBorder="1"/>
  </cellXfs>
  <cellStyles count="3">
    <cellStyle name="Currency" xfId="1" builtinId="4"/>
    <cellStyle name="Normal" xfId="0" builtinId="0"/>
    <cellStyle name="Percent" xfId="2" builtinId="5"/>
  </cellStyles>
  <dxfs count="9">
    <dxf>
      <font>
        <b/>
        <i val="0"/>
        <color rgb="FF9CE15D"/>
      </font>
    </dxf>
    <dxf>
      <font>
        <b/>
        <i val="0"/>
        <color rgb="FFC00000"/>
      </font>
    </dxf>
    <dxf>
      <font>
        <b/>
        <i val="0"/>
        <color rgb="FF9CE15D"/>
      </font>
    </dxf>
    <dxf>
      <font>
        <b/>
        <i val="0"/>
        <color rgb="FFC00000"/>
      </font>
    </dxf>
    <dxf>
      <font>
        <b/>
        <i val="0"/>
        <color theme="9" tint="-0.24994659260841701"/>
      </font>
    </dxf>
    <dxf>
      <font>
        <b/>
        <i val="0"/>
        <color rgb="FF9CE15D"/>
      </font>
    </dxf>
    <dxf>
      <font>
        <b/>
        <i val="0"/>
        <color rgb="FFFF0000"/>
      </font>
    </dxf>
    <dxf>
      <font>
        <b/>
        <i val="0"/>
        <color theme="9" tint="-0.24994659260841701"/>
      </font>
    </dxf>
    <dxf>
      <font>
        <b/>
        <i val="0"/>
        <color rgb="FFC00000"/>
      </font>
    </dxf>
  </dxfs>
  <tableStyles count="0" defaultTableStyle="TableStyleMedium2" defaultPivotStyle="PivotStyleLight16"/>
  <colors>
    <mruColors>
      <color rgb="FF42D4EC"/>
      <color rgb="FFEA68CB"/>
      <color rgb="FF9CE1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Simulator.xlsx]Pivot_table_01!PivotTable2</c:name>
    <c:fmtId val="9"/>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Price</a:t>
            </a:r>
            <a:r>
              <a:rPr lang="en-IN" sz="1200" baseline="0"/>
              <a:t> vs competitor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Pivot_table_01!$B$3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48D-4188-8769-4B21777189D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48D-4188-8769-4B21777189D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B48D-4188-8769-4B21777189D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B48D-4188-8769-4B21777189D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Pivot_table_01!$A$4:$A$6</c:f>
              <c:strCache>
                <c:ptCount val="2"/>
                <c:pt idx="0">
                  <c:v>Competitive</c:v>
                </c:pt>
                <c:pt idx="1">
                  <c:v>Expensive</c:v>
                </c:pt>
              </c:strCache>
            </c:strRef>
          </c:cat>
          <c:val>
            <c:numRef>
              <c:f>Pivot_table_01!$B$4:$B$6</c:f>
              <c:numCache>
                <c:formatCode>General</c:formatCode>
                <c:ptCount val="2"/>
                <c:pt idx="0">
                  <c:v>80</c:v>
                </c:pt>
                <c:pt idx="1">
                  <c:v>19</c:v>
                </c:pt>
              </c:numCache>
            </c:numRef>
          </c:val>
          <c:extLst>
            <c:ext xmlns:c16="http://schemas.microsoft.com/office/drawing/2014/chart" uri="{C3380CC4-5D6E-409C-BE32-E72D297353CC}">
              <c16:uniqueId val="{00000004-B48D-4188-8769-4B21777189D1}"/>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Simulator.xlsx]Pivot_table_02!PivotTable3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 of Final</a:t>
            </a:r>
            <a:r>
              <a:rPr lang="en-US" sz="2000" baseline="0"/>
              <a:t> Price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832000845352"/>
          <c:y val="7.4332488989886286E-2"/>
          <c:w val="0.69449674263415551"/>
          <c:h val="0.82534742422270646"/>
        </c:manualLayout>
      </c:layout>
      <c:barChart>
        <c:barDir val="bar"/>
        <c:grouping val="clustered"/>
        <c:varyColors val="0"/>
        <c:ser>
          <c:idx val="0"/>
          <c:order val="0"/>
          <c:tx>
            <c:strRef>
              <c:f>Pivot_table_02!$B$3</c:f>
              <c:strCache>
                <c:ptCount val="1"/>
                <c:pt idx="0">
                  <c:v>Total</c:v>
                </c:pt>
              </c:strCache>
            </c:strRef>
          </c:tx>
          <c:spPr>
            <a:solidFill>
              <a:schemeClr val="accent1"/>
            </a:solidFill>
            <a:ln>
              <a:noFill/>
            </a:ln>
            <a:effectLst/>
          </c:spPr>
          <c:invertIfNegative val="0"/>
          <c:cat>
            <c:strRef>
              <c:f>Pivot_table_02!$A$4:$A$37</c:f>
              <c:strCache>
                <c:ptCount val="33"/>
                <c:pt idx="0">
                  <c:v>Backpack</c:v>
                </c:pt>
                <c:pt idx="1">
                  <c:v>Bluetooth Speaker</c:v>
                </c:pt>
                <c:pt idx="2">
                  <c:v>Bottle</c:v>
                </c:pt>
                <c:pt idx="3">
                  <c:v>Camera</c:v>
                </c:pt>
                <c:pt idx="4">
                  <c:v>Charger</c:v>
                </c:pt>
                <c:pt idx="5">
                  <c:v>Desk Organizer</c:v>
                </c:pt>
                <c:pt idx="6">
                  <c:v>Earbuds</c:v>
                </c:pt>
                <c:pt idx="7">
                  <c:v>External Hard Drive</c:v>
                </c:pt>
                <c:pt idx="8">
                  <c:v>Fitness Tracker Watch</c:v>
                </c:pt>
                <c:pt idx="9">
                  <c:v>Flash Drive</c:v>
                </c:pt>
                <c:pt idx="10">
                  <c:v>Gaming Mouse</c:v>
                </c:pt>
                <c:pt idx="11">
                  <c:v>Headphones</c:v>
                </c:pt>
                <c:pt idx="12">
                  <c:v>Headset</c:v>
                </c:pt>
                <c:pt idx="13">
                  <c:v>Hoodie</c:v>
                </c:pt>
                <c:pt idx="14">
                  <c:v>Lamp</c:v>
                </c:pt>
                <c:pt idx="15">
                  <c:v>Laptop Bag</c:v>
                </c:pt>
                <c:pt idx="16">
                  <c:v>Mouse</c:v>
                </c:pt>
                <c:pt idx="17">
                  <c:v>Mug</c:v>
                </c:pt>
                <c:pt idx="18">
                  <c:v>Notebook</c:v>
                </c:pt>
                <c:pt idx="19">
                  <c:v>Pen Set</c:v>
                </c:pt>
                <c:pt idx="20">
                  <c:v>Phone Case</c:v>
                </c:pt>
                <c:pt idx="21">
                  <c:v>Planner</c:v>
                </c:pt>
                <c:pt idx="22">
                  <c:v>Portable Projector</c:v>
                </c:pt>
                <c:pt idx="23">
                  <c:v>Shoes</c:v>
                </c:pt>
                <c:pt idx="24">
                  <c:v>Smartwatch</c:v>
                </c:pt>
                <c:pt idx="25">
                  <c:v>Sneakers</c:v>
                </c:pt>
                <c:pt idx="26">
                  <c:v>Sunglasses</c:v>
                </c:pt>
                <c:pt idx="27">
                  <c:v>Tablet</c:v>
                </c:pt>
                <c:pt idx="28">
                  <c:v>T-shirt</c:v>
                </c:pt>
                <c:pt idx="29">
                  <c:v>VR Headset</c:v>
                </c:pt>
                <c:pt idx="30">
                  <c:v>Wallet</c:v>
                </c:pt>
                <c:pt idx="31">
                  <c:v>Watch</c:v>
                </c:pt>
                <c:pt idx="32">
                  <c:v>Wireless Charger (Phone)</c:v>
                </c:pt>
              </c:strCache>
            </c:strRef>
          </c:cat>
          <c:val>
            <c:numRef>
              <c:f>Pivot_table_02!$B$4:$B$37</c:f>
              <c:numCache>
                <c:formatCode>"₹"#,##0.00_);[Red]\("₹"#,##0.00\)</c:formatCode>
                <c:ptCount val="33"/>
                <c:pt idx="0">
                  <c:v>1235.24676</c:v>
                </c:pt>
                <c:pt idx="1">
                  <c:v>4038.4408449999996</c:v>
                </c:pt>
                <c:pt idx="2">
                  <c:v>624.93969000000004</c:v>
                </c:pt>
                <c:pt idx="3">
                  <c:v>4674.1978899999995</c:v>
                </c:pt>
                <c:pt idx="4">
                  <c:v>939.42494999999997</c:v>
                </c:pt>
                <c:pt idx="5">
                  <c:v>779.42231000000004</c:v>
                </c:pt>
                <c:pt idx="6">
                  <c:v>228.89666666666668</c:v>
                </c:pt>
                <c:pt idx="7">
                  <c:v>1178.4012</c:v>
                </c:pt>
                <c:pt idx="8">
                  <c:v>1235.5986</c:v>
                </c:pt>
                <c:pt idx="9">
                  <c:v>477.83263500000004</c:v>
                </c:pt>
                <c:pt idx="10">
                  <c:v>3624.8283449999999</c:v>
                </c:pt>
                <c:pt idx="11">
                  <c:v>1069.5</c:v>
                </c:pt>
                <c:pt idx="12">
                  <c:v>1012.7241450000001</c:v>
                </c:pt>
                <c:pt idx="13">
                  <c:v>730.44698500000004</c:v>
                </c:pt>
                <c:pt idx="14">
                  <c:v>832.37355833333334</c:v>
                </c:pt>
                <c:pt idx="15">
                  <c:v>3271.7451000000001</c:v>
                </c:pt>
                <c:pt idx="16">
                  <c:v>1152.9228150000001</c:v>
                </c:pt>
                <c:pt idx="17">
                  <c:v>562.09</c:v>
                </c:pt>
                <c:pt idx="18">
                  <c:v>512.09999999999991</c:v>
                </c:pt>
                <c:pt idx="19">
                  <c:v>834.4319466666667</c:v>
                </c:pt>
                <c:pt idx="20">
                  <c:v>566.25186333333329</c:v>
                </c:pt>
                <c:pt idx="21">
                  <c:v>900.42306833333339</c:v>
                </c:pt>
                <c:pt idx="22">
                  <c:v>11799.063600000001</c:v>
                </c:pt>
                <c:pt idx="23">
                  <c:v>1001.0000900000001</c:v>
                </c:pt>
                <c:pt idx="24">
                  <c:v>3273.6777000000002</c:v>
                </c:pt>
                <c:pt idx="25">
                  <c:v>1418.17743</c:v>
                </c:pt>
                <c:pt idx="26">
                  <c:v>1240.3472099999999</c:v>
                </c:pt>
                <c:pt idx="27">
                  <c:v>12636.540150000001</c:v>
                </c:pt>
                <c:pt idx="28">
                  <c:v>1248.3415616666666</c:v>
                </c:pt>
                <c:pt idx="29">
                  <c:v>6625.4298000000008</c:v>
                </c:pt>
                <c:pt idx="30">
                  <c:v>1345.6961050000002</c:v>
                </c:pt>
                <c:pt idx="31">
                  <c:v>1540.865461666667</c:v>
                </c:pt>
                <c:pt idx="32">
                  <c:v>1089.7717</c:v>
                </c:pt>
              </c:numCache>
            </c:numRef>
          </c:val>
          <c:extLst>
            <c:ext xmlns:c16="http://schemas.microsoft.com/office/drawing/2014/chart" uri="{C3380CC4-5D6E-409C-BE32-E72D297353CC}">
              <c16:uniqueId val="{00000000-E7DB-4753-B3AD-D1A77447F868}"/>
            </c:ext>
          </c:extLst>
        </c:ser>
        <c:dLbls>
          <c:showLegendKey val="0"/>
          <c:showVal val="0"/>
          <c:showCatName val="0"/>
          <c:showSerName val="0"/>
          <c:showPercent val="0"/>
          <c:showBubbleSize val="0"/>
        </c:dLbls>
        <c:gapWidth val="182"/>
        <c:axId val="623250288"/>
        <c:axId val="623251248"/>
      </c:barChart>
      <c:catAx>
        <c:axId val="6232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1248"/>
        <c:crosses val="autoZero"/>
        <c:auto val="1"/>
        <c:lblAlgn val="ctr"/>
        <c:lblOffset val="100"/>
        <c:noMultiLvlLbl val="0"/>
      </c:catAx>
      <c:valAx>
        <c:axId val="623251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Simulator.xlsx]Pivot_table_03!PivotTable4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Pivot_table_03!$B$3</c:f>
              <c:strCache>
                <c:ptCount val="1"/>
                <c:pt idx="0">
                  <c:v>Average of  Profit Margin </c:v>
                </c:pt>
              </c:strCache>
            </c:strRef>
          </c:tx>
          <c:spPr>
            <a:solidFill>
              <a:schemeClr val="accent1"/>
            </a:solidFill>
            <a:ln>
              <a:noFill/>
            </a:ln>
            <a:effectLst/>
            <a:sp3d/>
          </c:spPr>
          <c:invertIfNegative val="0"/>
          <c:cat>
            <c:strRef>
              <c:f>Pivot_table_03!$A$4:$A$7</c:f>
              <c:strCache>
                <c:ptCount val="3"/>
                <c:pt idx="0">
                  <c:v>Diwali</c:v>
                </c:pt>
                <c:pt idx="1">
                  <c:v>Summer</c:v>
                </c:pt>
                <c:pt idx="2">
                  <c:v>Winter</c:v>
                </c:pt>
              </c:strCache>
            </c:strRef>
          </c:cat>
          <c:val>
            <c:numRef>
              <c:f>Pivot_table_03!$B$4:$B$7</c:f>
              <c:numCache>
                <c:formatCode>"₹"#,##0.00_);[Red]\("₹"#,##0.00\)</c:formatCode>
                <c:ptCount val="3"/>
                <c:pt idx="0">
                  <c:v>1613.8899589393939</c:v>
                </c:pt>
                <c:pt idx="1">
                  <c:v>725.32358681818187</c:v>
                </c:pt>
                <c:pt idx="2">
                  <c:v>1151.5255616666668</c:v>
                </c:pt>
              </c:numCache>
            </c:numRef>
          </c:val>
          <c:extLst>
            <c:ext xmlns:c16="http://schemas.microsoft.com/office/drawing/2014/chart" uri="{C3380CC4-5D6E-409C-BE32-E72D297353CC}">
              <c16:uniqueId val="{00000000-423E-4914-8FC8-41E4D8A72F7A}"/>
            </c:ext>
          </c:extLst>
        </c:ser>
        <c:ser>
          <c:idx val="1"/>
          <c:order val="1"/>
          <c:tx>
            <c:strRef>
              <c:f>Pivot_table_03!$C$3</c:f>
              <c:strCache>
                <c:ptCount val="1"/>
                <c:pt idx="0">
                  <c:v>Average of  Final Price </c:v>
                </c:pt>
              </c:strCache>
            </c:strRef>
          </c:tx>
          <c:spPr>
            <a:solidFill>
              <a:schemeClr val="accent2"/>
            </a:solidFill>
            <a:ln>
              <a:noFill/>
            </a:ln>
            <a:effectLst/>
            <a:sp3d/>
          </c:spPr>
          <c:invertIfNegative val="0"/>
          <c:cat>
            <c:strRef>
              <c:f>Pivot_table_03!$A$4:$A$7</c:f>
              <c:strCache>
                <c:ptCount val="3"/>
                <c:pt idx="0">
                  <c:v>Diwali</c:v>
                </c:pt>
                <c:pt idx="1">
                  <c:v>Summer</c:v>
                </c:pt>
                <c:pt idx="2">
                  <c:v>Winter</c:v>
                </c:pt>
              </c:strCache>
            </c:strRef>
          </c:cat>
          <c:val>
            <c:numRef>
              <c:f>Pivot_table_03!$C$4:$C$7</c:f>
              <c:numCache>
                <c:formatCode>"₹"#,##0.00_);[Red]\("₹"#,##0.00\)</c:formatCode>
                <c:ptCount val="3"/>
                <c:pt idx="0">
                  <c:v>2656.9126862121216</c:v>
                </c:pt>
                <c:pt idx="1">
                  <c:v>1687.946314090909</c:v>
                </c:pt>
                <c:pt idx="2">
                  <c:v>2355.2455616666666</c:v>
                </c:pt>
              </c:numCache>
            </c:numRef>
          </c:val>
          <c:extLst>
            <c:ext xmlns:c16="http://schemas.microsoft.com/office/drawing/2014/chart" uri="{C3380CC4-5D6E-409C-BE32-E72D297353CC}">
              <c16:uniqueId val="{00000001-423E-4914-8FC8-41E4D8A72F7A}"/>
            </c:ext>
          </c:extLst>
        </c:ser>
        <c:dLbls>
          <c:showLegendKey val="0"/>
          <c:showVal val="0"/>
          <c:showCatName val="0"/>
          <c:showSerName val="0"/>
          <c:showPercent val="0"/>
          <c:showBubbleSize val="0"/>
        </c:dLbls>
        <c:gapWidth val="150"/>
        <c:shape val="box"/>
        <c:axId val="623249328"/>
        <c:axId val="623250768"/>
        <c:axId val="0"/>
      </c:bar3DChart>
      <c:catAx>
        <c:axId val="62324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0768"/>
        <c:crosses val="autoZero"/>
        <c:auto val="1"/>
        <c:lblAlgn val="ctr"/>
        <c:lblOffset val="100"/>
        <c:noMultiLvlLbl val="0"/>
      </c:catAx>
      <c:valAx>
        <c:axId val="62325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Simulator.xlsx]Pivot_table_01!PivotTable2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Price</a:t>
            </a:r>
            <a:r>
              <a:rPr lang="en-IN" sz="1200" baseline="0"/>
              <a:t> vs competitor</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Pivot_table_01!$B$3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FA98-4040-810F-225207983330}"/>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A98-4040-810F-22520798333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Pivot_table_01!$A$4:$A$6</c:f>
              <c:strCache>
                <c:ptCount val="2"/>
                <c:pt idx="0">
                  <c:v>Competitive</c:v>
                </c:pt>
                <c:pt idx="1">
                  <c:v>Expensive</c:v>
                </c:pt>
              </c:strCache>
            </c:strRef>
          </c:cat>
          <c:val>
            <c:numRef>
              <c:f>Pivot_table_01!$B$4:$B$6</c:f>
              <c:numCache>
                <c:formatCode>General</c:formatCode>
                <c:ptCount val="2"/>
                <c:pt idx="0">
                  <c:v>80</c:v>
                </c:pt>
                <c:pt idx="1">
                  <c:v>19</c:v>
                </c:pt>
              </c:numCache>
            </c:numRef>
          </c:val>
          <c:extLst>
            <c:ext xmlns:c16="http://schemas.microsoft.com/office/drawing/2014/chart" uri="{C3380CC4-5D6E-409C-BE32-E72D297353CC}">
              <c16:uniqueId val="{00000007-FA98-4040-810F-22520798333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Simulator.xlsx]Pivot_table_02!PivotTable3</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Average of Final</a:t>
            </a:r>
            <a:r>
              <a:rPr lang="en-US" sz="2000" baseline="0"/>
              <a:t> Price</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Pivot_table_02!$B$3</c:f>
              <c:strCache>
                <c:ptCount val="1"/>
                <c:pt idx="0">
                  <c:v>Total</c:v>
                </c:pt>
              </c:strCache>
            </c:strRef>
          </c:tx>
          <c:spPr>
            <a:solidFill>
              <a:schemeClr val="accent1"/>
            </a:solidFill>
            <a:ln>
              <a:noFill/>
            </a:ln>
            <a:effectLst/>
          </c:spPr>
          <c:invertIfNegative val="0"/>
          <c:cat>
            <c:strRef>
              <c:f>Pivot_table_02!$A$4:$A$37</c:f>
              <c:strCache>
                <c:ptCount val="33"/>
                <c:pt idx="0">
                  <c:v>Backpack</c:v>
                </c:pt>
                <c:pt idx="1">
                  <c:v>Bluetooth Speaker</c:v>
                </c:pt>
                <c:pt idx="2">
                  <c:v>Bottle</c:v>
                </c:pt>
                <c:pt idx="3">
                  <c:v>Camera</c:v>
                </c:pt>
                <c:pt idx="4">
                  <c:v>Charger</c:v>
                </c:pt>
                <c:pt idx="5">
                  <c:v>Desk Organizer</c:v>
                </c:pt>
                <c:pt idx="6">
                  <c:v>Earbuds</c:v>
                </c:pt>
                <c:pt idx="7">
                  <c:v>External Hard Drive</c:v>
                </c:pt>
                <c:pt idx="8">
                  <c:v>Fitness Tracker Watch</c:v>
                </c:pt>
                <c:pt idx="9">
                  <c:v>Flash Drive</c:v>
                </c:pt>
                <c:pt idx="10">
                  <c:v>Gaming Mouse</c:v>
                </c:pt>
                <c:pt idx="11">
                  <c:v>Headphones</c:v>
                </c:pt>
                <c:pt idx="12">
                  <c:v>Headset</c:v>
                </c:pt>
                <c:pt idx="13">
                  <c:v>Hoodie</c:v>
                </c:pt>
                <c:pt idx="14">
                  <c:v>Lamp</c:v>
                </c:pt>
                <c:pt idx="15">
                  <c:v>Laptop Bag</c:v>
                </c:pt>
                <c:pt idx="16">
                  <c:v>Mouse</c:v>
                </c:pt>
                <c:pt idx="17">
                  <c:v>Mug</c:v>
                </c:pt>
                <c:pt idx="18">
                  <c:v>Notebook</c:v>
                </c:pt>
                <c:pt idx="19">
                  <c:v>Pen Set</c:v>
                </c:pt>
                <c:pt idx="20">
                  <c:v>Phone Case</c:v>
                </c:pt>
                <c:pt idx="21">
                  <c:v>Planner</c:v>
                </c:pt>
                <c:pt idx="22">
                  <c:v>Portable Projector</c:v>
                </c:pt>
                <c:pt idx="23">
                  <c:v>Shoes</c:v>
                </c:pt>
                <c:pt idx="24">
                  <c:v>Smartwatch</c:v>
                </c:pt>
                <c:pt idx="25">
                  <c:v>Sneakers</c:v>
                </c:pt>
                <c:pt idx="26">
                  <c:v>Sunglasses</c:v>
                </c:pt>
                <c:pt idx="27">
                  <c:v>Tablet</c:v>
                </c:pt>
                <c:pt idx="28">
                  <c:v>T-shirt</c:v>
                </c:pt>
                <c:pt idx="29">
                  <c:v>VR Headset</c:v>
                </c:pt>
                <c:pt idx="30">
                  <c:v>Wallet</c:v>
                </c:pt>
                <c:pt idx="31">
                  <c:v>Watch</c:v>
                </c:pt>
                <c:pt idx="32">
                  <c:v>Wireless Charger (Phone)</c:v>
                </c:pt>
              </c:strCache>
            </c:strRef>
          </c:cat>
          <c:val>
            <c:numRef>
              <c:f>Pivot_table_02!$B$4:$B$37</c:f>
              <c:numCache>
                <c:formatCode>"₹"#,##0.00_);[Red]\("₹"#,##0.00\)</c:formatCode>
                <c:ptCount val="33"/>
                <c:pt idx="0">
                  <c:v>1235.24676</c:v>
                </c:pt>
                <c:pt idx="1">
                  <c:v>4038.4408449999996</c:v>
                </c:pt>
                <c:pt idx="2">
                  <c:v>624.93969000000004</c:v>
                </c:pt>
                <c:pt idx="3">
                  <c:v>4674.1978899999995</c:v>
                </c:pt>
                <c:pt idx="4">
                  <c:v>939.42494999999997</c:v>
                </c:pt>
                <c:pt idx="5">
                  <c:v>779.42231000000004</c:v>
                </c:pt>
                <c:pt idx="6">
                  <c:v>228.89666666666668</c:v>
                </c:pt>
                <c:pt idx="7">
                  <c:v>1178.4012</c:v>
                </c:pt>
                <c:pt idx="8">
                  <c:v>1235.5986</c:v>
                </c:pt>
                <c:pt idx="9">
                  <c:v>477.83263500000004</c:v>
                </c:pt>
                <c:pt idx="10">
                  <c:v>3624.8283449999999</c:v>
                </c:pt>
                <c:pt idx="11">
                  <c:v>1069.5</c:v>
                </c:pt>
                <c:pt idx="12">
                  <c:v>1012.7241450000001</c:v>
                </c:pt>
                <c:pt idx="13">
                  <c:v>730.44698500000004</c:v>
                </c:pt>
                <c:pt idx="14">
                  <c:v>832.37355833333334</c:v>
                </c:pt>
                <c:pt idx="15">
                  <c:v>3271.7451000000001</c:v>
                </c:pt>
                <c:pt idx="16">
                  <c:v>1152.9228150000001</c:v>
                </c:pt>
                <c:pt idx="17">
                  <c:v>562.09</c:v>
                </c:pt>
                <c:pt idx="18">
                  <c:v>512.09999999999991</c:v>
                </c:pt>
                <c:pt idx="19">
                  <c:v>834.4319466666667</c:v>
                </c:pt>
                <c:pt idx="20">
                  <c:v>566.25186333333329</c:v>
                </c:pt>
                <c:pt idx="21">
                  <c:v>900.42306833333339</c:v>
                </c:pt>
                <c:pt idx="22">
                  <c:v>11799.063600000001</c:v>
                </c:pt>
                <c:pt idx="23">
                  <c:v>1001.0000900000001</c:v>
                </c:pt>
                <c:pt idx="24">
                  <c:v>3273.6777000000002</c:v>
                </c:pt>
                <c:pt idx="25">
                  <c:v>1418.17743</c:v>
                </c:pt>
                <c:pt idx="26">
                  <c:v>1240.3472099999999</c:v>
                </c:pt>
                <c:pt idx="27">
                  <c:v>12636.540150000001</c:v>
                </c:pt>
                <c:pt idx="28">
                  <c:v>1248.3415616666666</c:v>
                </c:pt>
                <c:pt idx="29">
                  <c:v>6625.4298000000008</c:v>
                </c:pt>
                <c:pt idx="30">
                  <c:v>1345.6961050000002</c:v>
                </c:pt>
                <c:pt idx="31">
                  <c:v>1540.865461666667</c:v>
                </c:pt>
                <c:pt idx="32">
                  <c:v>1089.7717</c:v>
                </c:pt>
              </c:numCache>
            </c:numRef>
          </c:val>
          <c:extLst>
            <c:ext xmlns:c16="http://schemas.microsoft.com/office/drawing/2014/chart" uri="{C3380CC4-5D6E-409C-BE32-E72D297353CC}">
              <c16:uniqueId val="{00000000-A3BF-4034-BA59-B773F2D4126E}"/>
            </c:ext>
          </c:extLst>
        </c:ser>
        <c:dLbls>
          <c:showLegendKey val="0"/>
          <c:showVal val="0"/>
          <c:showCatName val="0"/>
          <c:showSerName val="0"/>
          <c:showPercent val="0"/>
          <c:showBubbleSize val="0"/>
        </c:dLbls>
        <c:gapWidth val="182"/>
        <c:axId val="623250288"/>
        <c:axId val="623251248"/>
      </c:barChart>
      <c:catAx>
        <c:axId val="6232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1248"/>
        <c:crosses val="autoZero"/>
        <c:auto val="1"/>
        <c:lblAlgn val="ctr"/>
        <c:lblOffset val="100"/>
        <c:noMultiLvlLbl val="0"/>
      </c:catAx>
      <c:valAx>
        <c:axId val="623251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[Pricing Simulator.xlsx]Pivot_table_03!PivotTable4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Pivot_table_03!$B$3</c:f>
              <c:strCache>
                <c:ptCount val="1"/>
                <c:pt idx="0">
                  <c:v>Average of  Profit Margin </c:v>
                </c:pt>
              </c:strCache>
            </c:strRef>
          </c:tx>
          <c:spPr>
            <a:solidFill>
              <a:schemeClr val="accent1"/>
            </a:solidFill>
            <a:ln>
              <a:noFill/>
            </a:ln>
            <a:effectLst/>
            <a:sp3d/>
          </c:spPr>
          <c:invertIfNegative val="0"/>
          <c:cat>
            <c:strRef>
              <c:f>Pivot_table_03!$A$4:$A$7</c:f>
              <c:strCache>
                <c:ptCount val="3"/>
                <c:pt idx="0">
                  <c:v>Diwali</c:v>
                </c:pt>
                <c:pt idx="1">
                  <c:v>Summer</c:v>
                </c:pt>
                <c:pt idx="2">
                  <c:v>Winter</c:v>
                </c:pt>
              </c:strCache>
            </c:strRef>
          </c:cat>
          <c:val>
            <c:numRef>
              <c:f>Pivot_table_03!$B$4:$B$7</c:f>
              <c:numCache>
                <c:formatCode>"₹"#,##0.00_);[Red]\("₹"#,##0.00\)</c:formatCode>
                <c:ptCount val="3"/>
                <c:pt idx="0">
                  <c:v>1613.8899589393939</c:v>
                </c:pt>
                <c:pt idx="1">
                  <c:v>725.32358681818187</c:v>
                </c:pt>
                <c:pt idx="2">
                  <c:v>1151.5255616666668</c:v>
                </c:pt>
              </c:numCache>
            </c:numRef>
          </c:val>
          <c:extLst>
            <c:ext xmlns:c16="http://schemas.microsoft.com/office/drawing/2014/chart" uri="{C3380CC4-5D6E-409C-BE32-E72D297353CC}">
              <c16:uniqueId val="{00000000-3565-4945-A4C8-160FAC4AA718}"/>
            </c:ext>
          </c:extLst>
        </c:ser>
        <c:ser>
          <c:idx val="1"/>
          <c:order val="1"/>
          <c:tx>
            <c:strRef>
              <c:f>Pivot_table_03!$C$3</c:f>
              <c:strCache>
                <c:ptCount val="1"/>
                <c:pt idx="0">
                  <c:v>Average of  Final Price </c:v>
                </c:pt>
              </c:strCache>
            </c:strRef>
          </c:tx>
          <c:spPr>
            <a:solidFill>
              <a:schemeClr val="accent2"/>
            </a:solidFill>
            <a:ln>
              <a:noFill/>
            </a:ln>
            <a:effectLst/>
            <a:sp3d/>
          </c:spPr>
          <c:invertIfNegative val="0"/>
          <c:cat>
            <c:strRef>
              <c:f>Pivot_table_03!$A$4:$A$7</c:f>
              <c:strCache>
                <c:ptCount val="3"/>
                <c:pt idx="0">
                  <c:v>Diwali</c:v>
                </c:pt>
                <c:pt idx="1">
                  <c:v>Summer</c:v>
                </c:pt>
                <c:pt idx="2">
                  <c:v>Winter</c:v>
                </c:pt>
              </c:strCache>
            </c:strRef>
          </c:cat>
          <c:val>
            <c:numRef>
              <c:f>Pivot_table_03!$C$4:$C$7</c:f>
              <c:numCache>
                <c:formatCode>"₹"#,##0.00_);[Red]\("₹"#,##0.00\)</c:formatCode>
                <c:ptCount val="3"/>
                <c:pt idx="0">
                  <c:v>2656.9126862121216</c:v>
                </c:pt>
                <c:pt idx="1">
                  <c:v>1687.946314090909</c:v>
                </c:pt>
                <c:pt idx="2">
                  <c:v>2355.2455616666666</c:v>
                </c:pt>
              </c:numCache>
            </c:numRef>
          </c:val>
          <c:extLst>
            <c:ext xmlns:c16="http://schemas.microsoft.com/office/drawing/2014/chart" uri="{C3380CC4-5D6E-409C-BE32-E72D297353CC}">
              <c16:uniqueId val="{00000001-3565-4945-A4C8-160FAC4AA718}"/>
            </c:ext>
          </c:extLst>
        </c:ser>
        <c:dLbls>
          <c:showLegendKey val="0"/>
          <c:showVal val="0"/>
          <c:showCatName val="0"/>
          <c:showSerName val="0"/>
          <c:showPercent val="0"/>
          <c:showBubbleSize val="0"/>
        </c:dLbls>
        <c:gapWidth val="150"/>
        <c:shape val="box"/>
        <c:axId val="623249328"/>
        <c:axId val="623250768"/>
        <c:axId val="0"/>
      </c:bar3DChart>
      <c:catAx>
        <c:axId val="62324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50768"/>
        <c:crosses val="autoZero"/>
        <c:auto val="1"/>
        <c:lblAlgn val="ctr"/>
        <c:lblOffset val="100"/>
        <c:noMultiLvlLbl val="0"/>
      </c:catAx>
      <c:valAx>
        <c:axId val="6232507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14</xdr:col>
      <xdr:colOff>11545</xdr:colOff>
      <xdr:row>0</xdr:row>
      <xdr:rowOff>0</xdr:rowOff>
    </xdr:from>
    <xdr:to>
      <xdr:col>23</xdr:col>
      <xdr:colOff>311727</xdr:colOff>
      <xdr:row>18</xdr:row>
      <xdr:rowOff>23090</xdr:rowOff>
    </xdr:to>
    <xdr:graphicFrame macro="">
      <xdr:nvGraphicFramePr>
        <xdr:cNvPr id="2" name="Chart 1">
          <a:extLst>
            <a:ext uri="{FF2B5EF4-FFF2-40B4-BE49-F238E27FC236}">
              <a16:creationId xmlns:a16="http://schemas.microsoft.com/office/drawing/2014/main" id="{EFD0ADBA-CA59-4C3D-90A8-5D78715AF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11314</xdr:colOff>
      <xdr:row>0</xdr:row>
      <xdr:rowOff>0</xdr:rowOff>
    </xdr:from>
    <xdr:to>
      <xdr:col>14</xdr:col>
      <xdr:colOff>11544</xdr:colOff>
      <xdr:row>36</xdr:row>
      <xdr:rowOff>34636</xdr:rowOff>
    </xdr:to>
    <xdr:graphicFrame macro="">
      <xdr:nvGraphicFramePr>
        <xdr:cNvPr id="3" name="Chart 2">
          <a:extLst>
            <a:ext uri="{FF2B5EF4-FFF2-40B4-BE49-F238E27FC236}">
              <a16:creationId xmlns:a16="http://schemas.microsoft.com/office/drawing/2014/main" id="{FBAA6576-5079-4DC3-B5AB-9F713801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611908</xdr:colOff>
      <xdr:row>18</xdr:row>
      <xdr:rowOff>23090</xdr:rowOff>
    </xdr:from>
    <xdr:to>
      <xdr:col>23</xdr:col>
      <xdr:colOff>311726</xdr:colOff>
      <xdr:row>36</xdr:row>
      <xdr:rowOff>23091</xdr:rowOff>
    </xdr:to>
    <xdr:graphicFrame macro="">
      <xdr:nvGraphicFramePr>
        <xdr:cNvPr id="4" name="Chart 3">
          <a:extLst>
            <a:ext uri="{FF2B5EF4-FFF2-40B4-BE49-F238E27FC236}">
              <a16:creationId xmlns:a16="http://schemas.microsoft.com/office/drawing/2014/main" id="{6F9C7542-8270-42E2-97B7-EBC93E401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334818</xdr:colOff>
      <xdr:row>0</xdr:row>
      <xdr:rowOff>11546</xdr:rowOff>
    </xdr:from>
    <xdr:to>
      <xdr:col>26</xdr:col>
      <xdr:colOff>327891</xdr:colOff>
      <xdr:row>36</xdr:row>
      <xdr:rowOff>23091</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5F619122-A6F3-4636-9FED-E446DC44199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4374091" y="11546"/>
              <a:ext cx="1828800" cy="6892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334817</xdr:colOff>
      <xdr:row>0</xdr:row>
      <xdr:rowOff>11545</xdr:rowOff>
    </xdr:from>
    <xdr:to>
      <xdr:col>29</xdr:col>
      <xdr:colOff>168233</xdr:colOff>
      <xdr:row>5</xdr:row>
      <xdr:rowOff>97125</xdr:rowOff>
    </xdr:to>
    <mc:AlternateContent xmlns:mc="http://schemas.openxmlformats.org/markup-compatibility/2006">
      <mc:Choice xmlns:a14="http://schemas.microsoft.com/office/drawing/2010/main" Requires="a14">
        <xdr:graphicFrame macro="">
          <xdr:nvGraphicFramePr>
            <xdr:cNvPr id="8" name="Season 1">
              <a:extLst>
                <a:ext uri="{FF2B5EF4-FFF2-40B4-BE49-F238E27FC236}">
                  <a16:creationId xmlns:a16="http://schemas.microsoft.com/office/drawing/2014/main" id="{F74D926B-4AF0-41E0-A7FF-301C14DE270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6209817" y="11545"/>
              <a:ext cx="1669143" cy="124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334817</xdr:colOff>
      <xdr:row>5</xdr:row>
      <xdr:rowOff>103909</xdr:rowOff>
    </xdr:from>
    <xdr:to>
      <xdr:col>29</xdr:col>
      <xdr:colOff>184727</xdr:colOff>
      <xdr:row>12</xdr:row>
      <xdr:rowOff>54693</xdr:rowOff>
    </xdr:to>
    <mc:AlternateContent xmlns:mc="http://schemas.openxmlformats.org/markup-compatibility/2006">
      <mc:Choice xmlns:a14="http://schemas.microsoft.com/office/drawing/2010/main" Requires="a14">
        <xdr:graphicFrame macro="">
          <xdr:nvGraphicFramePr>
            <xdr:cNvPr id="9" name="Demand Trend 1">
              <a:extLst>
                <a:ext uri="{FF2B5EF4-FFF2-40B4-BE49-F238E27FC236}">
                  <a16:creationId xmlns:a16="http://schemas.microsoft.com/office/drawing/2014/main" id="{7BE153F2-3C3E-4972-93F3-C3D01DB9EFE6}"/>
                </a:ext>
              </a:extLst>
            </xdr:cNvPr>
            <xdr:cNvGraphicFramePr/>
          </xdr:nvGraphicFramePr>
          <xdr:xfrm>
            <a:off x="0" y="0"/>
            <a:ext cx="0" cy="0"/>
          </xdr:xfrm>
          <a:graphic>
            <a:graphicData uri="http://schemas.microsoft.com/office/drawing/2010/slicer">
              <sle:slicer xmlns:sle="http://schemas.microsoft.com/office/drawing/2010/slicer" name="Demand Trend 1"/>
            </a:graphicData>
          </a:graphic>
        </xdr:graphicFrame>
      </mc:Choice>
      <mc:Fallback>
        <xdr:sp macro="" textlink="">
          <xdr:nvSpPr>
            <xdr:cNvPr id="0" name=""/>
            <xdr:cNvSpPr>
              <a:spLocks noTextEdit="1"/>
            </xdr:cNvSpPr>
          </xdr:nvSpPr>
          <xdr:spPr>
            <a:xfrm>
              <a:off x="16209817" y="1258454"/>
              <a:ext cx="1685637" cy="124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4</xdr:row>
      <xdr:rowOff>167640</xdr:rowOff>
    </xdr:from>
    <xdr:to>
      <xdr:col>12</xdr:col>
      <xdr:colOff>53340</xdr:colOff>
      <xdr:row>20</xdr:row>
      <xdr:rowOff>160020</xdr:rowOff>
    </xdr:to>
    <xdr:graphicFrame macro="">
      <xdr:nvGraphicFramePr>
        <xdr:cNvPr id="3" name="Chart 2">
          <a:extLst>
            <a:ext uri="{FF2B5EF4-FFF2-40B4-BE49-F238E27FC236}">
              <a16:creationId xmlns:a16="http://schemas.microsoft.com/office/drawing/2014/main" id="{1FEDCE67-784A-703C-F505-C390212B3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7</xdr:row>
      <xdr:rowOff>7620</xdr:rowOff>
    </xdr:from>
    <xdr:to>
      <xdr:col>3</xdr:col>
      <xdr:colOff>7620</xdr:colOff>
      <xdr:row>15</xdr:row>
      <xdr:rowOff>167640</xdr:rowOff>
    </xdr:to>
    <xdr:sp macro="" textlink="">
      <xdr:nvSpPr>
        <xdr:cNvPr id="6" name="TextBox 5">
          <a:extLst>
            <a:ext uri="{FF2B5EF4-FFF2-40B4-BE49-F238E27FC236}">
              <a16:creationId xmlns:a16="http://schemas.microsoft.com/office/drawing/2014/main" id="{28D49A48-49A5-CFA1-5810-469F2977AB43}"/>
            </a:ext>
          </a:extLst>
        </xdr:cNvPr>
        <xdr:cNvSpPr txBox="1"/>
      </xdr:nvSpPr>
      <xdr:spPr>
        <a:xfrm>
          <a:off x="38100" y="1287780"/>
          <a:ext cx="3223260" cy="1623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i="0">
              <a:solidFill>
                <a:schemeClr val="dk1"/>
              </a:solidFill>
              <a:effectLst/>
              <a:latin typeface="+mn-lt"/>
              <a:ea typeface="+mn-ea"/>
              <a:cs typeface="+mn-cs"/>
            </a:rPr>
            <a:t>Explanation:</a:t>
          </a:r>
          <a:br>
            <a:rPr lang="en-IN" sz="1100" b="0" i="0">
              <a:solidFill>
                <a:schemeClr val="dk1"/>
              </a:solidFill>
              <a:effectLst/>
              <a:latin typeface="+mn-lt"/>
              <a:ea typeface="+mn-ea"/>
              <a:cs typeface="+mn-cs"/>
            </a:rPr>
          </a:br>
          <a:r>
            <a:rPr lang="en-IN" sz="1100" b="0" i="0">
              <a:solidFill>
                <a:schemeClr val="dk1"/>
              </a:solidFill>
              <a:effectLst/>
              <a:latin typeface="+mn-lt"/>
              <a:ea typeface="+mn-ea"/>
              <a:cs typeface="+mn-cs"/>
            </a:rPr>
            <a:t>Out of 99 products, 80 are classified as competitively priced, while only 19 are tagged as expensive relative to competitors. The chart highlights that most items in the range are price-matched to the market, reflecting a strategy focused on competitive pricing. This balance supports broader market reach, with a selective portion of products positioned at a premium for differentiation.</a:t>
          </a:r>
          <a:endParaRPr lang="en-IN">
            <a:effectLst/>
          </a:endParaRP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18141</xdr:colOff>
      <xdr:row>7</xdr:row>
      <xdr:rowOff>152397</xdr:rowOff>
    </xdr:from>
    <xdr:to>
      <xdr:col>19</xdr:col>
      <xdr:colOff>-1</xdr:colOff>
      <xdr:row>44</xdr:row>
      <xdr:rowOff>0</xdr:rowOff>
    </xdr:to>
    <xdr:graphicFrame macro="">
      <xdr:nvGraphicFramePr>
        <xdr:cNvPr id="2" name="Chart 1">
          <a:extLst>
            <a:ext uri="{FF2B5EF4-FFF2-40B4-BE49-F238E27FC236}">
              <a16:creationId xmlns:a16="http://schemas.microsoft.com/office/drawing/2014/main" id="{B2D0B34F-C112-7F25-4E48-49D46B7CC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28544</xdr:colOff>
      <xdr:row>2</xdr:row>
      <xdr:rowOff>21529</xdr:rowOff>
    </xdr:from>
    <xdr:to>
      <xdr:col>21</xdr:col>
      <xdr:colOff>580572</xdr:colOff>
      <xdr:row>44</xdr:row>
      <xdr:rowOff>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E90E2F23-7256-F26B-DE2F-2CC7A8550C0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575211" y="384386"/>
              <a:ext cx="1761551" cy="759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17780</xdr:rowOff>
    </xdr:from>
    <xdr:to>
      <xdr:col>0</xdr:col>
      <xdr:colOff>1669143</xdr:colOff>
      <xdr:row>43</xdr:row>
      <xdr:rowOff>169333</xdr:rowOff>
    </xdr:to>
    <mc:AlternateContent xmlns:mc="http://schemas.openxmlformats.org/markup-compatibility/2006">
      <mc:Choice xmlns:a14="http://schemas.microsoft.com/office/drawing/2010/main" Requires="a14">
        <xdr:graphicFrame macro="">
          <xdr:nvGraphicFramePr>
            <xdr:cNvPr id="4" name="Season">
              <a:extLst>
                <a:ext uri="{FF2B5EF4-FFF2-40B4-BE49-F238E27FC236}">
                  <a16:creationId xmlns:a16="http://schemas.microsoft.com/office/drawing/2014/main" id="{A2260ABB-7D23-EBA7-7493-E720300FE92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0" y="6730637"/>
              <a:ext cx="1669143" cy="124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1657048</xdr:colOff>
      <xdr:row>37</xdr:row>
      <xdr:rowOff>14030</xdr:rowOff>
    </xdr:from>
    <xdr:to>
      <xdr:col>2</xdr:col>
      <xdr:colOff>12096</xdr:colOff>
      <xdr:row>43</xdr:row>
      <xdr:rowOff>169333</xdr:rowOff>
    </xdr:to>
    <mc:AlternateContent xmlns:mc="http://schemas.openxmlformats.org/markup-compatibility/2006">
      <mc:Choice xmlns:a14="http://schemas.microsoft.com/office/drawing/2010/main" Requires="a14">
        <xdr:graphicFrame macro="">
          <xdr:nvGraphicFramePr>
            <xdr:cNvPr id="5" name="Demand Trend">
              <a:extLst>
                <a:ext uri="{FF2B5EF4-FFF2-40B4-BE49-F238E27FC236}">
                  <a16:creationId xmlns:a16="http://schemas.microsoft.com/office/drawing/2014/main" id="{81BC8FD1-3B75-345B-573A-5CE83208A87C}"/>
                </a:ext>
              </a:extLst>
            </xdr:cNvPr>
            <xdr:cNvGraphicFramePr/>
          </xdr:nvGraphicFramePr>
          <xdr:xfrm>
            <a:off x="0" y="0"/>
            <a:ext cx="0" cy="0"/>
          </xdr:xfrm>
          <a:graphic>
            <a:graphicData uri="http://schemas.microsoft.com/office/drawing/2010/slicer">
              <sle:slicer xmlns:sle="http://schemas.microsoft.com/office/drawing/2010/slicer" name="Demand Trend"/>
            </a:graphicData>
          </a:graphic>
        </xdr:graphicFrame>
      </mc:Choice>
      <mc:Fallback>
        <xdr:sp macro="" textlink="">
          <xdr:nvSpPr>
            <xdr:cNvPr id="0" name=""/>
            <xdr:cNvSpPr>
              <a:spLocks noTextEdit="1"/>
            </xdr:cNvSpPr>
          </xdr:nvSpPr>
          <xdr:spPr>
            <a:xfrm>
              <a:off x="1657048" y="6726887"/>
              <a:ext cx="1620762" cy="124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12094</xdr:colOff>
      <xdr:row>2</xdr:row>
      <xdr:rowOff>0</xdr:rowOff>
    </xdr:from>
    <xdr:to>
      <xdr:col>19</xdr:col>
      <xdr:colOff>12094</xdr:colOff>
      <xdr:row>8</xdr:row>
      <xdr:rowOff>0</xdr:rowOff>
    </xdr:to>
    <xdr:sp macro="" textlink="">
      <xdr:nvSpPr>
        <xdr:cNvPr id="6" name="TextBox 5">
          <a:extLst>
            <a:ext uri="{FF2B5EF4-FFF2-40B4-BE49-F238E27FC236}">
              <a16:creationId xmlns:a16="http://schemas.microsoft.com/office/drawing/2014/main" id="{861B58BE-AA2C-E187-5FC0-17C0E0D7D22D}"/>
            </a:ext>
          </a:extLst>
        </xdr:cNvPr>
        <xdr:cNvSpPr txBox="1"/>
      </xdr:nvSpPr>
      <xdr:spPr>
        <a:xfrm>
          <a:off x="3882570" y="362857"/>
          <a:ext cx="9676191" cy="108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dk1"/>
              </a:solidFill>
              <a:effectLst/>
              <a:latin typeface="+mn-lt"/>
              <a:ea typeface="+mn-ea"/>
              <a:cs typeface="+mn-cs"/>
            </a:rPr>
            <a:t>Explanation:</a:t>
          </a:r>
          <a:br>
            <a:rPr lang="en-IN" sz="1400" b="1" i="0">
              <a:solidFill>
                <a:schemeClr val="dk1"/>
              </a:solidFill>
              <a:effectLst/>
              <a:latin typeface="+mn-lt"/>
              <a:ea typeface="+mn-ea"/>
              <a:cs typeface="+mn-cs"/>
            </a:rPr>
          </a:br>
          <a:r>
            <a:rPr lang="en-IN" sz="1400" b="0" i="0">
              <a:solidFill>
                <a:schemeClr val="dk1"/>
              </a:solidFill>
              <a:effectLst/>
              <a:latin typeface="+mn-lt"/>
              <a:ea typeface="+mn-ea"/>
              <a:cs typeface="+mn-cs"/>
            </a:rPr>
            <a:t>This pivot table and bar chart show the average final price for each product. The slicers allow filtering by product, season, and demand trend for deeper insights. Premium products like Portable Projectors and Tablets are priced higher, while everyday items are more affordable. This reflects a balanced pricing strategy across the product range.</a:t>
          </a:r>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7620</xdr:rowOff>
    </xdr:from>
    <xdr:to>
      <xdr:col>11</xdr:col>
      <xdr:colOff>7620</xdr:colOff>
      <xdr:row>18</xdr:row>
      <xdr:rowOff>175260</xdr:rowOff>
    </xdr:to>
    <xdr:graphicFrame macro="">
      <xdr:nvGraphicFramePr>
        <xdr:cNvPr id="3" name="Chart 2">
          <a:extLst>
            <a:ext uri="{FF2B5EF4-FFF2-40B4-BE49-F238E27FC236}">
              <a16:creationId xmlns:a16="http://schemas.microsoft.com/office/drawing/2014/main" id="{D884C87B-9D9D-6F99-A466-9D950C30F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9</xdr:row>
      <xdr:rowOff>0</xdr:rowOff>
    </xdr:from>
    <xdr:to>
      <xdr:col>2</xdr:col>
      <xdr:colOff>899160</xdr:colOff>
      <xdr:row>17</xdr:row>
      <xdr:rowOff>175260</xdr:rowOff>
    </xdr:to>
    <xdr:sp macro="" textlink="">
      <xdr:nvSpPr>
        <xdr:cNvPr id="4" name="TextBox 3">
          <a:extLst>
            <a:ext uri="{FF2B5EF4-FFF2-40B4-BE49-F238E27FC236}">
              <a16:creationId xmlns:a16="http://schemas.microsoft.com/office/drawing/2014/main" id="{A3E3C391-14A2-983D-EF4F-6F1D1E548496}"/>
            </a:ext>
          </a:extLst>
        </xdr:cNvPr>
        <xdr:cNvSpPr txBox="1"/>
      </xdr:nvSpPr>
      <xdr:spPr>
        <a:xfrm>
          <a:off x="38100" y="1645920"/>
          <a:ext cx="329184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Explanation:</a:t>
          </a:r>
          <a:br>
            <a:rPr lang="en-IN" sz="1100" b="1" i="0">
              <a:solidFill>
                <a:schemeClr val="dk1"/>
              </a:solidFill>
              <a:effectLst/>
              <a:latin typeface="+mn-lt"/>
              <a:ea typeface="+mn-ea"/>
              <a:cs typeface="+mn-cs"/>
            </a:rPr>
          </a:br>
          <a:r>
            <a:rPr lang="en-IN" sz="1100" b="0" i="0">
              <a:solidFill>
                <a:schemeClr val="dk1"/>
              </a:solidFill>
              <a:effectLst/>
              <a:latin typeface="+mn-lt"/>
              <a:ea typeface="+mn-ea"/>
              <a:cs typeface="+mn-cs"/>
            </a:rPr>
            <a:t>This pivot table analyzes average final price or profit margin by season. It reveals how pricing and profitability vary across Diwali, Summer, and Winter. This helps identify seasonal trends and adjust pricing strategies accordingly. Such insights support optimizing revenue and inventory management throughout the year.</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SM" refreshedDate="45890.900696412034" createdVersion="8" refreshedVersion="8" minRefreshableVersion="3" recordCount="99" xr:uid="{E11D38C6-475D-49D7-BCC4-27489CE1CA37}">
  <cacheSource type="worksheet">
    <worksheetSource ref="A1:N100" sheet="Pricing_table"/>
  </cacheSource>
  <cacheFields count="14">
    <cacheField name="Product" numFmtId="0">
      <sharedItems count="33">
        <s v="Charger"/>
        <s v="Lamp"/>
        <s v="Sneakers"/>
        <s v="Wallet"/>
        <s v="Watch"/>
        <s v="Sunglasses"/>
        <s v="Desk Organizer"/>
        <s v="Pen Set"/>
        <s v="Backpack"/>
        <s v="T-shirt"/>
        <s v="Headphones"/>
        <s v="Shoes"/>
        <s v="Earbuds"/>
        <s v="Mouse"/>
        <s v="Notebook"/>
        <s v="Mug"/>
        <s v="Phone Case"/>
        <s v="Bottle"/>
        <s v="Planner"/>
        <s v="Hoodie"/>
        <s v="Headset"/>
        <s v="Camera"/>
        <s v="Flash Drive"/>
        <s v="Tablet"/>
        <s v="Wireless Charger (Phone)"/>
        <s v="Bluetooth Speaker"/>
        <s v="Smartwatch"/>
        <s v="VR Headset"/>
        <s v="Laptop Bag"/>
        <s v="External Hard Drive"/>
        <s v="Gaming Mouse"/>
        <s v="Portable Projector"/>
        <s v="Fitness Tracker Watch"/>
      </sharedItems>
    </cacheField>
    <cacheField name=" Base Price " numFmtId="8">
      <sharedItems containsSemiMixedTypes="0" containsString="0" containsNumber="1" minValue="140" maxValue="15075"/>
    </cacheField>
    <cacheField name="Season" numFmtId="0">
      <sharedItems count="3">
        <s v="Summer"/>
        <s v="Diwali"/>
        <s v="Winter"/>
      </sharedItems>
    </cacheField>
    <cacheField name="Demand Trend" numFmtId="0">
      <sharedItems count="3">
        <s v="Medium"/>
        <s v="Low"/>
        <s v="High"/>
      </sharedItems>
    </cacheField>
    <cacheField name="Stock" numFmtId="0">
      <sharedItems containsSemiMixedTypes="0" containsString="0" containsNumber="1" containsInteger="1" minValue="12" maxValue="250"/>
    </cacheField>
    <cacheField name=" Competitor Price " numFmtId="8">
      <sharedItems containsSemiMixedTypes="0" containsString="0" containsNumber="1" minValue="100" maxValue="20099.41"/>
    </cacheField>
    <cacheField name="Season Impact" numFmtId="0">
      <sharedItems containsSemiMixedTypes="0" containsString="0" containsNumber="1" minValue="1.05" maxValue="1.1499999999999999"/>
    </cacheField>
    <cacheField name="Demand Multiplier" numFmtId="0">
      <sharedItems containsSemiMixedTypes="0" containsString="0" containsNumber="1" minValue="0.85" maxValue="1.2"/>
    </cacheField>
    <cacheField name="Stock Modifier" numFmtId="0">
      <sharedItems containsSemiMixedTypes="0" containsString="0" containsNumber="1" minValue="0.9" maxValue="1.1000000000000001"/>
    </cacheField>
    <cacheField name=" Final Price " numFmtId="8">
      <sharedItems containsSemiMixedTypes="0" containsString="0" containsNumber="1" minValue="143.99" maxValue="20803.5"/>
    </cacheField>
    <cacheField name="Date" numFmtId="0">
      <sharedItems containsSemiMixedTypes="0" containsNonDate="0" containsDate="1" containsString="0" minDate="2025-01-01T00:00:00" maxDate="2025-10-17T00:00:00"/>
    </cacheField>
    <cacheField name=" Cost Price " numFmtId="8">
      <sharedItems containsSemiMixedTypes="0" containsString="0" containsNumber="1" minValue="82.17" maxValue="10019.93"/>
    </cacheField>
    <cacheField name=" Profit Margin " numFmtId="8">
      <sharedItems containsSemiMixedTypes="0" containsString="0" containsNumber="1" minValue="56.990000000000009" maxValue="11646.2" count="99">
        <n v="116.97485000000006"/>
        <n v="155.69517499999998"/>
        <n v="292.33096999999992"/>
        <n v="270.92600000000016"/>
        <n v="154.45000000000005"/>
        <n v="502.98348000000021"/>
        <n v="223.28912500000007"/>
        <n v="104.04468999999995"/>
        <n v="134.72500000000014"/>
        <n v="80.490000000000123"/>
        <n v="352.49027999999976"/>
        <n v="443.46326499999986"/>
        <n v="728.57000000000016"/>
        <n v="134"/>
        <n v="383.25999999999988"/>
        <n v="675.22500000000014"/>
        <n v="217.70689999999979"/>
        <n v="579.94200000000012"/>
        <n v="337.21584000000001"/>
        <n v="113.46155000000022"/>
        <n v="150.23300000000017"/>
        <n v="87.929999999999993"/>
        <n v="490.04544000000033"/>
        <n v="296.7999999999999"/>
        <n v="165.39999999999998"/>
        <n v="139.61000000000001"/>
        <n v="222.60000000000002"/>
        <n v="529.01151999999979"/>
        <n v="307.56453999999997"/>
        <n v="392.5"/>
        <n v="80.749499999999898"/>
        <n v="201.00283500000012"/>
        <n v="202.94815000000008"/>
        <n v="219.50000000000023"/>
        <n v="161.15959999999995"/>
        <n v="233.10000000000002"/>
        <n v="430.39899999999994"/>
        <n v="198.12180499999988"/>
        <n v="395.48632000000021"/>
        <n v="463.74842000000001"/>
        <n v="384.72720000000015"/>
        <n v="511.20003999999994"/>
        <n v="162.04120000000034"/>
        <n v="158.82775000000009"/>
        <n v="431.59577999999999"/>
        <n v="478"/>
        <n v="241.26138"/>
        <n v="618.24170000000004"/>
        <n v="787.37555999999995"/>
        <n v="421.78827999999976"/>
        <n v="56.990000000000009"/>
        <n v="140.95055000000025"/>
        <n v="64.970170000000053"/>
        <n v="237.38290000000001"/>
        <n v="233.20492500000012"/>
        <n v="370.82442500000013"/>
        <n v="389.17"/>
        <n v="228.10000000000014"/>
        <n v="155.5200000000001"/>
        <n v="154.07930000000005"/>
        <n v="369.24243500000006"/>
        <n v="856.86109999999985"/>
        <n v="231.12479999999999"/>
        <n v="3630.4701999999997"/>
        <n v="3087.8601699999999"/>
        <n v="146.44020000000006"/>
        <n v="273.07000000000011"/>
        <n v="156.14290499999998"/>
        <n v="301.86110000000002"/>
        <n v="393.66199999999998"/>
        <n v="2435.7902500000005"/>
        <n v="5960.0823999999984"/>
        <n v="1614.002"/>
        <n v="602.97993499999995"/>
        <n v="10783.57"/>
        <n v="756"/>
        <n v="2312.4702000000007"/>
        <n v="1024.8611000000001"/>
        <n v="5280.0823999999993"/>
        <n v="1812.3120000000001"/>
        <n v="6660.0823999999984"/>
        <n v="2534.0699999999988"/>
        <n v="11646.2"/>
        <n v="3103.1247999999996"/>
        <n v="243.61110000000008"/>
        <n v="433.14243499999998"/>
        <n v="5872.0547999999999"/>
        <n v="107.68049999999994"/>
        <n v="1990.2169999999999"/>
        <n v="2511.4702000000007"/>
        <n v="6496.5700000000015"/>
        <n v="4100.0123999999996"/>
        <n v="360.12480000000016"/>
        <n v="704"/>
        <n v="1494.4999999999995"/>
        <n v="6550.5660000000007"/>
        <n v="177.44099999999992"/>
        <n v="286.7924999999999"/>
        <n v="298.44000000000005"/>
      </sharedItems>
    </cacheField>
    <cacheField name="Price vs Competitor" numFmtId="0">
      <sharedItems count="2">
        <s v="Competitive"/>
        <s v="Expensive"/>
      </sharedItems>
    </cacheField>
  </cacheFields>
  <extLst>
    <ext xmlns:x14="http://schemas.microsoft.com/office/spreadsheetml/2009/9/main" uri="{725AE2AE-9491-48be-B2B4-4EB974FC3084}">
      <x14:pivotCacheDefinition pivotCacheId="1634056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993.73"/>
    <x v="0"/>
    <x v="0"/>
    <n v="187"/>
    <n v="990.76"/>
    <n v="1.05"/>
    <n v="1"/>
    <n v="0.9"/>
    <n v="939.07485000000008"/>
    <d v="2025-01-01T00:00:00"/>
    <n v="822.1"/>
    <x v="0"/>
    <x v="0"/>
  </r>
  <r>
    <x v="1"/>
    <n v="453.9"/>
    <x v="0"/>
    <x v="1"/>
    <n v="92"/>
    <n v="395.41"/>
    <n v="1.05"/>
    <n v="0.85"/>
    <n v="0.9"/>
    <n v="364.59517499999998"/>
    <d v="2025-01-04T00:00:00"/>
    <n v="208.9"/>
    <x v="1"/>
    <x v="0"/>
  </r>
  <r>
    <x v="2"/>
    <n v="906.52"/>
    <x v="1"/>
    <x v="1"/>
    <n v="164"/>
    <n v="939.06"/>
    <n v="1.1499999999999999"/>
    <n v="0.85"/>
    <n v="0.9"/>
    <n v="797.51096999999993"/>
    <d v="2025-01-07T00:00:00"/>
    <n v="505.18"/>
    <x v="2"/>
    <x v="0"/>
  </r>
  <r>
    <x v="1"/>
    <n v="839.5"/>
    <x v="2"/>
    <x v="2"/>
    <n v="138"/>
    <n v="900.41"/>
    <n v="1.1000000000000001"/>
    <n v="1.2"/>
    <n v="0.9"/>
    <n v="997.32600000000014"/>
    <d v="2025-01-10T00:00:00"/>
    <n v="726.4"/>
    <x v="3"/>
    <x v="0"/>
  </r>
  <r>
    <x v="0"/>
    <n v="1200"/>
    <x v="2"/>
    <x v="1"/>
    <n v="190"/>
    <n v="1134.92"/>
    <n v="1.1000000000000001"/>
    <n v="0.85"/>
    <n v="0.9"/>
    <n v="1009.8000000000001"/>
    <d v="2025-01-13T00:00:00"/>
    <n v="855.35"/>
    <x v="4"/>
    <x v="0"/>
  </r>
  <r>
    <x v="3"/>
    <n v="1236.22"/>
    <x v="0"/>
    <x v="2"/>
    <n v="86"/>
    <n v="1754.25"/>
    <n v="1.05"/>
    <n v="1.2"/>
    <n v="0.9"/>
    <n v="1401.8734800000002"/>
    <d v="2025-01-16T00:00:00"/>
    <n v="898.89"/>
    <x v="5"/>
    <x v="0"/>
  </r>
  <r>
    <x v="4"/>
    <n v="830.5"/>
    <x v="0"/>
    <x v="1"/>
    <n v="95"/>
    <n v="947.62"/>
    <n v="1.05"/>
    <n v="0.85"/>
    <n v="0.9"/>
    <n v="667.09912500000007"/>
    <d v="2025-01-19T00:00:00"/>
    <n v="443.81"/>
    <x v="6"/>
    <x v="0"/>
  </r>
  <r>
    <x v="5"/>
    <n v="1074.8599999999999"/>
    <x v="2"/>
    <x v="1"/>
    <n v="86"/>
    <n v="1093.0999999999999"/>
    <n v="1.1000000000000001"/>
    <n v="0.85"/>
    <n v="0.9"/>
    <n v="904.49468999999999"/>
    <d v="2025-01-22T00:00:00"/>
    <n v="800.45"/>
    <x v="7"/>
    <x v="0"/>
  </r>
  <r>
    <x v="6"/>
    <n v="850"/>
    <x v="2"/>
    <x v="1"/>
    <n v="83"/>
    <n v="579.54999999999995"/>
    <n v="1.1000000000000001"/>
    <n v="0.85"/>
    <n v="0.9"/>
    <n v="715.27500000000009"/>
    <d v="2025-01-25T00:00:00"/>
    <n v="580.54999999999995"/>
    <x v="8"/>
    <x v="1"/>
  </r>
  <r>
    <x v="7"/>
    <n v="700"/>
    <x v="2"/>
    <x v="1"/>
    <n v="53"/>
    <n v="1163.31"/>
    <n v="1.1000000000000001"/>
    <n v="0.85"/>
    <n v="1"/>
    <n v="654.50000000000011"/>
    <d v="2025-01-28T00:00:00"/>
    <n v="574.01"/>
    <x v="9"/>
    <x v="0"/>
  </r>
  <r>
    <x v="8"/>
    <n v="1054.3399999999999"/>
    <x v="1"/>
    <x v="2"/>
    <n v="164"/>
    <n v="1064.4000000000001"/>
    <n v="1.1499999999999999"/>
    <n v="1.2"/>
    <n v="0.9"/>
    <n v="1309.4902799999998"/>
    <d v="2025-01-31T00:00:00"/>
    <n v="957"/>
    <x v="10"/>
    <x v="1"/>
  </r>
  <r>
    <x v="9"/>
    <n v="1215.06"/>
    <x v="1"/>
    <x v="1"/>
    <n v="19"/>
    <n v="1214.25"/>
    <n v="1.1499999999999999"/>
    <n v="0.85"/>
    <n v="1.1000000000000001"/>
    <n v="1306.4932649999998"/>
    <d v="2025-02-03T00:00:00"/>
    <n v="863.03"/>
    <x v="11"/>
    <x v="0"/>
  </r>
  <r>
    <x v="10"/>
    <n v="950"/>
    <x v="1"/>
    <x v="2"/>
    <n v="174"/>
    <n v="1208.26"/>
    <n v="1.1499999999999999"/>
    <n v="1.2"/>
    <n v="0.9"/>
    <n v="1179.9000000000001"/>
    <d v="2025-02-09T00:00:00"/>
    <n v="451.33"/>
    <x v="12"/>
    <x v="0"/>
  </r>
  <r>
    <x v="8"/>
    <n v="1200"/>
    <x v="0"/>
    <x v="0"/>
    <n v="126"/>
    <n v="1300"/>
    <n v="1.05"/>
    <n v="1"/>
    <n v="0.9"/>
    <n v="1134"/>
    <d v="2025-02-12T00:00:00"/>
    <n v="1000"/>
    <x v="13"/>
    <x v="0"/>
  </r>
  <r>
    <x v="0"/>
    <n v="700"/>
    <x v="1"/>
    <x v="2"/>
    <n v="86"/>
    <n v="586.05999999999995"/>
    <n v="1.1499999999999999"/>
    <n v="1.2"/>
    <n v="0.9"/>
    <n v="869.39999999999986"/>
    <d v="2025-02-18T00:00:00"/>
    <n v="486.14"/>
    <x v="14"/>
    <x v="1"/>
  </r>
  <r>
    <x v="2"/>
    <n v="1694.1"/>
    <x v="0"/>
    <x v="0"/>
    <n v="47"/>
    <n v="1793.51"/>
    <n v="1.05"/>
    <n v="1"/>
    <n v="1"/>
    <n v="1778.8050000000001"/>
    <d v="2025-02-21T00:00:00"/>
    <n v="1103.58"/>
    <x v="15"/>
    <x v="0"/>
  </r>
  <r>
    <x v="5"/>
    <n v="1107.3399999999999"/>
    <x v="1"/>
    <x v="0"/>
    <n v="81"/>
    <n v="1213.03"/>
    <n v="1.1499999999999999"/>
    <n v="1"/>
    <n v="0.9"/>
    <n v="1146.0968999999998"/>
    <d v="2025-02-24T00:00:00"/>
    <n v="928.39"/>
    <x v="16"/>
    <x v="0"/>
  </r>
  <r>
    <x v="3"/>
    <n v="1186.8"/>
    <x v="1"/>
    <x v="0"/>
    <n v="17"/>
    <n v="1709.99"/>
    <n v="1.1499999999999999"/>
    <n v="1"/>
    <n v="1.1000000000000001"/>
    <n v="1501.3020000000001"/>
    <d v="2025-03-02T00:00:00"/>
    <n v="921.36"/>
    <x v="17"/>
    <x v="0"/>
  </r>
  <r>
    <x v="7"/>
    <n v="575.52"/>
    <x v="1"/>
    <x v="2"/>
    <n v="104"/>
    <n v="742.45"/>
    <n v="1.1499999999999999"/>
    <n v="1.2"/>
    <n v="0.9"/>
    <n v="714.79584"/>
    <d v="2025-03-05T00:00:00"/>
    <n v="377.58"/>
    <x v="18"/>
    <x v="0"/>
  </r>
  <r>
    <x v="11"/>
    <n v="1055.7"/>
    <x v="2"/>
    <x v="1"/>
    <n v="91"/>
    <n v="1037.1300000000001"/>
    <n v="1.1000000000000001"/>
    <n v="0.85"/>
    <n v="0.9"/>
    <n v="888.37155000000018"/>
    <d v="2025-03-08T00:00:00"/>
    <n v="774.91"/>
    <x v="19"/>
    <x v="0"/>
  </r>
  <r>
    <x v="9"/>
    <n v="1039.93"/>
    <x v="2"/>
    <x v="0"/>
    <n v="48"/>
    <n v="1580.1"/>
    <n v="1.1000000000000001"/>
    <n v="1"/>
    <n v="1"/>
    <n v="1143.9230000000002"/>
    <d v="2025-03-14T00:00:00"/>
    <n v="993.69"/>
    <x v="20"/>
    <x v="0"/>
  </r>
  <r>
    <x v="12"/>
    <n v="180"/>
    <x v="0"/>
    <x v="0"/>
    <n v="197"/>
    <n v="152.44"/>
    <n v="1.05"/>
    <n v="1"/>
    <n v="0.9"/>
    <n v="170.1"/>
    <d v="2025-03-17T00:00:00"/>
    <n v="82.17"/>
    <x v="21"/>
    <x v="0"/>
  </r>
  <r>
    <x v="13"/>
    <n v="1088.3800000000001"/>
    <x v="2"/>
    <x v="2"/>
    <n v="150"/>
    <n v="8107"/>
    <n v="1.1000000000000001"/>
    <n v="1.2"/>
    <n v="0.9"/>
    <n v="1292.9954400000004"/>
    <d v="2025-03-23T00:00:00"/>
    <n v="802.95"/>
    <x v="22"/>
    <x v="0"/>
  </r>
  <r>
    <x v="14"/>
    <n v="400"/>
    <x v="1"/>
    <x v="2"/>
    <n v="136"/>
    <n v="508.61"/>
    <n v="1.1499999999999999"/>
    <n v="1.2"/>
    <n v="0.9"/>
    <n v="496.7999999999999"/>
    <d v="2025-03-26T00:00:00"/>
    <n v="200"/>
    <x v="23"/>
    <x v="0"/>
  </r>
  <r>
    <x v="14"/>
    <n v="560"/>
    <x v="2"/>
    <x v="0"/>
    <n v="114"/>
    <n v="880.29"/>
    <n v="1.1000000000000001"/>
    <n v="1"/>
    <n v="0.9"/>
    <n v="554.4"/>
    <d v="2025-03-29T00:00:00"/>
    <n v="389"/>
    <x v="24"/>
    <x v="0"/>
  </r>
  <r>
    <x v="15"/>
    <n v="300"/>
    <x v="1"/>
    <x v="1"/>
    <n v="36"/>
    <n v="414.86"/>
    <n v="1.1499999999999999"/>
    <n v="0.85"/>
    <n v="1"/>
    <n v="293.25"/>
    <d v="2025-04-04T00:00:00"/>
    <n v="153.63999999999999"/>
    <x v="25"/>
    <x v="0"/>
  </r>
  <r>
    <x v="12"/>
    <n v="300"/>
    <x v="1"/>
    <x v="2"/>
    <n v="149"/>
    <n v="350"/>
    <n v="1.1499999999999999"/>
    <n v="1.2"/>
    <n v="0.9"/>
    <n v="372.6"/>
    <d v="2025-04-10T00:00:00"/>
    <n v="150"/>
    <x v="26"/>
    <x v="0"/>
  </r>
  <r>
    <x v="11"/>
    <n v="863.56"/>
    <x v="1"/>
    <x v="2"/>
    <n v="121"/>
    <n v="850.99"/>
    <n v="1.1499999999999999"/>
    <n v="1.2"/>
    <n v="0.9"/>
    <n v="1072.5415199999998"/>
    <d v="2025-04-13T00:00:00"/>
    <n v="543.53"/>
    <x v="27"/>
    <x v="1"/>
  </r>
  <r>
    <x v="16"/>
    <n v="629.80999999999995"/>
    <x v="0"/>
    <x v="2"/>
    <n v="181"/>
    <n v="736.43"/>
    <n v="1.05"/>
    <n v="1.2"/>
    <n v="0.9"/>
    <n v="714.20453999999995"/>
    <d v="2025-04-22T00:00:00"/>
    <n v="406.64"/>
    <x v="28"/>
    <x v="0"/>
  </r>
  <r>
    <x v="15"/>
    <n v="750"/>
    <x v="0"/>
    <x v="2"/>
    <n v="164"/>
    <n v="653.27"/>
    <n v="1.05"/>
    <n v="1.2"/>
    <n v="0.9"/>
    <n v="850.5"/>
    <d v="2025-04-25T00:00:00"/>
    <n v="458"/>
    <x v="29"/>
    <x v="1"/>
  </r>
  <r>
    <x v="1"/>
    <n v="987.13"/>
    <x v="1"/>
    <x v="0"/>
    <n v="54"/>
    <n v="1101.78"/>
    <n v="1.1499999999999999"/>
    <n v="1"/>
    <n v="1"/>
    <n v="1135.1994999999999"/>
    <d v="2025-05-10T00:00:00"/>
    <n v="1054.45"/>
    <x v="30"/>
    <x v="0"/>
  </r>
  <r>
    <x v="3"/>
    <n v="1347.49"/>
    <x v="2"/>
    <x v="1"/>
    <n v="192"/>
    <n v="1086.5999999999999"/>
    <n v="1.1000000000000001"/>
    <n v="0.85"/>
    <n v="0.9"/>
    <n v="1133.9128350000001"/>
    <d v="2025-05-13T00:00:00"/>
    <n v="932.91"/>
    <x v="31"/>
    <x v="0"/>
  </r>
  <r>
    <x v="16"/>
    <n v="436.49"/>
    <x v="2"/>
    <x v="1"/>
    <n v="77"/>
    <n v="460.57"/>
    <n v="1.1000000000000001"/>
    <n v="0.85"/>
    <n v="1"/>
    <n v="408.11815000000007"/>
    <d v="2025-05-16T00:00:00"/>
    <n v="205.17"/>
    <x v="32"/>
    <x v="0"/>
  </r>
  <r>
    <x v="8"/>
    <n v="1500"/>
    <x v="2"/>
    <x v="1"/>
    <n v="127"/>
    <n v="1250"/>
    <n v="1.1000000000000001"/>
    <n v="0.85"/>
    <n v="0.9"/>
    <n v="1262.2500000000002"/>
    <d v="2025-05-19T00:00:00"/>
    <n v="1042.75"/>
    <x v="33"/>
    <x v="0"/>
  </r>
  <r>
    <x v="17"/>
    <n v="845.96"/>
    <x v="0"/>
    <x v="2"/>
    <n v="72"/>
    <n v="1353.07"/>
    <n v="1.05"/>
    <n v="1.2"/>
    <n v="1"/>
    <n v="1065.9096"/>
    <d v="2025-05-22T00:00:00"/>
    <n v="904.75"/>
    <x v="34"/>
    <x v="0"/>
  </r>
  <r>
    <x v="14"/>
    <n v="350"/>
    <x v="0"/>
    <x v="2"/>
    <n v="12"/>
    <n v="550"/>
    <n v="1.05"/>
    <n v="1.2"/>
    <n v="1.1000000000000001"/>
    <n v="485.1"/>
    <d v="2025-05-28T00:00:00"/>
    <n v="252"/>
    <x v="35"/>
    <x v="0"/>
  </r>
  <r>
    <x v="18"/>
    <n v="770.86"/>
    <x v="1"/>
    <x v="0"/>
    <n v="60"/>
    <n v="778.37"/>
    <n v="1.1499999999999999"/>
    <n v="1"/>
    <n v="1"/>
    <n v="886.48899999999992"/>
    <d v="2025-05-31T00:00:00"/>
    <n v="456.09"/>
    <x v="36"/>
    <x v="0"/>
  </r>
  <r>
    <x v="13"/>
    <n v="850.38"/>
    <x v="1"/>
    <x v="1"/>
    <n v="124"/>
    <n v="1031.76"/>
    <n v="1.1499999999999999"/>
    <n v="0.85"/>
    <n v="0.9"/>
    <n v="748.12180499999988"/>
    <d v="2025-06-12T00:00:00"/>
    <n v="550"/>
    <x v="37"/>
    <x v="0"/>
  </r>
  <r>
    <x v="2"/>
    <n v="1412.64"/>
    <x v="2"/>
    <x v="2"/>
    <n v="113"/>
    <n v="1444.68"/>
    <n v="1.1000000000000001"/>
    <n v="1.2"/>
    <n v="0.9"/>
    <n v="1678.2163200000002"/>
    <d v="2025-06-30T00:00:00"/>
    <n v="1282.73"/>
    <x v="38"/>
    <x v="1"/>
  </r>
  <r>
    <x v="9"/>
    <n v="1141.6300000000001"/>
    <x v="0"/>
    <x v="2"/>
    <n v="193"/>
    <n v="1251.98"/>
    <n v="1.05"/>
    <n v="1.2"/>
    <n v="0.9"/>
    <n v="1294.60842"/>
    <d v="2025-07-03T00:00:00"/>
    <n v="830.86"/>
    <x v="39"/>
    <x v="0"/>
  </r>
  <r>
    <x v="11"/>
    <n v="902.24"/>
    <x v="0"/>
    <x v="0"/>
    <n v="17"/>
    <n v="999.78"/>
    <n v="1.05"/>
    <n v="1"/>
    <n v="1.1000000000000001"/>
    <n v="1042.0872000000002"/>
    <d v="2025-07-06T00:00:00"/>
    <n v="657.36"/>
    <x v="40"/>
    <x v="0"/>
  </r>
  <r>
    <x v="5"/>
    <n v="1473.06"/>
    <x v="0"/>
    <x v="2"/>
    <n v="168"/>
    <n v="1539.13"/>
    <n v="1.05"/>
    <n v="1.2"/>
    <n v="0.9"/>
    <n v="1670.4500399999999"/>
    <d v="2025-07-09T00:00:00"/>
    <n v="1159.25"/>
    <x v="41"/>
    <x v="0"/>
  </r>
  <r>
    <x v="13"/>
    <n v="1500.16"/>
    <x v="0"/>
    <x v="0"/>
    <n v="129"/>
    <n v="1524.21"/>
    <n v="1.05"/>
    <n v="1"/>
    <n v="0.9"/>
    <n v="1417.6512000000002"/>
    <d v="2025-07-12T00:00:00"/>
    <n v="1255.6099999999999"/>
    <x v="42"/>
    <x v="0"/>
  </r>
  <r>
    <x v="19"/>
    <n v="332.05"/>
    <x v="0"/>
    <x v="0"/>
    <n v="14"/>
    <n v="348.75"/>
    <n v="1.05"/>
    <n v="1"/>
    <n v="1.1000000000000001"/>
    <n v="383.51775000000009"/>
    <d v="2025-07-21T00:00:00"/>
    <n v="224.69"/>
    <x v="43"/>
    <x v="0"/>
  </r>
  <r>
    <x v="18"/>
    <n v="894.67"/>
    <x v="0"/>
    <x v="2"/>
    <n v="115"/>
    <n v="982.71"/>
    <n v="1.05"/>
    <n v="1.2"/>
    <n v="0.9"/>
    <n v="1014.55578"/>
    <d v="2025-08-02T00:00:00"/>
    <n v="582.96"/>
    <x v="44"/>
    <x v="0"/>
  </r>
  <r>
    <x v="7"/>
    <n v="900"/>
    <x v="0"/>
    <x v="2"/>
    <n v="45"/>
    <n v="1000"/>
    <n v="1.05"/>
    <n v="1.2"/>
    <n v="1"/>
    <n v="1134"/>
    <d v="2025-08-14T00:00:00"/>
    <n v="656"/>
    <x v="45"/>
    <x v="0"/>
  </r>
  <r>
    <x v="6"/>
    <n v="315.91000000000003"/>
    <x v="1"/>
    <x v="2"/>
    <n v="12"/>
    <n v="480.99"/>
    <n v="1.1499999999999999"/>
    <n v="1.2"/>
    <n v="1.1000000000000001"/>
    <n v="479.55137999999999"/>
    <d v="2025-08-17T00:00:00"/>
    <n v="238.29"/>
    <x v="46"/>
    <x v="0"/>
  </r>
  <r>
    <x v="4"/>
    <n v="1417.78"/>
    <x v="1"/>
    <x v="0"/>
    <n v="27"/>
    <n v="1484.88"/>
    <n v="1.1499999999999999"/>
    <n v="1"/>
    <n v="1.1000000000000001"/>
    <n v="1793.4917"/>
    <d v="2025-08-23T00:00:00"/>
    <n v="1175.25"/>
    <x v="47"/>
    <x v="1"/>
  </r>
  <r>
    <x v="4"/>
    <n v="1819.87"/>
    <x v="2"/>
    <x v="2"/>
    <n v="94"/>
    <n v="1902.17"/>
    <n v="1.1000000000000001"/>
    <n v="1.2"/>
    <n v="0.9"/>
    <n v="2162.0055600000001"/>
    <d v="2025-08-26T00:00:00"/>
    <n v="1374.63"/>
    <x v="48"/>
    <x v="0"/>
  </r>
  <r>
    <x v="19"/>
    <n v="1023.34"/>
    <x v="1"/>
    <x v="2"/>
    <n v="125"/>
    <n v="1061.98"/>
    <n v="1.1499999999999999"/>
    <n v="1.2"/>
    <n v="0.9"/>
    <n v="1270.9882799999998"/>
    <d v="2025-09-04T00:00:00"/>
    <n v="849.2"/>
    <x v="49"/>
    <x v="1"/>
  </r>
  <r>
    <x v="12"/>
    <n v="140"/>
    <x v="2"/>
    <x v="1"/>
    <n v="20"/>
    <n v="100"/>
    <n v="1.1000000000000001"/>
    <n v="0.85"/>
    <n v="1.1000000000000001"/>
    <n v="143.99"/>
    <d v="2025-09-07T00:00:00"/>
    <n v="87"/>
    <x v="50"/>
    <x v="1"/>
  </r>
  <r>
    <x v="6"/>
    <n v="1209.99"/>
    <x v="0"/>
    <x v="0"/>
    <n v="91"/>
    <n v="1314.09"/>
    <n v="1.05"/>
    <n v="1"/>
    <n v="0.9"/>
    <n v="1143.4405500000003"/>
    <d v="2025-09-13T00:00:00"/>
    <n v="1002.49"/>
    <x v="51"/>
    <x v="0"/>
  </r>
  <r>
    <x v="17"/>
    <n v="397.98"/>
    <x v="2"/>
    <x v="1"/>
    <n v="142"/>
    <n v="399.41"/>
    <n v="1.1000000000000001"/>
    <n v="0.85"/>
    <n v="0.9"/>
    <n v="334.90017000000006"/>
    <d v="2025-09-16T00:00:00"/>
    <n v="269.93"/>
    <x v="52"/>
    <x v="0"/>
  </r>
  <r>
    <x v="16"/>
    <n v="556.94000000000005"/>
    <x v="1"/>
    <x v="0"/>
    <n v="97"/>
    <n v="576.66999999999996"/>
    <n v="1.1499999999999999"/>
    <n v="1"/>
    <n v="0.9"/>
    <n v="576.43290000000002"/>
    <d v="2025-09-19T00:00:00"/>
    <n v="339.05"/>
    <x v="53"/>
    <x v="0"/>
  </r>
  <r>
    <x v="19"/>
    <n v="637.95000000000005"/>
    <x v="2"/>
    <x v="1"/>
    <n v="154"/>
    <n v="612.27"/>
    <n v="1.1000000000000001"/>
    <n v="0.85"/>
    <n v="0.9"/>
    <n v="536.83492500000011"/>
    <d v="2025-10-13T00:00:00"/>
    <n v="303.63"/>
    <x v="54"/>
    <x v="0"/>
  </r>
  <r>
    <x v="18"/>
    <n v="778.05"/>
    <x v="2"/>
    <x v="1"/>
    <n v="27"/>
    <n v="752.5"/>
    <n v="1.1000000000000001"/>
    <n v="0.85"/>
    <n v="1.1000000000000001"/>
    <n v="800.22442500000011"/>
    <d v="2025-10-16T00:00:00"/>
    <n v="429.4"/>
    <x v="55"/>
    <x v="0"/>
  </r>
  <r>
    <x v="10"/>
    <n v="900"/>
    <x v="0"/>
    <x v="0"/>
    <n v="174"/>
    <n v="1258.26"/>
    <n v="1.05"/>
    <n v="1"/>
    <n v="0.9"/>
    <n v="850.5"/>
    <d v="2025-02-09T00:00:00"/>
    <n v="461.33"/>
    <x v="56"/>
    <x v="0"/>
  </r>
  <r>
    <x v="10"/>
    <n v="1400"/>
    <x v="2"/>
    <x v="1"/>
    <n v="174"/>
    <n v="358.26"/>
    <n v="1.1000000000000001"/>
    <n v="0.85"/>
    <n v="0.9"/>
    <n v="1178.1000000000001"/>
    <d v="2025-02-09T00:00:00"/>
    <n v="950"/>
    <x v="57"/>
    <x v="1"/>
  </r>
  <r>
    <x v="15"/>
    <n v="548"/>
    <x v="2"/>
    <x v="0"/>
    <n v="164"/>
    <n v="753.27"/>
    <n v="1.1000000000000001"/>
    <n v="1"/>
    <n v="0.9"/>
    <n v="542.5200000000001"/>
    <d v="2025-04-25T00:00:00"/>
    <n v="387"/>
    <x v="58"/>
    <x v="0"/>
  </r>
  <r>
    <x v="17"/>
    <n v="457.98"/>
    <x v="1"/>
    <x v="0"/>
    <n v="142"/>
    <n v="399.41"/>
    <n v="1.1499999999999999"/>
    <n v="1"/>
    <n v="0.9"/>
    <n v="474.00930000000005"/>
    <d v="2025-09-16T00:00:00"/>
    <n v="319.93"/>
    <x v="59"/>
    <x v="1"/>
  </r>
  <r>
    <x v="20"/>
    <n v="857.98"/>
    <x v="0"/>
    <x v="1"/>
    <n v="152"/>
    <n v="799.41"/>
    <n v="1.05"/>
    <n v="0.85"/>
    <n v="0.9"/>
    <n v="689.17243500000006"/>
    <d v="2025-04-01T00:00:00"/>
    <n v="319.93"/>
    <x v="60"/>
    <x v="0"/>
  </r>
  <r>
    <x v="21"/>
    <n v="2057.98"/>
    <x v="0"/>
    <x v="0"/>
    <n v="92"/>
    <n v="3099.41"/>
    <n v="1.05"/>
    <n v="1"/>
    <n v="0.9"/>
    <n v="1944.7910999999999"/>
    <d v="2025-06-03T00:00:00"/>
    <n v="1087.93"/>
    <x v="61"/>
    <x v="0"/>
  </r>
  <r>
    <x v="22"/>
    <n v="357.98"/>
    <x v="0"/>
    <x v="2"/>
    <n v="42"/>
    <n v="399.41"/>
    <n v="1.05"/>
    <n v="1.2"/>
    <n v="1"/>
    <n v="451.0548"/>
    <d v="2025-03-12T00:00:00"/>
    <n v="219.93"/>
    <x v="62"/>
    <x v="0"/>
  </r>
  <r>
    <x v="23"/>
    <n v="10757.98"/>
    <x v="2"/>
    <x v="0"/>
    <n v="142"/>
    <n v="8099.41"/>
    <n v="1.1000000000000001"/>
    <n v="1"/>
    <n v="0.9"/>
    <n v="10650.4002"/>
    <d v="2025-04-22T00:00:00"/>
    <n v="7019.93"/>
    <x v="63"/>
    <x v="1"/>
  </r>
  <r>
    <x v="21"/>
    <n v="6057.98"/>
    <x v="2"/>
    <x v="1"/>
    <n v="149"/>
    <n v="5099.41"/>
    <n v="1.1000000000000001"/>
    <n v="0.85"/>
    <n v="0.9"/>
    <n v="5097.7901700000002"/>
    <d v="2025-05-10T00:00:00"/>
    <n v="2009.93"/>
    <x v="64"/>
    <x v="0"/>
  </r>
  <r>
    <x v="22"/>
    <n v="460.98"/>
    <x v="2"/>
    <x v="0"/>
    <n v="100"/>
    <n v="399.41"/>
    <n v="1.1000000000000001"/>
    <n v="1"/>
    <n v="0.9"/>
    <n v="456.37020000000007"/>
    <d v="2025-05-03T00:00:00"/>
    <n v="309.93"/>
    <x v="65"/>
    <x v="0"/>
  </r>
  <r>
    <x v="20"/>
    <n v="700"/>
    <x v="2"/>
    <x v="0"/>
    <n v="140"/>
    <n v="859.41"/>
    <n v="1.1000000000000001"/>
    <n v="1"/>
    <n v="0.9"/>
    <n v="693.00000000000011"/>
    <d v="2025-06-20T00:00:00"/>
    <n v="419.93"/>
    <x v="66"/>
    <x v="0"/>
  </r>
  <r>
    <x v="22"/>
    <n v="597.98"/>
    <x v="1"/>
    <x v="1"/>
    <n v="200"/>
    <n v="699.41"/>
    <n v="1.1499999999999999"/>
    <n v="0.85"/>
    <n v="0.9"/>
    <n v="526.07290499999999"/>
    <d v="2025-06-16T00:00:00"/>
    <n v="369.93"/>
    <x v="67"/>
    <x v="0"/>
  </r>
  <r>
    <x v="24"/>
    <n v="657.98"/>
    <x v="0"/>
    <x v="0"/>
    <n v="122"/>
    <n v="649.41"/>
    <n v="1.05"/>
    <n v="1"/>
    <n v="0.9"/>
    <n v="621.79110000000003"/>
    <d v="2025-08-12T00:00:00"/>
    <n v="319.93"/>
    <x v="68"/>
    <x v="0"/>
  </r>
  <r>
    <x v="24"/>
    <n v="848"/>
    <x v="2"/>
    <x v="1"/>
    <n v="182"/>
    <n v="799.41"/>
    <n v="1.1000000000000001"/>
    <n v="0.85"/>
    <n v="0.9"/>
    <n v="713.59199999999998"/>
    <d v="2025-05-05T00:00:00"/>
    <n v="319.93"/>
    <x v="69"/>
    <x v="0"/>
  </r>
  <r>
    <x v="23"/>
    <n v="8037"/>
    <x v="0"/>
    <x v="1"/>
    <n v="186"/>
    <n v="10099.41"/>
    <n v="1.05"/>
    <n v="0.85"/>
    <n v="0.9"/>
    <n v="6455.7202500000003"/>
    <d v="2025-02-17T00:00:00"/>
    <n v="4019.93"/>
    <x v="70"/>
    <x v="0"/>
  </r>
  <r>
    <x v="21"/>
    <n v="5057.9799999999996"/>
    <x v="1"/>
    <x v="2"/>
    <n v="49"/>
    <n v="4809.41"/>
    <n v="1.1499999999999999"/>
    <n v="1.2"/>
    <n v="1"/>
    <n v="6980.0123999999987"/>
    <d v="2025-08-11T00:00:00"/>
    <n v="1019.93"/>
    <x v="71"/>
    <x v="1"/>
  </r>
  <r>
    <x v="24"/>
    <n v="1274"/>
    <x v="1"/>
    <x v="2"/>
    <n v="29"/>
    <n v="1909.41"/>
    <n v="1.1499999999999999"/>
    <n v="1.2"/>
    <n v="1.1000000000000001"/>
    <n v="1933.932"/>
    <d v="2025-08-17T00:00:00"/>
    <n v="319.93"/>
    <x v="72"/>
    <x v="0"/>
  </r>
  <r>
    <x v="25"/>
    <n v="2007.98"/>
    <x v="0"/>
    <x v="1"/>
    <n v="172"/>
    <n v="2699.41"/>
    <n v="1.05"/>
    <n v="0.85"/>
    <n v="0.9"/>
    <n v="1612.9099349999999"/>
    <d v="2025-08-15T00:00:00"/>
    <n v="1009.93"/>
    <x v="73"/>
    <x v="0"/>
  </r>
  <r>
    <x v="23"/>
    <n v="15075"/>
    <x v="1"/>
    <x v="2"/>
    <n v="52"/>
    <n v="20099.41"/>
    <n v="1.1499999999999999"/>
    <n v="1.2"/>
    <n v="1"/>
    <n v="20803.5"/>
    <d v="2025-07-22T00:00:00"/>
    <n v="10019.93"/>
    <x v="74"/>
    <x v="0"/>
  </r>
  <r>
    <x v="20"/>
    <n v="1200"/>
    <x v="1"/>
    <x v="2"/>
    <n v="51"/>
    <n v="900.41"/>
    <n v="1.1499999999999999"/>
    <n v="1.2"/>
    <n v="1"/>
    <n v="1656"/>
    <d v="2025-03-11T00:00:00"/>
    <n v="900"/>
    <x v="75"/>
    <x v="1"/>
  </r>
  <r>
    <x v="25"/>
    <n v="3557.98"/>
    <x v="2"/>
    <x v="0"/>
    <n v="102"/>
    <n v="2299.41"/>
    <n v="1.1000000000000001"/>
    <n v="1"/>
    <n v="0.9"/>
    <n v="3522.4002000000005"/>
    <d v="2025-07-12T00:00:00"/>
    <n v="1209.93"/>
    <x v="76"/>
    <x v="1"/>
  </r>
  <r>
    <x v="26"/>
    <n v="2057.98"/>
    <x v="0"/>
    <x v="0"/>
    <n v="112"/>
    <n v="2099.41"/>
    <n v="1.05"/>
    <n v="1"/>
    <n v="0.9"/>
    <n v="1944.7910999999999"/>
    <d v="2025-04-04T00:00:00"/>
    <n v="919.93"/>
    <x v="77"/>
    <x v="0"/>
  </r>
  <r>
    <x v="27"/>
    <n v="4057.98"/>
    <x v="1"/>
    <x v="2"/>
    <n v="62"/>
    <n v="5499.41"/>
    <n v="1.1499999999999999"/>
    <n v="1.2"/>
    <n v="1"/>
    <n v="5600.0123999999996"/>
    <d v="2025-08-09T00:00:00"/>
    <n v="319.93"/>
    <x v="78"/>
    <x v="0"/>
  </r>
  <r>
    <x v="26"/>
    <n v="3948"/>
    <x v="2"/>
    <x v="1"/>
    <n v="247"/>
    <n v="4799.41"/>
    <n v="1.1000000000000001"/>
    <n v="0.85"/>
    <n v="0.9"/>
    <n v="3322.2420000000002"/>
    <d v="2025-08-07T00:00:00"/>
    <n v="1509.93"/>
    <x v="79"/>
    <x v="0"/>
  </r>
  <r>
    <x v="25"/>
    <n v="5057.9799999999996"/>
    <x v="1"/>
    <x v="2"/>
    <n v="42"/>
    <n v="6209.41"/>
    <n v="1.1499999999999999"/>
    <n v="1.2"/>
    <n v="1"/>
    <n v="6980.0123999999987"/>
    <d v="2025-08-10T00:00:00"/>
    <n v="319.93"/>
    <x v="80"/>
    <x v="0"/>
  </r>
  <r>
    <x v="26"/>
    <n v="3000"/>
    <x v="1"/>
    <x v="2"/>
    <n v="20"/>
    <n v="4100"/>
    <n v="1.1499999999999999"/>
    <n v="1.2"/>
    <n v="1.1000000000000001"/>
    <n v="4553.9999999999991"/>
    <d v="2025-08-09T00:00:00"/>
    <n v="2019.93"/>
    <x v="81"/>
    <x v="0"/>
  </r>
  <r>
    <x v="27"/>
    <n v="12087"/>
    <x v="2"/>
    <x v="0"/>
    <n v="132"/>
    <n v="10999.41"/>
    <n v="1.1000000000000001"/>
    <n v="1"/>
    <n v="0.9"/>
    <n v="11966.130000000001"/>
    <d v="2025-03-30T00:00:00"/>
    <n v="319.93"/>
    <x v="82"/>
    <x v="0"/>
  </r>
  <r>
    <x v="28"/>
    <n v="4057.98"/>
    <x v="0"/>
    <x v="2"/>
    <n v="42"/>
    <n v="3909.41"/>
    <n v="1.05"/>
    <n v="1.2"/>
    <n v="1"/>
    <n v="5113.0547999999999"/>
    <d v="2025-03-31T00:00:00"/>
    <n v="2009.93"/>
    <x v="83"/>
    <x v="1"/>
  </r>
  <r>
    <x v="29"/>
    <n v="807.98"/>
    <x v="0"/>
    <x v="0"/>
    <n v="102"/>
    <n v="799.41"/>
    <n v="1.05"/>
    <n v="1"/>
    <n v="0.9"/>
    <n v="763.54110000000003"/>
    <d v="2025-01-01T00:00:00"/>
    <n v="519.92999999999995"/>
    <x v="84"/>
    <x v="0"/>
  </r>
  <r>
    <x v="30"/>
    <n v="2057.98"/>
    <x v="0"/>
    <x v="1"/>
    <n v="172"/>
    <n v="3099.41"/>
    <n v="1.05"/>
    <n v="0.85"/>
    <n v="0.9"/>
    <n v="1653.072435"/>
    <d v="2025-04-13T00:00:00"/>
    <n v="1219.93"/>
    <x v="85"/>
    <x v="0"/>
  </r>
  <r>
    <x v="31"/>
    <n v="9007.98"/>
    <x v="0"/>
    <x v="2"/>
    <n v="42"/>
    <n v="10099.41"/>
    <n v="1.05"/>
    <n v="1.2"/>
    <n v="1"/>
    <n v="11350.0548"/>
    <d v="2025-05-12T00:00:00"/>
    <n v="5478"/>
    <x v="86"/>
    <x v="0"/>
  </r>
  <r>
    <x v="28"/>
    <n v="2267"/>
    <x v="2"/>
    <x v="1"/>
    <n v="250"/>
    <n v="1999.41"/>
    <n v="1.1000000000000001"/>
    <n v="0.85"/>
    <n v="0.9"/>
    <n v="1907.6804999999999"/>
    <d v="2025-05-30T00:00:00"/>
    <n v="1800"/>
    <x v="87"/>
    <x v="0"/>
  </r>
  <r>
    <x v="27"/>
    <n v="2876"/>
    <x v="0"/>
    <x v="1"/>
    <n v="202"/>
    <n v="2699.41"/>
    <n v="1.05"/>
    <n v="0.85"/>
    <n v="0.9"/>
    <n v="2310.1469999999999"/>
    <d v="2025-05-25T00:00:00"/>
    <n v="319.93"/>
    <x v="88"/>
    <x v="0"/>
  </r>
  <r>
    <x v="30"/>
    <n v="3657.98"/>
    <x v="2"/>
    <x v="0"/>
    <n v="122"/>
    <n v="1999.41"/>
    <n v="1.1000000000000001"/>
    <n v="1"/>
    <n v="0.9"/>
    <n v="3621.4002000000005"/>
    <d v="2025-04-27T00:00:00"/>
    <n v="1109.93"/>
    <x v="89"/>
    <x v="1"/>
  </r>
  <r>
    <x v="31"/>
    <n v="14643"/>
    <x v="2"/>
    <x v="0"/>
    <n v="136"/>
    <n v="15069.81"/>
    <n v="1.1000000000000001"/>
    <n v="1"/>
    <n v="0.9"/>
    <n v="14496.570000000002"/>
    <d v="2025-05-03T00:00:00"/>
    <n v="8000"/>
    <x v="90"/>
    <x v="0"/>
  </r>
  <r>
    <x v="30"/>
    <n v="4057.98"/>
    <x v="1"/>
    <x v="2"/>
    <n v="30"/>
    <n v="5099.41"/>
    <n v="1.1499999999999999"/>
    <n v="1.2"/>
    <n v="1"/>
    <n v="5600.0123999999996"/>
    <d v="2025-05-20T00:00:00"/>
    <n v="1500"/>
    <x v="91"/>
    <x v="0"/>
  </r>
  <r>
    <x v="32"/>
    <n v="1007.98"/>
    <x v="0"/>
    <x v="2"/>
    <n v="32"/>
    <n v="1109.4100000000001"/>
    <n v="1.05"/>
    <n v="1.2"/>
    <n v="1"/>
    <n v="1270.0548000000001"/>
    <d v="2025-05-31T00:00:00"/>
    <n v="909.93"/>
    <x v="92"/>
    <x v="0"/>
  </r>
  <r>
    <x v="29"/>
    <n v="1200"/>
    <x v="2"/>
    <x v="2"/>
    <n v="60"/>
    <n v="1599.41"/>
    <n v="1.1000000000000001"/>
    <n v="1.2"/>
    <n v="1"/>
    <n v="1584"/>
    <d v="2025-03-16T00:00:00"/>
    <n v="880"/>
    <x v="93"/>
    <x v="0"/>
  </r>
  <r>
    <x v="28"/>
    <n v="2700"/>
    <x v="1"/>
    <x v="0"/>
    <n v="120"/>
    <n v="3399.41"/>
    <n v="1.1499999999999999"/>
    <n v="1"/>
    <n v="0.9"/>
    <n v="2794.4999999999995"/>
    <d v="2025-02-01T00:00:00"/>
    <n v="1300"/>
    <x v="94"/>
    <x v="0"/>
  </r>
  <r>
    <x v="31"/>
    <n v="10856"/>
    <x v="1"/>
    <x v="1"/>
    <n v="190"/>
    <n v="8567"/>
    <n v="1.1499999999999999"/>
    <n v="0.85"/>
    <n v="0.9"/>
    <n v="9550.5660000000007"/>
    <d v="2025-06-04T00:00:00"/>
    <n v="3000"/>
    <x v="95"/>
    <x v="0"/>
  </r>
  <r>
    <x v="32"/>
    <n v="1236"/>
    <x v="1"/>
    <x v="1"/>
    <n v="202"/>
    <n v="1209.4100000000001"/>
    <n v="1.1499999999999999"/>
    <n v="0.85"/>
    <n v="0.9"/>
    <n v="1087.3709999999999"/>
    <d v="2025-06-26T00:00:00"/>
    <n v="909.93"/>
    <x v="96"/>
    <x v="0"/>
  </r>
  <r>
    <x v="29"/>
    <n v="1350"/>
    <x v="1"/>
    <x v="1"/>
    <n v="180"/>
    <n v="1009.41"/>
    <n v="1.1499999999999999"/>
    <n v="0.85"/>
    <n v="0.9"/>
    <n v="1187.6624999999999"/>
    <d v="2025-02-14T00:00:00"/>
    <n v="900.87"/>
    <x v="97"/>
    <x v="1"/>
  </r>
  <r>
    <x v="32"/>
    <n v="1363"/>
    <x v="2"/>
    <x v="0"/>
    <n v="130"/>
    <n v="999.41"/>
    <n v="1.1000000000000001"/>
    <n v="1"/>
    <n v="0.9"/>
    <n v="1349.3700000000001"/>
    <d v="2025-06-03T00:00:00"/>
    <n v="1050.93"/>
    <x v="9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77893-7229-4C69-BBF1-03AFB17A1B6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4">
    <pivotField dataField="1" showAll="0">
      <items count="34">
        <item x="8"/>
        <item x="25"/>
        <item x="17"/>
        <item x="21"/>
        <item x="0"/>
        <item x="6"/>
        <item x="12"/>
        <item x="29"/>
        <item x="32"/>
        <item x="22"/>
        <item x="30"/>
        <item x="10"/>
        <item x="20"/>
        <item x="19"/>
        <item x="1"/>
        <item x="28"/>
        <item x="13"/>
        <item x="15"/>
        <item x="14"/>
        <item x="7"/>
        <item x="16"/>
        <item x="18"/>
        <item x="31"/>
        <item x="11"/>
        <item x="26"/>
        <item x="2"/>
        <item x="5"/>
        <item x="23"/>
        <item x="9"/>
        <item x="27"/>
        <item x="3"/>
        <item x="4"/>
        <item x="24"/>
        <item t="default"/>
      </items>
    </pivotField>
    <pivotField numFmtId="8" showAll="0"/>
    <pivotField showAll="0"/>
    <pivotField showAll="0"/>
    <pivotField showAll="0"/>
    <pivotField numFmtId="8" showAll="0"/>
    <pivotField showAll="0"/>
    <pivotField showAll="0"/>
    <pivotField showAll="0"/>
    <pivotField numFmtId="8" showAll="0"/>
    <pivotField showAll="0"/>
    <pivotField numFmtId="8" showAll="0"/>
    <pivotField numFmtId="8" showAll="0"/>
    <pivotField axis="axisRow" showAll="0">
      <items count="3">
        <item x="0"/>
        <item x="1"/>
        <item t="default"/>
      </items>
    </pivotField>
  </pivotFields>
  <rowFields count="1">
    <field x="13"/>
  </rowFields>
  <rowItems count="3">
    <i>
      <x/>
    </i>
    <i>
      <x v="1"/>
    </i>
    <i t="grand">
      <x/>
    </i>
  </rowItems>
  <colItems count="1">
    <i/>
  </colItems>
  <dataFields count="1">
    <dataField name="Count of Product" fld="0" subtotal="count" baseField="0" baseItem="0"/>
  </dataField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0"/>
          </reference>
        </references>
      </pivotArea>
    </chartFormat>
    <chartFormat chart="2" format="8">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3" count="1" selected="0">
            <x v="0"/>
          </reference>
        </references>
      </pivotArea>
    </chartFormat>
    <chartFormat chart="9"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CDCA21-3A8B-46D5-8931-399ED02B70C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7" firstHeaderRow="1" firstDataRow="1" firstDataCol="1"/>
  <pivotFields count="14">
    <pivotField axis="axisRow" showAll="0">
      <items count="34">
        <item x="8"/>
        <item x="25"/>
        <item x="17"/>
        <item x="21"/>
        <item x="0"/>
        <item x="6"/>
        <item x="12"/>
        <item x="29"/>
        <item x="32"/>
        <item x="22"/>
        <item x="30"/>
        <item x="10"/>
        <item x="20"/>
        <item x="19"/>
        <item x="1"/>
        <item x="28"/>
        <item x="13"/>
        <item x="15"/>
        <item x="14"/>
        <item x="7"/>
        <item x="16"/>
        <item x="18"/>
        <item x="31"/>
        <item x="11"/>
        <item x="26"/>
        <item x="2"/>
        <item x="5"/>
        <item x="23"/>
        <item x="9"/>
        <item x="27"/>
        <item x="3"/>
        <item x="4"/>
        <item x="24"/>
        <item t="default"/>
      </items>
    </pivotField>
    <pivotField numFmtId="8" showAll="0"/>
    <pivotField showAll="0">
      <items count="4">
        <item x="1"/>
        <item x="0"/>
        <item x="2"/>
        <item t="default"/>
      </items>
    </pivotField>
    <pivotField showAll="0">
      <items count="4">
        <item x="2"/>
        <item x="1"/>
        <item x="0"/>
        <item t="default"/>
      </items>
    </pivotField>
    <pivotField showAll="0"/>
    <pivotField numFmtId="8" showAll="0"/>
    <pivotField showAll="0"/>
    <pivotField showAll="0"/>
    <pivotField showAll="0"/>
    <pivotField dataField="1" numFmtId="8" showAll="0"/>
    <pivotField showAll="0"/>
    <pivotField numFmtId="8" showAll="0"/>
    <pivotField numFmtId="8"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Final Price " fld="9" subtotal="average" baseField="0" baseItem="0" numFmtId="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13283-410E-49AE-BE10-4E51CF8F61E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4">
    <pivotField showAll="0">
      <items count="34">
        <item x="8"/>
        <item x="25"/>
        <item x="17"/>
        <item x="21"/>
        <item x="0"/>
        <item x="6"/>
        <item x="12"/>
        <item x="29"/>
        <item x="32"/>
        <item x="22"/>
        <item x="30"/>
        <item x="10"/>
        <item x="20"/>
        <item x="19"/>
        <item x="1"/>
        <item x="28"/>
        <item x="13"/>
        <item x="15"/>
        <item x="14"/>
        <item x="7"/>
        <item x="16"/>
        <item x="18"/>
        <item x="31"/>
        <item x="11"/>
        <item x="26"/>
        <item x="2"/>
        <item x="5"/>
        <item x="23"/>
        <item x="9"/>
        <item x="27"/>
        <item x="3"/>
        <item x="4"/>
        <item x="24"/>
        <item t="default"/>
      </items>
    </pivotField>
    <pivotField numFmtId="8" showAll="0"/>
    <pivotField axis="axisRow" showAll="0">
      <items count="4">
        <item x="1"/>
        <item x="0"/>
        <item x="2"/>
        <item t="default"/>
      </items>
    </pivotField>
    <pivotField showAll="0"/>
    <pivotField showAll="0"/>
    <pivotField numFmtId="8" showAll="0"/>
    <pivotField showAll="0"/>
    <pivotField showAll="0"/>
    <pivotField showAll="0"/>
    <pivotField dataField="1" numFmtId="8" showAll="0"/>
    <pivotField showAll="0"/>
    <pivotField numFmtId="8" showAll="0"/>
    <pivotField dataField="1" numFmtId="8" showAll="0">
      <items count="100">
        <item x="50"/>
        <item x="52"/>
        <item x="9"/>
        <item x="30"/>
        <item x="21"/>
        <item x="7"/>
        <item x="87"/>
        <item x="19"/>
        <item x="0"/>
        <item x="13"/>
        <item x="8"/>
        <item x="25"/>
        <item x="51"/>
        <item x="65"/>
        <item x="20"/>
        <item x="59"/>
        <item x="4"/>
        <item x="58"/>
        <item x="1"/>
        <item x="67"/>
        <item x="43"/>
        <item x="34"/>
        <item x="42"/>
        <item x="24"/>
        <item x="96"/>
        <item x="37"/>
        <item x="31"/>
        <item x="32"/>
        <item x="16"/>
        <item x="33"/>
        <item x="26"/>
        <item x="6"/>
        <item x="57"/>
        <item x="62"/>
        <item x="35"/>
        <item x="54"/>
        <item x="53"/>
        <item x="46"/>
        <item x="84"/>
        <item x="3"/>
        <item x="66"/>
        <item x="97"/>
        <item x="2"/>
        <item x="23"/>
        <item x="98"/>
        <item x="68"/>
        <item x="28"/>
        <item x="18"/>
        <item x="10"/>
        <item x="92"/>
        <item x="60"/>
        <item x="55"/>
        <item x="14"/>
        <item x="40"/>
        <item x="56"/>
        <item x="29"/>
        <item x="69"/>
        <item x="38"/>
        <item x="49"/>
        <item x="36"/>
        <item x="44"/>
        <item x="85"/>
        <item x="11"/>
        <item x="39"/>
        <item x="45"/>
        <item x="22"/>
        <item x="5"/>
        <item x="41"/>
        <item x="27"/>
        <item x="17"/>
        <item x="73"/>
        <item x="47"/>
        <item x="15"/>
        <item x="93"/>
        <item x="12"/>
        <item x="75"/>
        <item x="48"/>
        <item x="61"/>
        <item x="77"/>
        <item x="94"/>
        <item x="72"/>
        <item x="79"/>
        <item x="88"/>
        <item x="76"/>
        <item x="70"/>
        <item x="89"/>
        <item x="81"/>
        <item x="64"/>
        <item x="83"/>
        <item x="63"/>
        <item x="91"/>
        <item x="78"/>
        <item x="86"/>
        <item x="71"/>
        <item x="90"/>
        <item x="95"/>
        <item x="80"/>
        <item x="74"/>
        <item x="82"/>
        <item t="default"/>
      </items>
    </pivotField>
    <pivotField showAll="0">
      <items count="3">
        <item x="0"/>
        <item x="1"/>
        <item t="default"/>
      </items>
    </pivotField>
  </pivotFields>
  <rowFields count="1">
    <field x="2"/>
  </rowFields>
  <rowItems count="4">
    <i>
      <x/>
    </i>
    <i>
      <x v="1"/>
    </i>
    <i>
      <x v="2"/>
    </i>
    <i t="grand">
      <x/>
    </i>
  </rowItems>
  <colFields count="1">
    <field x="-2"/>
  </colFields>
  <colItems count="2">
    <i>
      <x/>
    </i>
    <i i="1">
      <x v="1"/>
    </i>
  </colItems>
  <dataFields count="2">
    <dataField name="Average of  Profit Margin " fld="12" subtotal="average" baseField="0" baseItem="0" numFmtId="8"/>
    <dataField name="Average of  Final Price " fld="9" subtotal="average" baseField="2" baseItem="0" numFmtId="8"/>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919D8F5-F5AF-4DB6-8476-BC75E73D1DEC}" sourceName="Product">
  <pivotTables>
    <pivotTable tabId="7" name="PivotTable3"/>
  </pivotTables>
  <data>
    <tabular pivotCacheId="1634056340">
      <items count="33">
        <i x="8" s="1"/>
        <i x="25" s="1"/>
        <i x="17" s="1"/>
        <i x="21" s="1"/>
        <i x="0" s="1"/>
        <i x="6" s="1"/>
        <i x="12" s="1"/>
        <i x="29" s="1"/>
        <i x="32" s="1"/>
        <i x="22" s="1"/>
        <i x="30" s="1"/>
        <i x="10" s="1"/>
        <i x="20" s="1"/>
        <i x="19" s="1"/>
        <i x="1" s="1"/>
        <i x="28" s="1"/>
        <i x="13" s="1"/>
        <i x="15" s="1"/>
        <i x="14" s="1"/>
        <i x="7" s="1"/>
        <i x="16" s="1"/>
        <i x="18" s="1"/>
        <i x="31" s="1"/>
        <i x="11" s="1"/>
        <i x="26" s="1"/>
        <i x="2" s="1"/>
        <i x="5" s="1"/>
        <i x="23" s="1"/>
        <i x="9" s="1"/>
        <i x="27" s="1"/>
        <i x="3" s="1"/>
        <i x="4" s="1"/>
        <i x="2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92111B1-BB89-47C6-BB87-1086D85EAA6D}" sourceName="Season">
  <pivotTables>
    <pivotTable tabId="7" name="PivotTable3"/>
  </pivotTables>
  <data>
    <tabular pivotCacheId="16340563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and_Trend" xr10:uid="{5FA932A1-4955-4085-8B88-53FBC193457D}" sourceName="Demand Trend">
  <pivotTables>
    <pivotTable tabId="7" name="PivotTable3"/>
  </pivotTables>
  <data>
    <tabular pivotCacheId="16340563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79571EBC-7B0A-475E-B96B-797EC0CABC3E}" cache="Slicer_Product" caption="Product" rowHeight="234950"/>
  <slicer name="Season 1" xr10:uid="{1BA1864C-D280-42F9-BD34-D3698D4B85F8}" cache="Slicer_Season" caption="Season" rowHeight="234950"/>
  <slicer name="Demand Trend 1" xr10:uid="{C03DB5BD-FCD3-4C95-B539-750CE20747A5}" cache="Slicer_Demand_Trend" caption="Demand Tren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CDF877C-F0FB-4F7B-883C-5D1F7B0F59C4}" cache="Slicer_Product" caption="Product" rowHeight="234950"/>
  <slicer name="Season" xr10:uid="{907FEE7A-B1D0-42BF-AC43-8F439FA61924}" cache="Slicer_Season" caption="Season" rowHeight="234950"/>
  <slicer name="Demand Trend" xr10:uid="{26DBCF88-9376-4853-9077-6D0F23BCE613}" cache="Slicer_Demand_Trend" caption="Demand Tre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E33F-0150-4A00-B1D5-7B2D00306C73}">
  <dimension ref="A1:G8"/>
  <sheetViews>
    <sheetView zoomScale="66" workbookViewId="0">
      <selection activeCell="AE15" sqref="AE15"/>
    </sheetView>
  </sheetViews>
  <sheetFormatPr defaultRowHeight="14.4" x14ac:dyDescent="0.3"/>
  <cols>
    <col min="1" max="1" width="10.21875" customWidth="1"/>
    <col min="2" max="2" width="7" customWidth="1"/>
  </cols>
  <sheetData>
    <row r="1" spans="1:7" ht="18" x14ac:dyDescent="0.35">
      <c r="A1" s="15"/>
      <c r="B1" s="16"/>
    </row>
    <row r="2" spans="1:7" ht="18" x14ac:dyDescent="0.35">
      <c r="A2" s="15"/>
      <c r="B2" s="17"/>
    </row>
    <row r="3" spans="1:7" ht="22.2" customHeight="1" x14ac:dyDescent="0.35">
      <c r="A3" s="18"/>
      <c r="B3" s="19"/>
    </row>
    <row r="4" spans="1:7" ht="18" x14ac:dyDescent="0.35">
      <c r="A4" s="15"/>
      <c r="B4" s="17"/>
    </row>
    <row r="8" spans="1:7" x14ac:dyDescent="0.3">
      <c r="G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
  <sheetViews>
    <sheetView zoomScale="60" zoomScaleNormal="70" workbookViewId="0">
      <selection activeCell="N2" sqref="N2"/>
    </sheetView>
  </sheetViews>
  <sheetFormatPr defaultRowHeight="14.4" x14ac:dyDescent="0.3"/>
  <cols>
    <col min="1" max="1" width="22.6640625" bestFit="1" customWidth="1"/>
    <col min="2" max="2" width="19.77734375" bestFit="1" customWidth="1"/>
    <col min="3" max="3" width="14.6640625" bestFit="1" customWidth="1"/>
    <col min="4" max="4" width="23.33203125" bestFit="1" customWidth="1"/>
    <col min="5" max="5" width="15.44140625" bestFit="1" customWidth="1"/>
    <col min="6" max="6" width="29.77734375" bestFit="1" customWidth="1"/>
    <col min="7" max="7" width="23.109375" bestFit="1" customWidth="1"/>
    <col min="8" max="8" width="28" bestFit="1" customWidth="1"/>
    <col min="9" max="9" width="23.33203125" bestFit="1" customWidth="1"/>
    <col min="10" max="10" width="20.33203125" bestFit="1" customWidth="1"/>
    <col min="11" max="11" width="12.21875" style="9" customWidth="1"/>
    <col min="12" max="12" width="19.6640625" bestFit="1" customWidth="1"/>
    <col min="13" max="13" width="23.77734375" bestFit="1" customWidth="1"/>
    <col min="14" max="14" width="29.6640625" bestFit="1" customWidth="1"/>
  </cols>
  <sheetData>
    <row r="1" spans="1:14" ht="30" customHeight="1" x14ac:dyDescent="0.3">
      <c r="A1" s="4" t="s">
        <v>0</v>
      </c>
      <c r="B1" s="4" t="s">
        <v>1</v>
      </c>
      <c r="C1" s="4" t="s">
        <v>2</v>
      </c>
      <c r="D1" s="4" t="s">
        <v>3</v>
      </c>
      <c r="E1" s="4" t="s">
        <v>4</v>
      </c>
      <c r="F1" s="4" t="s">
        <v>5</v>
      </c>
      <c r="G1" s="4" t="s">
        <v>6</v>
      </c>
      <c r="H1" s="4" t="s">
        <v>7</v>
      </c>
      <c r="I1" s="4" t="s">
        <v>8</v>
      </c>
      <c r="J1" s="4" t="s">
        <v>9</v>
      </c>
      <c r="K1" s="7" t="s">
        <v>10</v>
      </c>
      <c r="L1" s="4" t="s">
        <v>11</v>
      </c>
      <c r="M1" s="4" t="s">
        <v>12</v>
      </c>
      <c r="N1" s="4" t="s">
        <v>13</v>
      </c>
    </row>
    <row r="2" spans="1:14" ht="17.399999999999999" customHeight="1" x14ac:dyDescent="0.3">
      <c r="A2" s="1" t="s">
        <v>14</v>
      </c>
      <c r="B2" s="2">
        <v>993.73</v>
      </c>
      <c r="C2" s="1" t="s">
        <v>15</v>
      </c>
      <c r="D2" s="1" t="s">
        <v>16</v>
      </c>
      <c r="E2" s="1">
        <v>187</v>
      </c>
      <c r="F2" s="2">
        <v>990.76</v>
      </c>
      <c r="G2" s="1">
        <f>IF(C2="Winter", 1.1, IF(C2="Diwali", 1.15, IF(C2="Summer", 1.05, 1)))</f>
        <v>1.05</v>
      </c>
      <c r="H2" s="1">
        <f>IF(D2="High", 1.2, IF(D2="Medium", 1, 0.85))</f>
        <v>1</v>
      </c>
      <c r="I2" s="1">
        <f>IF(E2&lt;30, 1.1, IF(E2&lt;80, 1, 0.9))</f>
        <v>0.9</v>
      </c>
      <c r="J2" s="2">
        <f>B2*G2*H2*I2</f>
        <v>939.07485000000008</v>
      </c>
      <c r="K2" s="3">
        <v>45658</v>
      </c>
      <c r="L2" s="2">
        <v>822.1</v>
      </c>
      <c r="M2" s="2">
        <f t="shared" ref="M2:M33" si="0">J2-L2</f>
        <v>116.97485000000006</v>
      </c>
      <c r="N2" s="1" t="str">
        <f>IF(J2 &gt; F2 * 1.15,"Expensive","Competitive")</f>
        <v>Competitive</v>
      </c>
    </row>
    <row r="3" spans="1:14" x14ac:dyDescent="0.3">
      <c r="A3" s="1" t="s">
        <v>17</v>
      </c>
      <c r="B3" s="2">
        <v>453.9</v>
      </c>
      <c r="C3" s="1" t="s">
        <v>15</v>
      </c>
      <c r="D3" s="1" t="s">
        <v>22</v>
      </c>
      <c r="E3" s="1">
        <v>92</v>
      </c>
      <c r="F3" s="2">
        <v>395.41</v>
      </c>
      <c r="G3" s="1">
        <f t="shared" ref="G3:G44" si="1">IF(C3="Winter", 1.1, IF(C3="Diwali", 1.15, IF(C3="Summer", 1.05, 1)))</f>
        <v>1.05</v>
      </c>
      <c r="H3" s="1">
        <f t="shared" ref="H3:H44" si="2">IF(D3="High", 1.2, IF(D3="Medium", 1, 0.85))</f>
        <v>0.85</v>
      </c>
      <c r="I3" s="1">
        <f t="shared" ref="I3:I44" si="3">IF(E3&lt;30, 1.1, IF(E3&lt;80, 1, 0.9))</f>
        <v>0.9</v>
      </c>
      <c r="J3" s="2">
        <f t="shared" ref="J3:J44" si="4">B3*G3*H3*I3</f>
        <v>364.59517499999998</v>
      </c>
      <c r="K3" s="3">
        <v>45661</v>
      </c>
      <c r="L3" s="2">
        <v>208.9</v>
      </c>
      <c r="M3" s="2">
        <f t="shared" si="0"/>
        <v>155.69517499999998</v>
      </c>
      <c r="N3" s="1" t="str">
        <f t="shared" ref="N3:N44" si="5">IF(J3 &gt; F3 * 1.15,"Expensive","Competitive")</f>
        <v>Competitive</v>
      </c>
    </row>
    <row r="4" spans="1:14" x14ac:dyDescent="0.3">
      <c r="A4" s="1" t="s">
        <v>20</v>
      </c>
      <c r="B4" s="2">
        <v>906.52</v>
      </c>
      <c r="C4" s="1" t="s">
        <v>21</v>
      </c>
      <c r="D4" s="1" t="s">
        <v>22</v>
      </c>
      <c r="E4" s="1">
        <v>164</v>
      </c>
      <c r="F4" s="2">
        <v>939.06</v>
      </c>
      <c r="G4" s="1">
        <f t="shared" si="1"/>
        <v>1.1499999999999999</v>
      </c>
      <c r="H4" s="1">
        <f t="shared" si="2"/>
        <v>0.85</v>
      </c>
      <c r="I4" s="1">
        <f t="shared" si="3"/>
        <v>0.9</v>
      </c>
      <c r="J4" s="2">
        <f t="shared" si="4"/>
        <v>797.51096999999993</v>
      </c>
      <c r="K4" s="3">
        <v>45664</v>
      </c>
      <c r="L4" s="2">
        <v>505.18</v>
      </c>
      <c r="M4" s="2">
        <f t="shared" si="0"/>
        <v>292.33096999999992</v>
      </c>
      <c r="N4" s="1" t="str">
        <f t="shared" si="5"/>
        <v>Competitive</v>
      </c>
    </row>
    <row r="5" spans="1:14" x14ac:dyDescent="0.3">
      <c r="A5" s="1" t="s">
        <v>17</v>
      </c>
      <c r="B5" s="2">
        <v>839.5</v>
      </c>
      <c r="C5" s="1" t="s">
        <v>18</v>
      </c>
      <c r="D5" s="1" t="s">
        <v>19</v>
      </c>
      <c r="E5" s="1">
        <v>138</v>
      </c>
      <c r="F5" s="2">
        <v>900.41</v>
      </c>
      <c r="G5" s="1">
        <f t="shared" si="1"/>
        <v>1.1000000000000001</v>
      </c>
      <c r="H5" s="1">
        <f t="shared" si="2"/>
        <v>1.2</v>
      </c>
      <c r="I5" s="1">
        <f t="shared" si="3"/>
        <v>0.9</v>
      </c>
      <c r="J5" s="2">
        <f t="shared" si="4"/>
        <v>997.32600000000014</v>
      </c>
      <c r="K5" s="3">
        <v>45667</v>
      </c>
      <c r="L5" s="2">
        <v>726.4</v>
      </c>
      <c r="M5" s="2">
        <f t="shared" si="0"/>
        <v>270.92600000000016</v>
      </c>
      <c r="N5" s="1" t="str">
        <f t="shared" si="5"/>
        <v>Competitive</v>
      </c>
    </row>
    <row r="6" spans="1:14" x14ac:dyDescent="0.3">
      <c r="A6" s="1" t="s">
        <v>14</v>
      </c>
      <c r="B6" s="2">
        <v>1200</v>
      </c>
      <c r="C6" s="1" t="s">
        <v>18</v>
      </c>
      <c r="D6" s="1" t="s">
        <v>22</v>
      </c>
      <c r="E6" s="1">
        <v>190</v>
      </c>
      <c r="F6" s="2">
        <v>1134.92</v>
      </c>
      <c r="G6" s="1">
        <f t="shared" si="1"/>
        <v>1.1000000000000001</v>
      </c>
      <c r="H6" s="1">
        <f t="shared" si="2"/>
        <v>0.85</v>
      </c>
      <c r="I6" s="1">
        <f t="shared" si="3"/>
        <v>0.9</v>
      </c>
      <c r="J6" s="2">
        <f t="shared" si="4"/>
        <v>1009.8000000000001</v>
      </c>
      <c r="K6" s="3">
        <v>45670</v>
      </c>
      <c r="L6" s="2">
        <v>855.35</v>
      </c>
      <c r="M6" s="2">
        <f t="shared" si="0"/>
        <v>154.45000000000005</v>
      </c>
      <c r="N6" s="1" t="str">
        <f t="shared" si="5"/>
        <v>Competitive</v>
      </c>
    </row>
    <row r="7" spans="1:14" x14ac:dyDescent="0.3">
      <c r="A7" s="1" t="s">
        <v>23</v>
      </c>
      <c r="B7" s="2">
        <v>1236.22</v>
      </c>
      <c r="C7" s="1" t="s">
        <v>15</v>
      </c>
      <c r="D7" s="1" t="s">
        <v>19</v>
      </c>
      <c r="E7" s="1">
        <v>86</v>
      </c>
      <c r="F7" s="2">
        <v>1754.25</v>
      </c>
      <c r="G7" s="1">
        <f t="shared" si="1"/>
        <v>1.05</v>
      </c>
      <c r="H7" s="1">
        <f t="shared" si="2"/>
        <v>1.2</v>
      </c>
      <c r="I7" s="1">
        <f t="shared" si="3"/>
        <v>0.9</v>
      </c>
      <c r="J7" s="2">
        <f t="shared" si="4"/>
        <v>1401.8734800000002</v>
      </c>
      <c r="K7" s="3">
        <v>45673</v>
      </c>
      <c r="L7" s="2">
        <v>898.89</v>
      </c>
      <c r="M7" s="2">
        <f t="shared" si="0"/>
        <v>502.98348000000021</v>
      </c>
      <c r="N7" s="1" t="str">
        <f t="shared" si="5"/>
        <v>Competitive</v>
      </c>
    </row>
    <row r="8" spans="1:14" x14ac:dyDescent="0.3">
      <c r="A8" s="1" t="s">
        <v>24</v>
      </c>
      <c r="B8" s="2">
        <v>830.5</v>
      </c>
      <c r="C8" s="1" t="s">
        <v>15</v>
      </c>
      <c r="D8" s="1" t="s">
        <v>22</v>
      </c>
      <c r="E8" s="1">
        <v>95</v>
      </c>
      <c r="F8" s="2">
        <v>947.62</v>
      </c>
      <c r="G8" s="1">
        <f t="shared" si="1"/>
        <v>1.05</v>
      </c>
      <c r="H8" s="1">
        <f t="shared" si="2"/>
        <v>0.85</v>
      </c>
      <c r="I8" s="1">
        <f t="shared" si="3"/>
        <v>0.9</v>
      </c>
      <c r="J8" s="2">
        <f t="shared" si="4"/>
        <v>667.09912500000007</v>
      </c>
      <c r="K8" s="3">
        <v>45676</v>
      </c>
      <c r="L8" s="2">
        <v>443.81</v>
      </c>
      <c r="M8" s="2">
        <f t="shared" si="0"/>
        <v>223.28912500000007</v>
      </c>
      <c r="N8" s="1" t="str">
        <f t="shared" si="5"/>
        <v>Competitive</v>
      </c>
    </row>
    <row r="9" spans="1:14" x14ac:dyDescent="0.3">
      <c r="A9" s="1" t="s">
        <v>25</v>
      </c>
      <c r="B9" s="2">
        <v>1074.8599999999999</v>
      </c>
      <c r="C9" s="1" t="s">
        <v>18</v>
      </c>
      <c r="D9" s="1" t="s">
        <v>22</v>
      </c>
      <c r="E9" s="1">
        <v>86</v>
      </c>
      <c r="F9" s="2">
        <v>1093.0999999999999</v>
      </c>
      <c r="G9" s="1">
        <f t="shared" si="1"/>
        <v>1.1000000000000001</v>
      </c>
      <c r="H9" s="1">
        <f t="shared" si="2"/>
        <v>0.85</v>
      </c>
      <c r="I9" s="1">
        <f t="shared" si="3"/>
        <v>0.9</v>
      </c>
      <c r="J9" s="2">
        <f t="shared" si="4"/>
        <v>904.49468999999999</v>
      </c>
      <c r="K9" s="3">
        <v>45679</v>
      </c>
      <c r="L9" s="2">
        <v>800.45</v>
      </c>
      <c r="M9" s="2">
        <f t="shared" si="0"/>
        <v>104.04468999999995</v>
      </c>
      <c r="N9" s="1" t="str">
        <f t="shared" si="5"/>
        <v>Competitive</v>
      </c>
    </row>
    <row r="10" spans="1:14" x14ac:dyDescent="0.3">
      <c r="A10" s="1" t="s">
        <v>26</v>
      </c>
      <c r="B10" s="2">
        <v>850</v>
      </c>
      <c r="C10" s="1" t="s">
        <v>18</v>
      </c>
      <c r="D10" s="1" t="s">
        <v>22</v>
      </c>
      <c r="E10" s="1">
        <v>83</v>
      </c>
      <c r="F10" s="2">
        <v>579.54999999999995</v>
      </c>
      <c r="G10" s="1">
        <f t="shared" si="1"/>
        <v>1.1000000000000001</v>
      </c>
      <c r="H10" s="1">
        <f t="shared" si="2"/>
        <v>0.85</v>
      </c>
      <c r="I10" s="1">
        <f t="shared" si="3"/>
        <v>0.9</v>
      </c>
      <c r="J10" s="2">
        <f t="shared" si="4"/>
        <v>715.27500000000009</v>
      </c>
      <c r="K10" s="3">
        <v>45682</v>
      </c>
      <c r="L10" s="2">
        <v>580.54999999999995</v>
      </c>
      <c r="M10" s="2">
        <f t="shared" si="0"/>
        <v>134.72500000000014</v>
      </c>
      <c r="N10" s="1" t="str">
        <f t="shared" si="5"/>
        <v>Expensive</v>
      </c>
    </row>
    <row r="11" spans="1:14" x14ac:dyDescent="0.3">
      <c r="A11" s="1" t="s">
        <v>27</v>
      </c>
      <c r="B11" s="2">
        <v>700</v>
      </c>
      <c r="C11" s="1" t="s">
        <v>18</v>
      </c>
      <c r="D11" s="1" t="s">
        <v>22</v>
      </c>
      <c r="E11" s="1">
        <v>53</v>
      </c>
      <c r="F11" s="2">
        <v>1163.31</v>
      </c>
      <c r="G11" s="1">
        <f t="shared" si="1"/>
        <v>1.1000000000000001</v>
      </c>
      <c r="H11" s="1">
        <f t="shared" si="2"/>
        <v>0.85</v>
      </c>
      <c r="I11" s="1">
        <f t="shared" si="3"/>
        <v>1</v>
      </c>
      <c r="J11" s="2">
        <f t="shared" si="4"/>
        <v>654.50000000000011</v>
      </c>
      <c r="K11" s="3">
        <v>45685</v>
      </c>
      <c r="L11" s="2">
        <v>574.01</v>
      </c>
      <c r="M11" s="2">
        <f t="shared" si="0"/>
        <v>80.490000000000123</v>
      </c>
      <c r="N11" s="1" t="str">
        <f t="shared" si="5"/>
        <v>Competitive</v>
      </c>
    </row>
    <row r="12" spans="1:14" x14ac:dyDescent="0.3">
      <c r="A12" s="1" t="s">
        <v>28</v>
      </c>
      <c r="B12" s="2">
        <v>1054.3399999999999</v>
      </c>
      <c r="C12" s="1" t="s">
        <v>21</v>
      </c>
      <c r="D12" s="1" t="s">
        <v>19</v>
      </c>
      <c r="E12" s="1">
        <v>164</v>
      </c>
      <c r="F12" s="2">
        <v>1064.4000000000001</v>
      </c>
      <c r="G12" s="1">
        <f t="shared" si="1"/>
        <v>1.1499999999999999</v>
      </c>
      <c r="H12" s="1">
        <f t="shared" si="2"/>
        <v>1.2</v>
      </c>
      <c r="I12" s="1">
        <f t="shared" si="3"/>
        <v>0.9</v>
      </c>
      <c r="J12" s="2">
        <f t="shared" si="4"/>
        <v>1309.4902799999998</v>
      </c>
      <c r="K12" s="3">
        <v>45688</v>
      </c>
      <c r="L12" s="2">
        <v>957</v>
      </c>
      <c r="M12" s="2">
        <f t="shared" si="0"/>
        <v>352.49027999999976</v>
      </c>
      <c r="N12" s="1" t="str">
        <f t="shared" si="5"/>
        <v>Expensive</v>
      </c>
    </row>
    <row r="13" spans="1:14" x14ac:dyDescent="0.3">
      <c r="A13" s="1" t="s">
        <v>29</v>
      </c>
      <c r="B13" s="2">
        <v>1215.06</v>
      </c>
      <c r="C13" s="1" t="s">
        <v>21</v>
      </c>
      <c r="D13" s="1" t="s">
        <v>22</v>
      </c>
      <c r="E13" s="1">
        <v>19</v>
      </c>
      <c r="F13" s="2">
        <v>1214.25</v>
      </c>
      <c r="G13" s="1">
        <f t="shared" si="1"/>
        <v>1.1499999999999999</v>
      </c>
      <c r="H13" s="1">
        <f t="shared" si="2"/>
        <v>0.85</v>
      </c>
      <c r="I13" s="1">
        <f t="shared" si="3"/>
        <v>1.1000000000000001</v>
      </c>
      <c r="J13" s="2">
        <f t="shared" si="4"/>
        <v>1306.4932649999998</v>
      </c>
      <c r="K13" s="3">
        <v>45691</v>
      </c>
      <c r="L13" s="2">
        <v>863.03</v>
      </c>
      <c r="M13" s="2">
        <f t="shared" si="0"/>
        <v>443.46326499999986</v>
      </c>
      <c r="N13" s="1" t="str">
        <f t="shared" si="5"/>
        <v>Competitive</v>
      </c>
    </row>
    <row r="14" spans="1:14" x14ac:dyDescent="0.3">
      <c r="A14" s="1" t="s">
        <v>30</v>
      </c>
      <c r="B14" s="2">
        <v>950</v>
      </c>
      <c r="C14" s="1" t="s">
        <v>21</v>
      </c>
      <c r="D14" s="1" t="s">
        <v>19</v>
      </c>
      <c r="E14" s="1">
        <v>174</v>
      </c>
      <c r="F14" s="2">
        <v>1208.26</v>
      </c>
      <c r="G14" s="1">
        <f t="shared" si="1"/>
        <v>1.1499999999999999</v>
      </c>
      <c r="H14" s="1">
        <f t="shared" si="2"/>
        <v>1.2</v>
      </c>
      <c r="I14" s="1">
        <f t="shared" si="3"/>
        <v>0.9</v>
      </c>
      <c r="J14" s="2">
        <f t="shared" si="4"/>
        <v>1179.9000000000001</v>
      </c>
      <c r="K14" s="3">
        <v>45697</v>
      </c>
      <c r="L14" s="2">
        <v>451.33</v>
      </c>
      <c r="M14" s="2">
        <f t="shared" si="0"/>
        <v>728.57000000000016</v>
      </c>
      <c r="N14" s="1" t="str">
        <f t="shared" si="5"/>
        <v>Competitive</v>
      </c>
    </row>
    <row r="15" spans="1:14" x14ac:dyDescent="0.3">
      <c r="A15" s="1" t="s">
        <v>28</v>
      </c>
      <c r="B15" s="2">
        <v>1200</v>
      </c>
      <c r="C15" s="1" t="s">
        <v>15</v>
      </c>
      <c r="D15" s="1" t="s">
        <v>16</v>
      </c>
      <c r="E15" s="1">
        <v>126</v>
      </c>
      <c r="F15" s="2">
        <v>1300</v>
      </c>
      <c r="G15" s="1">
        <f t="shared" si="1"/>
        <v>1.05</v>
      </c>
      <c r="H15" s="1">
        <f t="shared" si="2"/>
        <v>1</v>
      </c>
      <c r="I15" s="1">
        <f t="shared" si="3"/>
        <v>0.9</v>
      </c>
      <c r="J15" s="2">
        <f t="shared" si="4"/>
        <v>1134</v>
      </c>
      <c r="K15" s="3">
        <v>45700</v>
      </c>
      <c r="L15" s="2">
        <v>1000</v>
      </c>
      <c r="M15" s="2">
        <f t="shared" si="0"/>
        <v>134</v>
      </c>
      <c r="N15" s="1" t="str">
        <f t="shared" si="5"/>
        <v>Competitive</v>
      </c>
    </row>
    <row r="16" spans="1:14" x14ac:dyDescent="0.3">
      <c r="A16" s="1" t="s">
        <v>14</v>
      </c>
      <c r="B16" s="2">
        <v>700</v>
      </c>
      <c r="C16" s="1" t="s">
        <v>21</v>
      </c>
      <c r="D16" s="1" t="s">
        <v>19</v>
      </c>
      <c r="E16" s="1">
        <v>86</v>
      </c>
      <c r="F16" s="2">
        <v>586.05999999999995</v>
      </c>
      <c r="G16" s="1">
        <f t="shared" si="1"/>
        <v>1.1499999999999999</v>
      </c>
      <c r="H16" s="1">
        <f t="shared" si="2"/>
        <v>1.2</v>
      </c>
      <c r="I16" s="1">
        <f t="shared" si="3"/>
        <v>0.9</v>
      </c>
      <c r="J16" s="2">
        <f t="shared" si="4"/>
        <v>869.39999999999986</v>
      </c>
      <c r="K16" s="3">
        <v>45706</v>
      </c>
      <c r="L16" s="2">
        <v>486.14</v>
      </c>
      <c r="M16" s="2">
        <f t="shared" si="0"/>
        <v>383.25999999999988</v>
      </c>
      <c r="N16" s="1" t="str">
        <f t="shared" si="5"/>
        <v>Expensive</v>
      </c>
    </row>
    <row r="17" spans="1:14" x14ac:dyDescent="0.3">
      <c r="A17" s="1" t="s">
        <v>20</v>
      </c>
      <c r="B17" s="2">
        <v>1694.1</v>
      </c>
      <c r="C17" s="1" t="s">
        <v>15</v>
      </c>
      <c r="D17" s="1" t="s">
        <v>16</v>
      </c>
      <c r="E17" s="1">
        <v>47</v>
      </c>
      <c r="F17" s="2">
        <v>1793.51</v>
      </c>
      <c r="G17" s="1">
        <f t="shared" si="1"/>
        <v>1.05</v>
      </c>
      <c r="H17" s="1">
        <f t="shared" si="2"/>
        <v>1</v>
      </c>
      <c r="I17" s="1">
        <f t="shared" si="3"/>
        <v>1</v>
      </c>
      <c r="J17" s="2">
        <f t="shared" si="4"/>
        <v>1778.8050000000001</v>
      </c>
      <c r="K17" s="3">
        <v>45709</v>
      </c>
      <c r="L17" s="2">
        <v>1103.58</v>
      </c>
      <c r="M17" s="2">
        <f t="shared" si="0"/>
        <v>675.22500000000014</v>
      </c>
      <c r="N17" s="1" t="str">
        <f t="shared" si="5"/>
        <v>Competitive</v>
      </c>
    </row>
    <row r="18" spans="1:14" x14ac:dyDescent="0.3">
      <c r="A18" s="1" t="s">
        <v>25</v>
      </c>
      <c r="B18" s="2">
        <v>1107.3399999999999</v>
      </c>
      <c r="C18" s="1" t="s">
        <v>21</v>
      </c>
      <c r="D18" s="1" t="s">
        <v>16</v>
      </c>
      <c r="E18" s="1">
        <v>81</v>
      </c>
      <c r="F18" s="2">
        <v>1213.03</v>
      </c>
      <c r="G18" s="1">
        <f t="shared" si="1"/>
        <v>1.1499999999999999</v>
      </c>
      <c r="H18" s="1">
        <f t="shared" si="2"/>
        <v>1</v>
      </c>
      <c r="I18" s="1">
        <f t="shared" si="3"/>
        <v>0.9</v>
      </c>
      <c r="J18" s="2">
        <f t="shared" si="4"/>
        <v>1146.0968999999998</v>
      </c>
      <c r="K18" s="3">
        <v>45712</v>
      </c>
      <c r="L18" s="2">
        <v>928.39</v>
      </c>
      <c r="M18" s="2">
        <f t="shared" si="0"/>
        <v>217.70689999999979</v>
      </c>
      <c r="N18" s="1" t="str">
        <f t="shared" si="5"/>
        <v>Competitive</v>
      </c>
    </row>
    <row r="19" spans="1:14" x14ac:dyDescent="0.3">
      <c r="A19" s="1" t="s">
        <v>23</v>
      </c>
      <c r="B19" s="2">
        <v>1186.8</v>
      </c>
      <c r="C19" s="1" t="s">
        <v>21</v>
      </c>
      <c r="D19" s="1" t="s">
        <v>16</v>
      </c>
      <c r="E19" s="1">
        <v>17</v>
      </c>
      <c r="F19" s="2">
        <v>1709.99</v>
      </c>
      <c r="G19" s="1">
        <f t="shared" si="1"/>
        <v>1.1499999999999999</v>
      </c>
      <c r="H19" s="1">
        <f t="shared" si="2"/>
        <v>1</v>
      </c>
      <c r="I19" s="1">
        <f t="shared" si="3"/>
        <v>1.1000000000000001</v>
      </c>
      <c r="J19" s="2">
        <f t="shared" si="4"/>
        <v>1501.3020000000001</v>
      </c>
      <c r="K19" s="3">
        <v>45718</v>
      </c>
      <c r="L19" s="2">
        <v>921.36</v>
      </c>
      <c r="M19" s="2">
        <f t="shared" si="0"/>
        <v>579.94200000000012</v>
      </c>
      <c r="N19" s="1" t="str">
        <f t="shared" si="5"/>
        <v>Competitive</v>
      </c>
    </row>
    <row r="20" spans="1:14" x14ac:dyDescent="0.3">
      <c r="A20" s="1" t="s">
        <v>27</v>
      </c>
      <c r="B20" s="2">
        <v>575.52</v>
      </c>
      <c r="C20" s="1" t="s">
        <v>21</v>
      </c>
      <c r="D20" s="1" t="s">
        <v>19</v>
      </c>
      <c r="E20" s="1">
        <v>104</v>
      </c>
      <c r="F20" s="2">
        <v>742.45</v>
      </c>
      <c r="G20" s="1">
        <f t="shared" si="1"/>
        <v>1.1499999999999999</v>
      </c>
      <c r="H20" s="1">
        <f t="shared" si="2"/>
        <v>1.2</v>
      </c>
      <c r="I20" s="1">
        <f t="shared" si="3"/>
        <v>0.9</v>
      </c>
      <c r="J20" s="2">
        <f t="shared" si="4"/>
        <v>714.79584</v>
      </c>
      <c r="K20" s="3">
        <v>45721</v>
      </c>
      <c r="L20" s="2">
        <v>377.58</v>
      </c>
      <c r="M20" s="2">
        <f t="shared" si="0"/>
        <v>337.21584000000001</v>
      </c>
      <c r="N20" s="1" t="str">
        <f t="shared" si="5"/>
        <v>Competitive</v>
      </c>
    </row>
    <row r="21" spans="1:14" x14ac:dyDescent="0.3">
      <c r="A21" s="1" t="s">
        <v>32</v>
      </c>
      <c r="B21" s="2">
        <v>1055.7</v>
      </c>
      <c r="C21" s="1" t="s">
        <v>18</v>
      </c>
      <c r="D21" s="1" t="s">
        <v>22</v>
      </c>
      <c r="E21" s="1">
        <v>91</v>
      </c>
      <c r="F21" s="2">
        <v>1037.1300000000001</v>
      </c>
      <c r="G21" s="1">
        <f t="shared" si="1"/>
        <v>1.1000000000000001</v>
      </c>
      <c r="H21" s="1">
        <f t="shared" si="2"/>
        <v>0.85</v>
      </c>
      <c r="I21" s="1">
        <f t="shared" si="3"/>
        <v>0.9</v>
      </c>
      <c r="J21" s="2">
        <f t="shared" si="4"/>
        <v>888.37155000000018</v>
      </c>
      <c r="K21" s="3">
        <v>45724</v>
      </c>
      <c r="L21" s="2">
        <v>774.91</v>
      </c>
      <c r="M21" s="2">
        <f t="shared" si="0"/>
        <v>113.46155000000022</v>
      </c>
      <c r="N21" s="1" t="str">
        <f t="shared" si="5"/>
        <v>Competitive</v>
      </c>
    </row>
    <row r="22" spans="1:14" x14ac:dyDescent="0.3">
      <c r="A22" s="1" t="s">
        <v>29</v>
      </c>
      <c r="B22" s="2">
        <v>1039.93</v>
      </c>
      <c r="C22" s="1" t="s">
        <v>18</v>
      </c>
      <c r="D22" s="1" t="s">
        <v>16</v>
      </c>
      <c r="E22" s="1">
        <v>48</v>
      </c>
      <c r="F22" s="2">
        <v>1580.1</v>
      </c>
      <c r="G22" s="1">
        <f t="shared" si="1"/>
        <v>1.1000000000000001</v>
      </c>
      <c r="H22" s="1">
        <f t="shared" si="2"/>
        <v>1</v>
      </c>
      <c r="I22" s="1">
        <f t="shared" si="3"/>
        <v>1</v>
      </c>
      <c r="J22" s="2">
        <f t="shared" si="4"/>
        <v>1143.9230000000002</v>
      </c>
      <c r="K22" s="3">
        <v>45730</v>
      </c>
      <c r="L22" s="2">
        <v>993.69</v>
      </c>
      <c r="M22" s="2">
        <f t="shared" si="0"/>
        <v>150.23300000000017</v>
      </c>
      <c r="N22" s="1" t="str">
        <f t="shared" si="5"/>
        <v>Competitive</v>
      </c>
    </row>
    <row r="23" spans="1:14" x14ac:dyDescent="0.3">
      <c r="A23" s="1" t="s">
        <v>33</v>
      </c>
      <c r="B23" s="2">
        <v>180</v>
      </c>
      <c r="C23" s="1" t="s">
        <v>15</v>
      </c>
      <c r="D23" s="1" t="s">
        <v>16</v>
      </c>
      <c r="E23" s="1">
        <v>197</v>
      </c>
      <c r="F23" s="2">
        <v>152.44</v>
      </c>
      <c r="G23" s="1">
        <f t="shared" si="1"/>
        <v>1.05</v>
      </c>
      <c r="H23" s="1">
        <f t="shared" si="2"/>
        <v>1</v>
      </c>
      <c r="I23" s="1">
        <f t="shared" si="3"/>
        <v>0.9</v>
      </c>
      <c r="J23" s="2">
        <f t="shared" si="4"/>
        <v>170.1</v>
      </c>
      <c r="K23" s="3">
        <v>45733</v>
      </c>
      <c r="L23" s="2">
        <v>82.17</v>
      </c>
      <c r="M23" s="2">
        <f t="shared" si="0"/>
        <v>87.929999999999993</v>
      </c>
      <c r="N23" s="1" t="str">
        <f t="shared" si="5"/>
        <v>Competitive</v>
      </c>
    </row>
    <row r="24" spans="1:14" x14ac:dyDescent="0.3">
      <c r="A24" s="1" t="s">
        <v>34</v>
      </c>
      <c r="B24" s="2">
        <v>1088.3800000000001</v>
      </c>
      <c r="C24" s="1" t="s">
        <v>18</v>
      </c>
      <c r="D24" s="1" t="s">
        <v>19</v>
      </c>
      <c r="E24" s="1">
        <v>150</v>
      </c>
      <c r="F24" s="2">
        <v>8107</v>
      </c>
      <c r="G24" s="1">
        <f t="shared" si="1"/>
        <v>1.1000000000000001</v>
      </c>
      <c r="H24" s="1">
        <f t="shared" si="2"/>
        <v>1.2</v>
      </c>
      <c r="I24" s="1">
        <f t="shared" si="3"/>
        <v>0.9</v>
      </c>
      <c r="J24" s="2">
        <f t="shared" si="4"/>
        <v>1292.9954400000004</v>
      </c>
      <c r="K24" s="3">
        <v>45739</v>
      </c>
      <c r="L24" s="2">
        <v>802.95</v>
      </c>
      <c r="M24" s="2">
        <f t="shared" si="0"/>
        <v>490.04544000000033</v>
      </c>
      <c r="N24" s="1" t="str">
        <f t="shared" si="5"/>
        <v>Competitive</v>
      </c>
    </row>
    <row r="25" spans="1:14" x14ac:dyDescent="0.3">
      <c r="A25" s="1" t="s">
        <v>31</v>
      </c>
      <c r="B25" s="2">
        <v>400</v>
      </c>
      <c r="C25" s="1" t="s">
        <v>21</v>
      </c>
      <c r="D25" s="1" t="s">
        <v>19</v>
      </c>
      <c r="E25" s="1">
        <v>136</v>
      </c>
      <c r="F25" s="2">
        <v>508.61</v>
      </c>
      <c r="G25" s="1">
        <f t="shared" si="1"/>
        <v>1.1499999999999999</v>
      </c>
      <c r="H25" s="1">
        <f t="shared" si="2"/>
        <v>1.2</v>
      </c>
      <c r="I25" s="1">
        <f t="shared" si="3"/>
        <v>0.9</v>
      </c>
      <c r="J25" s="2">
        <f t="shared" si="4"/>
        <v>496.7999999999999</v>
      </c>
      <c r="K25" s="3">
        <v>45742</v>
      </c>
      <c r="L25" s="2">
        <v>200</v>
      </c>
      <c r="M25" s="2">
        <f t="shared" si="0"/>
        <v>296.7999999999999</v>
      </c>
      <c r="N25" s="1" t="str">
        <f t="shared" si="5"/>
        <v>Competitive</v>
      </c>
    </row>
    <row r="26" spans="1:14" x14ac:dyDescent="0.3">
      <c r="A26" s="1" t="s">
        <v>31</v>
      </c>
      <c r="B26" s="2">
        <v>560</v>
      </c>
      <c r="C26" s="1" t="s">
        <v>18</v>
      </c>
      <c r="D26" s="1" t="s">
        <v>16</v>
      </c>
      <c r="E26" s="1">
        <v>114</v>
      </c>
      <c r="F26" s="2">
        <v>880.29</v>
      </c>
      <c r="G26" s="1">
        <f t="shared" si="1"/>
        <v>1.1000000000000001</v>
      </c>
      <c r="H26" s="1">
        <f t="shared" si="2"/>
        <v>1</v>
      </c>
      <c r="I26" s="1">
        <f t="shared" si="3"/>
        <v>0.9</v>
      </c>
      <c r="J26" s="2">
        <f t="shared" si="4"/>
        <v>554.4</v>
      </c>
      <c r="K26" s="3">
        <v>45745</v>
      </c>
      <c r="L26" s="2">
        <v>389</v>
      </c>
      <c r="M26" s="2">
        <f t="shared" si="0"/>
        <v>165.39999999999998</v>
      </c>
      <c r="N26" s="1" t="str">
        <f t="shared" si="5"/>
        <v>Competitive</v>
      </c>
    </row>
    <row r="27" spans="1:14" x14ac:dyDescent="0.3">
      <c r="A27" s="1" t="s">
        <v>35</v>
      </c>
      <c r="B27" s="2">
        <v>300</v>
      </c>
      <c r="C27" s="1" t="s">
        <v>21</v>
      </c>
      <c r="D27" s="1" t="s">
        <v>22</v>
      </c>
      <c r="E27" s="1">
        <v>36</v>
      </c>
      <c r="F27" s="2">
        <v>414.86</v>
      </c>
      <c r="G27" s="1">
        <f t="shared" si="1"/>
        <v>1.1499999999999999</v>
      </c>
      <c r="H27" s="1">
        <f t="shared" si="2"/>
        <v>0.85</v>
      </c>
      <c r="I27" s="1">
        <f t="shared" si="3"/>
        <v>1</v>
      </c>
      <c r="J27" s="2">
        <f t="shared" si="4"/>
        <v>293.25</v>
      </c>
      <c r="K27" s="3">
        <v>45751</v>
      </c>
      <c r="L27" s="2">
        <v>153.63999999999999</v>
      </c>
      <c r="M27" s="2">
        <f t="shared" si="0"/>
        <v>139.61000000000001</v>
      </c>
      <c r="N27" s="1" t="str">
        <f t="shared" si="5"/>
        <v>Competitive</v>
      </c>
    </row>
    <row r="28" spans="1:14" x14ac:dyDescent="0.3">
      <c r="A28" s="1" t="s">
        <v>33</v>
      </c>
      <c r="B28" s="2">
        <v>300</v>
      </c>
      <c r="C28" s="1" t="s">
        <v>21</v>
      </c>
      <c r="D28" s="1" t="s">
        <v>19</v>
      </c>
      <c r="E28" s="1">
        <v>149</v>
      </c>
      <c r="F28" s="2">
        <v>350</v>
      </c>
      <c r="G28" s="1">
        <f t="shared" si="1"/>
        <v>1.1499999999999999</v>
      </c>
      <c r="H28" s="1">
        <f t="shared" si="2"/>
        <v>1.2</v>
      </c>
      <c r="I28" s="1">
        <f t="shared" si="3"/>
        <v>0.9</v>
      </c>
      <c r="J28" s="2">
        <f t="shared" si="4"/>
        <v>372.6</v>
      </c>
      <c r="K28" s="3">
        <v>45757</v>
      </c>
      <c r="L28" s="2">
        <v>150</v>
      </c>
      <c r="M28" s="2">
        <f t="shared" si="0"/>
        <v>222.60000000000002</v>
      </c>
      <c r="N28" s="1" t="str">
        <f t="shared" si="5"/>
        <v>Competitive</v>
      </c>
    </row>
    <row r="29" spans="1:14" x14ac:dyDescent="0.3">
      <c r="A29" s="1" t="s">
        <v>32</v>
      </c>
      <c r="B29" s="2">
        <v>863.56</v>
      </c>
      <c r="C29" s="1" t="s">
        <v>21</v>
      </c>
      <c r="D29" s="1" t="s">
        <v>19</v>
      </c>
      <c r="E29" s="1">
        <v>121</v>
      </c>
      <c r="F29" s="2">
        <v>850.99</v>
      </c>
      <c r="G29" s="1">
        <f t="shared" si="1"/>
        <v>1.1499999999999999</v>
      </c>
      <c r="H29" s="1">
        <f t="shared" si="2"/>
        <v>1.2</v>
      </c>
      <c r="I29" s="1">
        <f t="shared" si="3"/>
        <v>0.9</v>
      </c>
      <c r="J29" s="2">
        <f t="shared" si="4"/>
        <v>1072.5415199999998</v>
      </c>
      <c r="K29" s="3">
        <v>45760</v>
      </c>
      <c r="L29" s="2">
        <v>543.53</v>
      </c>
      <c r="M29" s="2">
        <f t="shared" si="0"/>
        <v>529.01151999999979</v>
      </c>
      <c r="N29" s="1" t="str">
        <f t="shared" si="5"/>
        <v>Expensive</v>
      </c>
    </row>
    <row r="30" spans="1:14" x14ac:dyDescent="0.3">
      <c r="A30" s="1" t="s">
        <v>36</v>
      </c>
      <c r="B30" s="2">
        <v>629.80999999999995</v>
      </c>
      <c r="C30" s="1" t="s">
        <v>15</v>
      </c>
      <c r="D30" s="1" t="s">
        <v>19</v>
      </c>
      <c r="E30" s="1">
        <v>181</v>
      </c>
      <c r="F30" s="2">
        <v>736.43</v>
      </c>
      <c r="G30" s="1">
        <f t="shared" si="1"/>
        <v>1.05</v>
      </c>
      <c r="H30" s="1">
        <f t="shared" si="2"/>
        <v>1.2</v>
      </c>
      <c r="I30" s="1">
        <f t="shared" si="3"/>
        <v>0.9</v>
      </c>
      <c r="J30" s="2">
        <f t="shared" si="4"/>
        <v>714.20453999999995</v>
      </c>
      <c r="K30" s="3">
        <v>45769</v>
      </c>
      <c r="L30" s="2">
        <v>406.64</v>
      </c>
      <c r="M30" s="2">
        <f t="shared" si="0"/>
        <v>307.56453999999997</v>
      </c>
      <c r="N30" s="1" t="str">
        <f t="shared" si="5"/>
        <v>Competitive</v>
      </c>
    </row>
    <row r="31" spans="1:14" x14ac:dyDescent="0.3">
      <c r="A31" s="1" t="s">
        <v>35</v>
      </c>
      <c r="B31" s="2">
        <v>750</v>
      </c>
      <c r="C31" s="1" t="s">
        <v>15</v>
      </c>
      <c r="D31" s="1" t="s">
        <v>19</v>
      </c>
      <c r="E31" s="1">
        <v>164</v>
      </c>
      <c r="F31" s="2">
        <v>653.27</v>
      </c>
      <c r="G31" s="1">
        <f t="shared" si="1"/>
        <v>1.05</v>
      </c>
      <c r="H31" s="1">
        <f t="shared" si="2"/>
        <v>1.2</v>
      </c>
      <c r="I31" s="1">
        <f t="shared" si="3"/>
        <v>0.9</v>
      </c>
      <c r="J31" s="2">
        <f t="shared" si="4"/>
        <v>850.5</v>
      </c>
      <c r="K31" s="3">
        <v>45772</v>
      </c>
      <c r="L31" s="2">
        <v>458</v>
      </c>
      <c r="M31" s="2">
        <f t="shared" si="0"/>
        <v>392.5</v>
      </c>
      <c r="N31" s="1" t="str">
        <f t="shared" si="5"/>
        <v>Expensive</v>
      </c>
    </row>
    <row r="32" spans="1:14" x14ac:dyDescent="0.3">
      <c r="A32" s="1" t="s">
        <v>17</v>
      </c>
      <c r="B32" s="2">
        <v>987.13</v>
      </c>
      <c r="C32" s="1" t="s">
        <v>21</v>
      </c>
      <c r="D32" s="1" t="s">
        <v>16</v>
      </c>
      <c r="E32" s="1">
        <v>54</v>
      </c>
      <c r="F32" s="2">
        <v>1101.78</v>
      </c>
      <c r="G32" s="1">
        <f t="shared" si="1"/>
        <v>1.1499999999999999</v>
      </c>
      <c r="H32" s="1">
        <f t="shared" si="2"/>
        <v>1</v>
      </c>
      <c r="I32" s="1">
        <f t="shared" si="3"/>
        <v>1</v>
      </c>
      <c r="J32" s="2">
        <f t="shared" si="4"/>
        <v>1135.1994999999999</v>
      </c>
      <c r="K32" s="3">
        <v>45787</v>
      </c>
      <c r="L32" s="2">
        <v>1054.45</v>
      </c>
      <c r="M32" s="2">
        <f t="shared" si="0"/>
        <v>80.749499999999898</v>
      </c>
      <c r="N32" s="1" t="str">
        <f t="shared" si="5"/>
        <v>Competitive</v>
      </c>
    </row>
    <row r="33" spans="1:14" x14ac:dyDescent="0.3">
      <c r="A33" s="1" t="s">
        <v>23</v>
      </c>
      <c r="B33" s="2">
        <v>1347.49</v>
      </c>
      <c r="C33" s="1" t="s">
        <v>18</v>
      </c>
      <c r="D33" s="1" t="s">
        <v>22</v>
      </c>
      <c r="E33" s="1">
        <v>192</v>
      </c>
      <c r="F33" s="2">
        <v>1086.5999999999999</v>
      </c>
      <c r="G33" s="1">
        <f t="shared" si="1"/>
        <v>1.1000000000000001</v>
      </c>
      <c r="H33" s="1">
        <f t="shared" si="2"/>
        <v>0.85</v>
      </c>
      <c r="I33" s="1">
        <f t="shared" si="3"/>
        <v>0.9</v>
      </c>
      <c r="J33" s="2">
        <f t="shared" si="4"/>
        <v>1133.9128350000001</v>
      </c>
      <c r="K33" s="3">
        <v>45790</v>
      </c>
      <c r="L33" s="2">
        <v>932.91</v>
      </c>
      <c r="M33" s="2">
        <f t="shared" si="0"/>
        <v>201.00283500000012</v>
      </c>
      <c r="N33" s="1" t="str">
        <f t="shared" si="5"/>
        <v>Competitive</v>
      </c>
    </row>
    <row r="34" spans="1:14" x14ac:dyDescent="0.3">
      <c r="A34" s="1" t="s">
        <v>36</v>
      </c>
      <c r="B34" s="2">
        <v>436.49</v>
      </c>
      <c r="C34" s="1" t="s">
        <v>18</v>
      </c>
      <c r="D34" s="1" t="s">
        <v>22</v>
      </c>
      <c r="E34" s="1">
        <v>77</v>
      </c>
      <c r="F34" s="2">
        <v>460.57</v>
      </c>
      <c r="G34" s="1">
        <f t="shared" si="1"/>
        <v>1.1000000000000001</v>
      </c>
      <c r="H34" s="1">
        <f t="shared" si="2"/>
        <v>0.85</v>
      </c>
      <c r="I34" s="1">
        <f t="shared" si="3"/>
        <v>1</v>
      </c>
      <c r="J34" s="2">
        <f t="shared" si="4"/>
        <v>408.11815000000007</v>
      </c>
      <c r="K34" s="3">
        <v>45793</v>
      </c>
      <c r="L34" s="2">
        <v>205.17</v>
      </c>
      <c r="M34" s="2">
        <f t="shared" ref="M34:M65" si="6">J34-L34</f>
        <v>202.94815000000008</v>
      </c>
      <c r="N34" s="1" t="str">
        <f t="shared" si="5"/>
        <v>Competitive</v>
      </c>
    </row>
    <row r="35" spans="1:14" x14ac:dyDescent="0.3">
      <c r="A35" s="1" t="s">
        <v>28</v>
      </c>
      <c r="B35" s="2">
        <v>1500</v>
      </c>
      <c r="C35" s="1" t="s">
        <v>18</v>
      </c>
      <c r="D35" s="1" t="s">
        <v>22</v>
      </c>
      <c r="E35" s="1">
        <v>127</v>
      </c>
      <c r="F35" s="2">
        <v>1250</v>
      </c>
      <c r="G35" s="1">
        <f t="shared" si="1"/>
        <v>1.1000000000000001</v>
      </c>
      <c r="H35" s="1">
        <f t="shared" si="2"/>
        <v>0.85</v>
      </c>
      <c r="I35" s="1">
        <f t="shared" si="3"/>
        <v>0.9</v>
      </c>
      <c r="J35" s="2">
        <f t="shared" si="4"/>
        <v>1262.2500000000002</v>
      </c>
      <c r="K35" s="3">
        <v>45796</v>
      </c>
      <c r="L35" s="2">
        <v>1042.75</v>
      </c>
      <c r="M35" s="2">
        <f t="shared" si="6"/>
        <v>219.50000000000023</v>
      </c>
      <c r="N35" s="1" t="str">
        <f t="shared" si="5"/>
        <v>Competitive</v>
      </c>
    </row>
    <row r="36" spans="1:14" x14ac:dyDescent="0.3">
      <c r="A36" s="1" t="s">
        <v>38</v>
      </c>
      <c r="B36" s="2">
        <v>845.96</v>
      </c>
      <c r="C36" s="1" t="s">
        <v>15</v>
      </c>
      <c r="D36" s="1" t="s">
        <v>19</v>
      </c>
      <c r="E36" s="1">
        <v>72</v>
      </c>
      <c r="F36" s="2">
        <v>1353.07</v>
      </c>
      <c r="G36" s="1">
        <f t="shared" si="1"/>
        <v>1.05</v>
      </c>
      <c r="H36" s="1">
        <f t="shared" si="2"/>
        <v>1.2</v>
      </c>
      <c r="I36" s="1">
        <f t="shared" si="3"/>
        <v>1</v>
      </c>
      <c r="J36" s="2">
        <f t="shared" si="4"/>
        <v>1065.9096</v>
      </c>
      <c r="K36" s="3">
        <v>45799</v>
      </c>
      <c r="L36" s="2">
        <v>904.75</v>
      </c>
      <c r="M36" s="2">
        <f t="shared" si="6"/>
        <v>161.15959999999995</v>
      </c>
      <c r="N36" s="1" t="str">
        <f t="shared" si="5"/>
        <v>Competitive</v>
      </c>
    </row>
    <row r="37" spans="1:14" x14ac:dyDescent="0.3">
      <c r="A37" s="1" t="s">
        <v>31</v>
      </c>
      <c r="B37" s="2">
        <v>350</v>
      </c>
      <c r="C37" s="1" t="s">
        <v>15</v>
      </c>
      <c r="D37" s="1" t="s">
        <v>19</v>
      </c>
      <c r="E37" s="1">
        <v>12</v>
      </c>
      <c r="F37" s="2">
        <v>550</v>
      </c>
      <c r="G37" s="1">
        <f t="shared" si="1"/>
        <v>1.05</v>
      </c>
      <c r="H37" s="1">
        <f t="shared" si="2"/>
        <v>1.2</v>
      </c>
      <c r="I37" s="1">
        <f t="shared" si="3"/>
        <v>1.1000000000000001</v>
      </c>
      <c r="J37" s="2">
        <f t="shared" si="4"/>
        <v>485.1</v>
      </c>
      <c r="K37" s="3">
        <v>45805</v>
      </c>
      <c r="L37" s="2">
        <v>252</v>
      </c>
      <c r="M37" s="2">
        <f t="shared" si="6"/>
        <v>233.10000000000002</v>
      </c>
      <c r="N37" s="1" t="str">
        <f t="shared" si="5"/>
        <v>Competitive</v>
      </c>
    </row>
    <row r="38" spans="1:14" x14ac:dyDescent="0.3">
      <c r="A38" s="1" t="s">
        <v>37</v>
      </c>
      <c r="B38" s="2">
        <v>770.86</v>
      </c>
      <c r="C38" s="1" t="s">
        <v>21</v>
      </c>
      <c r="D38" s="1" t="s">
        <v>16</v>
      </c>
      <c r="E38" s="1">
        <v>60</v>
      </c>
      <c r="F38" s="2">
        <v>778.37</v>
      </c>
      <c r="G38" s="1">
        <f t="shared" si="1"/>
        <v>1.1499999999999999</v>
      </c>
      <c r="H38" s="1">
        <f t="shared" si="2"/>
        <v>1</v>
      </c>
      <c r="I38" s="1">
        <f t="shared" si="3"/>
        <v>1</v>
      </c>
      <c r="J38" s="2">
        <f t="shared" si="4"/>
        <v>886.48899999999992</v>
      </c>
      <c r="K38" s="3">
        <v>45808</v>
      </c>
      <c r="L38" s="2">
        <v>456.09</v>
      </c>
      <c r="M38" s="2">
        <f t="shared" si="6"/>
        <v>430.39899999999994</v>
      </c>
      <c r="N38" s="1" t="str">
        <f t="shared" si="5"/>
        <v>Competitive</v>
      </c>
    </row>
    <row r="39" spans="1:14" x14ac:dyDescent="0.3">
      <c r="A39" s="1" t="s">
        <v>34</v>
      </c>
      <c r="B39" s="2">
        <v>850.38</v>
      </c>
      <c r="C39" s="1" t="s">
        <v>21</v>
      </c>
      <c r="D39" s="1" t="s">
        <v>22</v>
      </c>
      <c r="E39" s="1">
        <v>124</v>
      </c>
      <c r="F39" s="2">
        <v>1031.76</v>
      </c>
      <c r="G39" s="1">
        <f t="shared" si="1"/>
        <v>1.1499999999999999</v>
      </c>
      <c r="H39" s="1">
        <f t="shared" si="2"/>
        <v>0.85</v>
      </c>
      <c r="I39" s="1">
        <f t="shared" si="3"/>
        <v>0.9</v>
      </c>
      <c r="J39" s="2">
        <f t="shared" si="4"/>
        <v>748.12180499999988</v>
      </c>
      <c r="K39" s="3">
        <v>45820</v>
      </c>
      <c r="L39" s="2">
        <v>550</v>
      </c>
      <c r="M39" s="2">
        <f t="shared" si="6"/>
        <v>198.12180499999988</v>
      </c>
      <c r="N39" s="1" t="str">
        <f t="shared" si="5"/>
        <v>Competitive</v>
      </c>
    </row>
    <row r="40" spans="1:14" x14ac:dyDescent="0.3">
      <c r="A40" s="1" t="s">
        <v>20</v>
      </c>
      <c r="B40" s="2">
        <v>1412.64</v>
      </c>
      <c r="C40" s="1" t="s">
        <v>18</v>
      </c>
      <c r="D40" s="1" t="s">
        <v>19</v>
      </c>
      <c r="E40" s="1">
        <v>113</v>
      </c>
      <c r="F40" s="2">
        <v>1444.68</v>
      </c>
      <c r="G40" s="1">
        <f t="shared" si="1"/>
        <v>1.1000000000000001</v>
      </c>
      <c r="H40" s="1">
        <f t="shared" si="2"/>
        <v>1.2</v>
      </c>
      <c r="I40" s="1">
        <f t="shared" si="3"/>
        <v>0.9</v>
      </c>
      <c r="J40" s="2">
        <f t="shared" si="4"/>
        <v>1678.2163200000002</v>
      </c>
      <c r="K40" s="3">
        <v>45838</v>
      </c>
      <c r="L40" s="2">
        <v>1282.73</v>
      </c>
      <c r="M40" s="2">
        <f t="shared" si="6"/>
        <v>395.48632000000021</v>
      </c>
      <c r="N40" s="1" t="str">
        <f t="shared" si="5"/>
        <v>Expensive</v>
      </c>
    </row>
    <row r="41" spans="1:14" x14ac:dyDescent="0.3">
      <c r="A41" s="1" t="s">
        <v>29</v>
      </c>
      <c r="B41" s="2">
        <v>1141.6300000000001</v>
      </c>
      <c r="C41" s="1" t="s">
        <v>15</v>
      </c>
      <c r="D41" s="1" t="s">
        <v>19</v>
      </c>
      <c r="E41" s="1">
        <v>193</v>
      </c>
      <c r="F41" s="2">
        <v>1251.98</v>
      </c>
      <c r="G41" s="1">
        <f t="shared" si="1"/>
        <v>1.05</v>
      </c>
      <c r="H41" s="1">
        <f t="shared" si="2"/>
        <v>1.2</v>
      </c>
      <c r="I41" s="1">
        <f t="shared" si="3"/>
        <v>0.9</v>
      </c>
      <c r="J41" s="2">
        <f t="shared" si="4"/>
        <v>1294.60842</v>
      </c>
      <c r="K41" s="3">
        <v>45841</v>
      </c>
      <c r="L41" s="2">
        <v>830.86</v>
      </c>
      <c r="M41" s="2">
        <f t="shared" si="6"/>
        <v>463.74842000000001</v>
      </c>
      <c r="N41" s="1" t="str">
        <f t="shared" si="5"/>
        <v>Competitive</v>
      </c>
    </row>
    <row r="42" spans="1:14" x14ac:dyDescent="0.3">
      <c r="A42" s="1" t="s">
        <v>32</v>
      </c>
      <c r="B42" s="2">
        <v>902.24</v>
      </c>
      <c r="C42" s="1" t="s">
        <v>15</v>
      </c>
      <c r="D42" s="1" t="s">
        <v>16</v>
      </c>
      <c r="E42" s="1">
        <v>17</v>
      </c>
      <c r="F42" s="2">
        <v>999.78</v>
      </c>
      <c r="G42" s="1">
        <f t="shared" si="1"/>
        <v>1.05</v>
      </c>
      <c r="H42" s="1">
        <f t="shared" si="2"/>
        <v>1</v>
      </c>
      <c r="I42" s="1">
        <f t="shared" si="3"/>
        <v>1.1000000000000001</v>
      </c>
      <c r="J42" s="2">
        <f t="shared" si="4"/>
        <v>1042.0872000000002</v>
      </c>
      <c r="K42" s="3">
        <v>45844</v>
      </c>
      <c r="L42" s="2">
        <v>657.36</v>
      </c>
      <c r="M42" s="2">
        <f t="shared" si="6"/>
        <v>384.72720000000015</v>
      </c>
      <c r="N42" s="1" t="str">
        <f t="shared" si="5"/>
        <v>Competitive</v>
      </c>
    </row>
    <row r="43" spans="1:14" x14ac:dyDescent="0.3">
      <c r="A43" s="1" t="s">
        <v>25</v>
      </c>
      <c r="B43" s="2">
        <v>1473.06</v>
      </c>
      <c r="C43" s="1" t="s">
        <v>15</v>
      </c>
      <c r="D43" s="1" t="s">
        <v>19</v>
      </c>
      <c r="E43" s="1">
        <v>168</v>
      </c>
      <c r="F43" s="2">
        <v>1539.13</v>
      </c>
      <c r="G43" s="1">
        <f t="shared" si="1"/>
        <v>1.05</v>
      </c>
      <c r="H43" s="1">
        <f t="shared" si="2"/>
        <v>1.2</v>
      </c>
      <c r="I43" s="1">
        <f t="shared" si="3"/>
        <v>0.9</v>
      </c>
      <c r="J43" s="2">
        <f t="shared" si="4"/>
        <v>1670.4500399999999</v>
      </c>
      <c r="K43" s="3">
        <v>45847</v>
      </c>
      <c r="L43" s="2">
        <v>1159.25</v>
      </c>
      <c r="M43" s="2">
        <f t="shared" si="6"/>
        <v>511.20003999999994</v>
      </c>
      <c r="N43" s="1" t="str">
        <f t="shared" si="5"/>
        <v>Competitive</v>
      </c>
    </row>
    <row r="44" spans="1:14" x14ac:dyDescent="0.3">
      <c r="A44" s="1" t="s">
        <v>34</v>
      </c>
      <c r="B44" s="2">
        <v>1500.16</v>
      </c>
      <c r="C44" s="1" t="s">
        <v>15</v>
      </c>
      <c r="D44" s="1" t="s">
        <v>16</v>
      </c>
      <c r="E44" s="1">
        <v>129</v>
      </c>
      <c r="F44" s="2">
        <v>1524.21</v>
      </c>
      <c r="G44" s="1">
        <f t="shared" si="1"/>
        <v>1.05</v>
      </c>
      <c r="H44" s="1">
        <f t="shared" si="2"/>
        <v>1</v>
      </c>
      <c r="I44" s="1">
        <f t="shared" si="3"/>
        <v>0.9</v>
      </c>
      <c r="J44" s="2">
        <f t="shared" si="4"/>
        <v>1417.6512000000002</v>
      </c>
      <c r="K44" s="3">
        <v>45850</v>
      </c>
      <c r="L44" s="2">
        <v>1255.6099999999999</v>
      </c>
      <c r="M44" s="2">
        <f t="shared" si="6"/>
        <v>162.04120000000034</v>
      </c>
      <c r="N44" s="1" t="str">
        <f t="shared" si="5"/>
        <v>Competitive</v>
      </c>
    </row>
    <row r="45" spans="1:14" x14ac:dyDescent="0.3">
      <c r="A45" s="1" t="s">
        <v>39</v>
      </c>
      <c r="B45" s="2">
        <v>332.05</v>
      </c>
      <c r="C45" s="1" t="s">
        <v>15</v>
      </c>
      <c r="D45" s="1" t="s">
        <v>16</v>
      </c>
      <c r="E45" s="1">
        <v>14</v>
      </c>
      <c r="F45" s="2">
        <v>348.75</v>
      </c>
      <c r="G45" s="1">
        <f t="shared" ref="G45:G60" si="7">IF(C45="Winter", 1.1, IF(C45="Diwali", 1.15, IF(C45="Summer", 1.05, 1)))</f>
        <v>1.05</v>
      </c>
      <c r="H45" s="1">
        <f t="shared" ref="H45:H60" si="8">IF(D45="High", 1.2, IF(D45="Medium", 1, 0.85))</f>
        <v>1</v>
      </c>
      <c r="I45" s="1">
        <f t="shared" ref="I45:I60" si="9">IF(E45&lt;30, 1.1, IF(E45&lt;80, 1, 0.9))</f>
        <v>1.1000000000000001</v>
      </c>
      <c r="J45" s="2">
        <f t="shared" ref="J45:J60" si="10">B45*G45*H45*I45</f>
        <v>383.51775000000009</v>
      </c>
      <c r="K45" s="3">
        <v>45859</v>
      </c>
      <c r="L45" s="2">
        <v>224.69</v>
      </c>
      <c r="M45" s="2">
        <f t="shared" si="6"/>
        <v>158.82775000000009</v>
      </c>
      <c r="N45" s="1" t="str">
        <f t="shared" ref="N45:N60" si="11">IF(J45 &gt; F45 * 1.15,"Expensive","Competitive")</f>
        <v>Competitive</v>
      </c>
    </row>
    <row r="46" spans="1:14" x14ac:dyDescent="0.3">
      <c r="A46" s="1" t="s">
        <v>37</v>
      </c>
      <c r="B46" s="2">
        <v>894.67</v>
      </c>
      <c r="C46" s="1" t="s">
        <v>15</v>
      </c>
      <c r="D46" s="1" t="s">
        <v>19</v>
      </c>
      <c r="E46" s="1">
        <v>115</v>
      </c>
      <c r="F46" s="2">
        <v>982.71</v>
      </c>
      <c r="G46" s="1">
        <f t="shared" si="7"/>
        <v>1.05</v>
      </c>
      <c r="H46" s="1">
        <f t="shared" si="8"/>
        <v>1.2</v>
      </c>
      <c r="I46" s="1">
        <f t="shared" si="9"/>
        <v>0.9</v>
      </c>
      <c r="J46" s="2">
        <f t="shared" si="10"/>
        <v>1014.55578</v>
      </c>
      <c r="K46" s="3">
        <v>45871</v>
      </c>
      <c r="L46" s="2">
        <v>582.96</v>
      </c>
      <c r="M46" s="2">
        <f t="shared" si="6"/>
        <v>431.59577999999999</v>
      </c>
      <c r="N46" s="1" t="str">
        <f t="shared" si="11"/>
        <v>Competitive</v>
      </c>
    </row>
    <row r="47" spans="1:14" x14ac:dyDescent="0.3">
      <c r="A47" s="1" t="s">
        <v>27</v>
      </c>
      <c r="B47" s="2">
        <v>900</v>
      </c>
      <c r="C47" s="1" t="s">
        <v>15</v>
      </c>
      <c r="D47" s="1" t="s">
        <v>19</v>
      </c>
      <c r="E47" s="1">
        <v>45</v>
      </c>
      <c r="F47" s="2">
        <v>1000</v>
      </c>
      <c r="G47" s="1">
        <f t="shared" si="7"/>
        <v>1.05</v>
      </c>
      <c r="H47" s="1">
        <f t="shared" si="8"/>
        <v>1.2</v>
      </c>
      <c r="I47" s="1">
        <f t="shared" si="9"/>
        <v>1</v>
      </c>
      <c r="J47" s="2">
        <f t="shared" si="10"/>
        <v>1134</v>
      </c>
      <c r="K47" s="3">
        <v>45883</v>
      </c>
      <c r="L47" s="2">
        <v>656</v>
      </c>
      <c r="M47" s="2">
        <f t="shared" si="6"/>
        <v>478</v>
      </c>
      <c r="N47" s="1" t="str">
        <f t="shared" si="11"/>
        <v>Competitive</v>
      </c>
    </row>
    <row r="48" spans="1:14" x14ac:dyDescent="0.3">
      <c r="A48" s="1" t="s">
        <v>26</v>
      </c>
      <c r="B48" s="2">
        <v>315.91000000000003</v>
      </c>
      <c r="C48" s="1" t="s">
        <v>21</v>
      </c>
      <c r="D48" s="1" t="s">
        <v>19</v>
      </c>
      <c r="E48" s="1">
        <v>12</v>
      </c>
      <c r="F48" s="2">
        <v>480.99</v>
      </c>
      <c r="G48" s="1">
        <f t="shared" si="7"/>
        <v>1.1499999999999999</v>
      </c>
      <c r="H48" s="1">
        <f t="shared" si="8"/>
        <v>1.2</v>
      </c>
      <c r="I48" s="1">
        <f t="shared" si="9"/>
        <v>1.1000000000000001</v>
      </c>
      <c r="J48" s="2">
        <f t="shared" si="10"/>
        <v>479.55137999999999</v>
      </c>
      <c r="K48" s="3">
        <v>45886</v>
      </c>
      <c r="L48" s="2">
        <v>238.29</v>
      </c>
      <c r="M48" s="2">
        <f t="shared" si="6"/>
        <v>241.26138</v>
      </c>
      <c r="N48" s="1" t="str">
        <f t="shared" si="11"/>
        <v>Competitive</v>
      </c>
    </row>
    <row r="49" spans="1:14" x14ac:dyDescent="0.3">
      <c r="A49" s="1" t="s">
        <v>24</v>
      </c>
      <c r="B49" s="2">
        <v>1417.78</v>
      </c>
      <c r="C49" s="1" t="s">
        <v>21</v>
      </c>
      <c r="D49" s="1" t="s">
        <v>16</v>
      </c>
      <c r="E49" s="1">
        <v>27</v>
      </c>
      <c r="F49" s="2">
        <v>1484.88</v>
      </c>
      <c r="G49" s="1">
        <f t="shared" si="7"/>
        <v>1.1499999999999999</v>
      </c>
      <c r="H49" s="1">
        <f t="shared" si="8"/>
        <v>1</v>
      </c>
      <c r="I49" s="1">
        <f t="shared" si="9"/>
        <v>1.1000000000000001</v>
      </c>
      <c r="J49" s="2">
        <f t="shared" si="10"/>
        <v>1793.4917</v>
      </c>
      <c r="K49" s="3">
        <v>45892</v>
      </c>
      <c r="L49" s="2">
        <v>1175.25</v>
      </c>
      <c r="M49" s="2">
        <f t="shared" si="6"/>
        <v>618.24170000000004</v>
      </c>
      <c r="N49" s="1" t="str">
        <f t="shared" si="11"/>
        <v>Expensive</v>
      </c>
    </row>
    <row r="50" spans="1:14" x14ac:dyDescent="0.3">
      <c r="A50" s="1" t="s">
        <v>24</v>
      </c>
      <c r="B50" s="2">
        <v>1819.87</v>
      </c>
      <c r="C50" s="1" t="s">
        <v>18</v>
      </c>
      <c r="D50" s="1" t="s">
        <v>19</v>
      </c>
      <c r="E50" s="1">
        <v>94</v>
      </c>
      <c r="F50" s="2">
        <v>1902.17</v>
      </c>
      <c r="G50" s="1">
        <f t="shared" si="7"/>
        <v>1.1000000000000001</v>
      </c>
      <c r="H50" s="1">
        <f t="shared" si="8"/>
        <v>1.2</v>
      </c>
      <c r="I50" s="1">
        <f t="shared" si="9"/>
        <v>0.9</v>
      </c>
      <c r="J50" s="2">
        <f t="shared" si="10"/>
        <v>2162.0055600000001</v>
      </c>
      <c r="K50" s="3">
        <v>45895</v>
      </c>
      <c r="L50" s="2">
        <v>1374.63</v>
      </c>
      <c r="M50" s="2">
        <f t="shared" si="6"/>
        <v>787.37555999999995</v>
      </c>
      <c r="N50" s="1" t="str">
        <f t="shared" si="11"/>
        <v>Competitive</v>
      </c>
    </row>
    <row r="51" spans="1:14" x14ac:dyDescent="0.3">
      <c r="A51" s="1" t="s">
        <v>39</v>
      </c>
      <c r="B51" s="2">
        <v>1023.34</v>
      </c>
      <c r="C51" s="1" t="s">
        <v>21</v>
      </c>
      <c r="D51" s="1" t="s">
        <v>19</v>
      </c>
      <c r="E51" s="1">
        <v>125</v>
      </c>
      <c r="F51" s="2">
        <v>1061.98</v>
      </c>
      <c r="G51" s="1">
        <f t="shared" si="7"/>
        <v>1.1499999999999999</v>
      </c>
      <c r="H51" s="1">
        <f t="shared" si="8"/>
        <v>1.2</v>
      </c>
      <c r="I51" s="1">
        <f t="shared" si="9"/>
        <v>0.9</v>
      </c>
      <c r="J51" s="2">
        <f t="shared" si="10"/>
        <v>1270.9882799999998</v>
      </c>
      <c r="K51" s="3">
        <v>45904</v>
      </c>
      <c r="L51" s="2">
        <v>849.2</v>
      </c>
      <c r="M51" s="2">
        <f t="shared" si="6"/>
        <v>421.78827999999976</v>
      </c>
      <c r="N51" s="1" t="str">
        <f t="shared" si="11"/>
        <v>Expensive</v>
      </c>
    </row>
    <row r="52" spans="1:14" x14ac:dyDescent="0.3">
      <c r="A52" s="1" t="s">
        <v>33</v>
      </c>
      <c r="B52" s="2">
        <v>140</v>
      </c>
      <c r="C52" s="1" t="s">
        <v>18</v>
      </c>
      <c r="D52" s="1" t="s">
        <v>22</v>
      </c>
      <c r="E52" s="1">
        <v>20</v>
      </c>
      <c r="F52" s="2">
        <v>100</v>
      </c>
      <c r="G52" s="1">
        <f t="shared" si="7"/>
        <v>1.1000000000000001</v>
      </c>
      <c r="H52" s="1">
        <f t="shared" si="8"/>
        <v>0.85</v>
      </c>
      <c r="I52" s="1">
        <f t="shared" si="9"/>
        <v>1.1000000000000001</v>
      </c>
      <c r="J52" s="2">
        <f t="shared" si="10"/>
        <v>143.99</v>
      </c>
      <c r="K52" s="3">
        <v>45907</v>
      </c>
      <c r="L52" s="2">
        <v>87</v>
      </c>
      <c r="M52" s="2">
        <f t="shared" si="6"/>
        <v>56.990000000000009</v>
      </c>
      <c r="N52" s="1" t="str">
        <f t="shared" si="11"/>
        <v>Expensive</v>
      </c>
    </row>
    <row r="53" spans="1:14" x14ac:dyDescent="0.3">
      <c r="A53" s="1" t="s">
        <v>26</v>
      </c>
      <c r="B53" s="2">
        <v>1209.99</v>
      </c>
      <c r="C53" s="1" t="s">
        <v>15</v>
      </c>
      <c r="D53" s="1" t="s">
        <v>16</v>
      </c>
      <c r="E53" s="1">
        <v>91</v>
      </c>
      <c r="F53" s="2">
        <v>1314.09</v>
      </c>
      <c r="G53" s="1">
        <f t="shared" si="7"/>
        <v>1.05</v>
      </c>
      <c r="H53" s="1">
        <f t="shared" si="8"/>
        <v>1</v>
      </c>
      <c r="I53" s="1">
        <f t="shared" si="9"/>
        <v>0.9</v>
      </c>
      <c r="J53" s="2">
        <f t="shared" si="10"/>
        <v>1143.4405500000003</v>
      </c>
      <c r="K53" s="3">
        <v>45913</v>
      </c>
      <c r="L53" s="2">
        <v>1002.49</v>
      </c>
      <c r="M53" s="2">
        <f t="shared" si="6"/>
        <v>140.95055000000025</v>
      </c>
      <c r="N53" s="1" t="str">
        <f t="shared" si="11"/>
        <v>Competitive</v>
      </c>
    </row>
    <row r="54" spans="1:14" x14ac:dyDescent="0.3">
      <c r="A54" s="1" t="s">
        <v>38</v>
      </c>
      <c r="B54" s="2">
        <v>397.98</v>
      </c>
      <c r="C54" s="1" t="s">
        <v>18</v>
      </c>
      <c r="D54" s="1" t="s">
        <v>22</v>
      </c>
      <c r="E54" s="1">
        <v>142</v>
      </c>
      <c r="F54" s="2">
        <v>399.41</v>
      </c>
      <c r="G54" s="1">
        <f t="shared" si="7"/>
        <v>1.1000000000000001</v>
      </c>
      <c r="H54" s="1">
        <f t="shared" si="8"/>
        <v>0.85</v>
      </c>
      <c r="I54" s="1">
        <f t="shared" si="9"/>
        <v>0.9</v>
      </c>
      <c r="J54" s="2">
        <f t="shared" si="10"/>
        <v>334.90017000000006</v>
      </c>
      <c r="K54" s="3">
        <v>45916</v>
      </c>
      <c r="L54" s="2">
        <v>269.93</v>
      </c>
      <c r="M54" s="2">
        <f t="shared" si="6"/>
        <v>64.970170000000053</v>
      </c>
      <c r="N54" s="1" t="str">
        <f t="shared" si="11"/>
        <v>Competitive</v>
      </c>
    </row>
    <row r="55" spans="1:14" x14ac:dyDescent="0.3">
      <c r="A55" s="1" t="s">
        <v>36</v>
      </c>
      <c r="B55" s="2">
        <v>556.94000000000005</v>
      </c>
      <c r="C55" s="1" t="s">
        <v>21</v>
      </c>
      <c r="D55" s="1" t="s">
        <v>16</v>
      </c>
      <c r="E55" s="1">
        <v>97</v>
      </c>
      <c r="F55" s="2">
        <v>576.66999999999996</v>
      </c>
      <c r="G55" s="1">
        <f t="shared" si="7"/>
        <v>1.1499999999999999</v>
      </c>
      <c r="H55" s="1">
        <f t="shared" si="8"/>
        <v>1</v>
      </c>
      <c r="I55" s="1">
        <f t="shared" si="9"/>
        <v>0.9</v>
      </c>
      <c r="J55" s="2">
        <f t="shared" si="10"/>
        <v>576.43290000000002</v>
      </c>
      <c r="K55" s="3">
        <v>45919</v>
      </c>
      <c r="L55" s="2">
        <v>339.05</v>
      </c>
      <c r="M55" s="2">
        <f t="shared" si="6"/>
        <v>237.38290000000001</v>
      </c>
      <c r="N55" s="1" t="str">
        <f t="shared" si="11"/>
        <v>Competitive</v>
      </c>
    </row>
    <row r="56" spans="1:14" x14ac:dyDescent="0.3">
      <c r="A56" s="1" t="s">
        <v>39</v>
      </c>
      <c r="B56" s="2">
        <v>637.95000000000005</v>
      </c>
      <c r="C56" s="1" t="s">
        <v>18</v>
      </c>
      <c r="D56" s="1" t="s">
        <v>22</v>
      </c>
      <c r="E56" s="1">
        <v>154</v>
      </c>
      <c r="F56" s="2">
        <v>612.27</v>
      </c>
      <c r="G56" s="1">
        <f t="shared" si="7"/>
        <v>1.1000000000000001</v>
      </c>
      <c r="H56" s="1">
        <f t="shared" si="8"/>
        <v>0.85</v>
      </c>
      <c r="I56" s="1">
        <f t="shared" si="9"/>
        <v>0.9</v>
      </c>
      <c r="J56" s="2">
        <f t="shared" si="10"/>
        <v>536.83492500000011</v>
      </c>
      <c r="K56" s="3">
        <v>45943</v>
      </c>
      <c r="L56" s="2">
        <v>303.63</v>
      </c>
      <c r="M56" s="2">
        <f t="shared" si="6"/>
        <v>233.20492500000012</v>
      </c>
      <c r="N56" s="1" t="str">
        <f t="shared" si="11"/>
        <v>Competitive</v>
      </c>
    </row>
    <row r="57" spans="1:14" x14ac:dyDescent="0.3">
      <c r="A57" s="1" t="s">
        <v>37</v>
      </c>
      <c r="B57" s="2">
        <v>778.05</v>
      </c>
      <c r="C57" s="1" t="s">
        <v>18</v>
      </c>
      <c r="D57" s="1" t="s">
        <v>22</v>
      </c>
      <c r="E57" s="1">
        <v>27</v>
      </c>
      <c r="F57" s="2">
        <v>752.5</v>
      </c>
      <c r="G57" s="1">
        <f t="shared" si="7"/>
        <v>1.1000000000000001</v>
      </c>
      <c r="H57" s="1">
        <f t="shared" si="8"/>
        <v>0.85</v>
      </c>
      <c r="I57" s="1">
        <f t="shared" si="9"/>
        <v>1.1000000000000001</v>
      </c>
      <c r="J57" s="2">
        <f t="shared" si="10"/>
        <v>800.22442500000011</v>
      </c>
      <c r="K57" s="3">
        <v>45946</v>
      </c>
      <c r="L57" s="2">
        <v>429.4</v>
      </c>
      <c r="M57" s="2">
        <f t="shared" si="6"/>
        <v>370.82442500000013</v>
      </c>
      <c r="N57" s="1" t="str">
        <f t="shared" si="11"/>
        <v>Competitive</v>
      </c>
    </row>
    <row r="58" spans="1:14" x14ac:dyDescent="0.3">
      <c r="A58" s="1" t="s">
        <v>30</v>
      </c>
      <c r="B58" s="2">
        <v>900</v>
      </c>
      <c r="C58" s="1" t="s">
        <v>15</v>
      </c>
      <c r="D58" s="1" t="s">
        <v>16</v>
      </c>
      <c r="E58" s="1">
        <v>174</v>
      </c>
      <c r="F58" s="2">
        <v>1258.26</v>
      </c>
      <c r="G58" s="1">
        <f t="shared" si="7"/>
        <v>1.05</v>
      </c>
      <c r="H58" s="1">
        <f t="shared" si="8"/>
        <v>1</v>
      </c>
      <c r="I58" s="1">
        <f t="shared" si="9"/>
        <v>0.9</v>
      </c>
      <c r="J58" s="2">
        <f t="shared" si="10"/>
        <v>850.5</v>
      </c>
      <c r="K58" s="3">
        <v>45697</v>
      </c>
      <c r="L58" s="2">
        <v>461.33</v>
      </c>
      <c r="M58" s="2">
        <f t="shared" ref="M58" si="12">J58-L58</f>
        <v>389.17</v>
      </c>
      <c r="N58" s="1" t="str">
        <f t="shared" si="11"/>
        <v>Competitive</v>
      </c>
    </row>
    <row r="59" spans="1:14" x14ac:dyDescent="0.3">
      <c r="A59" s="1" t="s">
        <v>30</v>
      </c>
      <c r="B59" s="2">
        <v>1400</v>
      </c>
      <c r="C59" s="1" t="s">
        <v>18</v>
      </c>
      <c r="D59" s="1" t="s">
        <v>22</v>
      </c>
      <c r="E59" s="1">
        <v>174</v>
      </c>
      <c r="F59" s="2">
        <v>358.26</v>
      </c>
      <c r="G59" s="1">
        <f t="shared" si="7"/>
        <v>1.1000000000000001</v>
      </c>
      <c r="H59" s="1">
        <f t="shared" si="8"/>
        <v>0.85</v>
      </c>
      <c r="I59" s="1">
        <f t="shared" si="9"/>
        <v>0.9</v>
      </c>
      <c r="J59" s="2">
        <f t="shared" si="10"/>
        <v>1178.1000000000001</v>
      </c>
      <c r="K59" s="3">
        <v>45697</v>
      </c>
      <c r="L59" s="2">
        <v>950</v>
      </c>
      <c r="M59" s="2">
        <f>J59-L59</f>
        <v>228.10000000000014</v>
      </c>
      <c r="N59" s="1" t="str">
        <f t="shared" si="11"/>
        <v>Expensive</v>
      </c>
    </row>
    <row r="60" spans="1:14" x14ac:dyDescent="0.3">
      <c r="A60" s="1" t="s">
        <v>35</v>
      </c>
      <c r="B60" s="2">
        <v>548</v>
      </c>
      <c r="C60" s="1" t="s">
        <v>18</v>
      </c>
      <c r="D60" s="1" t="s">
        <v>16</v>
      </c>
      <c r="E60" s="1">
        <v>164</v>
      </c>
      <c r="F60" s="2">
        <v>753.27</v>
      </c>
      <c r="G60" s="1">
        <f t="shared" si="7"/>
        <v>1.1000000000000001</v>
      </c>
      <c r="H60" s="1">
        <f t="shared" si="8"/>
        <v>1</v>
      </c>
      <c r="I60" s="1">
        <f t="shared" si="9"/>
        <v>0.9</v>
      </c>
      <c r="J60" s="2">
        <f t="shared" si="10"/>
        <v>542.5200000000001</v>
      </c>
      <c r="K60" s="3">
        <v>45772</v>
      </c>
      <c r="L60" s="2">
        <v>387</v>
      </c>
      <c r="M60" s="2">
        <f>J60-L60</f>
        <v>155.5200000000001</v>
      </c>
      <c r="N60" s="1" t="str">
        <f t="shared" si="11"/>
        <v>Competitive</v>
      </c>
    </row>
    <row r="61" spans="1:14" x14ac:dyDescent="0.3">
      <c r="A61" s="1" t="s">
        <v>38</v>
      </c>
      <c r="B61" s="2">
        <v>457.98</v>
      </c>
      <c r="C61" s="1" t="s">
        <v>21</v>
      </c>
      <c r="D61" s="1" t="s">
        <v>16</v>
      </c>
      <c r="E61" s="1">
        <v>142</v>
      </c>
      <c r="F61" s="2">
        <v>399.41</v>
      </c>
      <c r="G61" s="1">
        <f t="shared" ref="G61:G100" si="13">IF(C61="Winter", 1.1, IF(C61="Diwali", 1.15, IF(C61="Summer", 1.05, 1)))</f>
        <v>1.1499999999999999</v>
      </c>
      <c r="H61" s="1">
        <f t="shared" ref="H61:H100" si="14">IF(D61="High", 1.2, IF(D61="Medium", 1, 0.85))</f>
        <v>1</v>
      </c>
      <c r="I61" s="1">
        <f t="shared" ref="I61:I100" si="15">IF(E61&lt;30, 1.1, IF(E61&lt;80, 1, 0.9))</f>
        <v>0.9</v>
      </c>
      <c r="J61" s="2">
        <f t="shared" ref="J61:J100" si="16">B61*G61*H61*I61</f>
        <v>474.00930000000005</v>
      </c>
      <c r="K61" s="3">
        <v>45916</v>
      </c>
      <c r="L61" s="2">
        <v>319.93</v>
      </c>
      <c r="M61" s="2">
        <f>J61-L61</f>
        <v>154.07930000000005</v>
      </c>
      <c r="N61" s="1" t="str">
        <f t="shared" ref="N61:N100" si="17">IF(J61 &gt; F61 * 1.15,"Expensive","Competitive")</f>
        <v>Expensive</v>
      </c>
    </row>
    <row r="62" spans="1:14" ht="15" x14ac:dyDescent="0.3">
      <c r="A62" s="5" t="s">
        <v>42</v>
      </c>
      <c r="B62" s="2">
        <v>857.98</v>
      </c>
      <c r="C62" s="1" t="s">
        <v>15</v>
      </c>
      <c r="D62" s="1" t="s">
        <v>40</v>
      </c>
      <c r="E62" s="1">
        <v>152</v>
      </c>
      <c r="F62" s="2">
        <v>799.41</v>
      </c>
      <c r="G62" s="1">
        <f t="shared" si="13"/>
        <v>1.05</v>
      </c>
      <c r="H62" s="1">
        <f t="shared" si="14"/>
        <v>0.85</v>
      </c>
      <c r="I62" s="1">
        <f t="shared" si="15"/>
        <v>0.9</v>
      </c>
      <c r="J62" s="2">
        <f t="shared" si="16"/>
        <v>689.17243500000006</v>
      </c>
      <c r="K62" s="3">
        <v>45748</v>
      </c>
      <c r="L62" s="2">
        <v>319.93</v>
      </c>
      <c r="M62" s="2">
        <f t="shared" ref="M62:M100" si="18">J62-L62</f>
        <v>369.24243500000006</v>
      </c>
      <c r="N62" s="1" t="str">
        <f t="shared" si="17"/>
        <v>Competitive</v>
      </c>
    </row>
    <row r="63" spans="1:14" x14ac:dyDescent="0.3">
      <c r="A63" s="6" t="s">
        <v>43</v>
      </c>
      <c r="B63" s="2">
        <v>2057.98</v>
      </c>
      <c r="C63" s="1" t="s">
        <v>15</v>
      </c>
      <c r="D63" s="1" t="s">
        <v>16</v>
      </c>
      <c r="E63" s="1">
        <v>92</v>
      </c>
      <c r="F63" s="2">
        <v>3099.41</v>
      </c>
      <c r="G63" s="1">
        <f t="shared" si="13"/>
        <v>1.05</v>
      </c>
      <c r="H63" s="1">
        <f t="shared" si="14"/>
        <v>1</v>
      </c>
      <c r="I63" s="1">
        <f t="shared" si="15"/>
        <v>0.9</v>
      </c>
      <c r="J63" s="2">
        <f t="shared" si="16"/>
        <v>1944.7910999999999</v>
      </c>
      <c r="K63" s="3">
        <v>45811</v>
      </c>
      <c r="L63" s="2">
        <v>1087.93</v>
      </c>
      <c r="M63" s="2">
        <f t="shared" si="18"/>
        <v>856.86109999999985</v>
      </c>
      <c r="N63" s="1" t="str">
        <f t="shared" si="17"/>
        <v>Competitive</v>
      </c>
    </row>
    <row r="64" spans="1:14" ht="15" x14ac:dyDescent="0.3">
      <c r="A64" s="5" t="s">
        <v>45</v>
      </c>
      <c r="B64" s="2">
        <v>357.98</v>
      </c>
      <c r="C64" s="1" t="s">
        <v>15</v>
      </c>
      <c r="D64" s="1" t="s">
        <v>19</v>
      </c>
      <c r="E64" s="1">
        <v>42</v>
      </c>
      <c r="F64" s="2">
        <v>399.41</v>
      </c>
      <c r="G64" s="1">
        <f t="shared" si="13"/>
        <v>1.05</v>
      </c>
      <c r="H64" s="1">
        <f t="shared" si="14"/>
        <v>1.2</v>
      </c>
      <c r="I64" s="1">
        <f t="shared" si="15"/>
        <v>1</v>
      </c>
      <c r="J64" s="2">
        <f t="shared" si="16"/>
        <v>451.0548</v>
      </c>
      <c r="K64" s="3">
        <v>45728</v>
      </c>
      <c r="L64" s="2">
        <v>219.93</v>
      </c>
      <c r="M64" s="2">
        <f t="shared" si="18"/>
        <v>231.12479999999999</v>
      </c>
      <c r="N64" s="1" t="str">
        <f t="shared" si="17"/>
        <v>Competitive</v>
      </c>
    </row>
    <row r="65" spans="1:14" ht="15" x14ac:dyDescent="0.3">
      <c r="A65" s="5" t="s">
        <v>44</v>
      </c>
      <c r="B65" s="2">
        <v>10757.98</v>
      </c>
      <c r="C65" s="1" t="s">
        <v>18</v>
      </c>
      <c r="D65" s="1" t="s">
        <v>16</v>
      </c>
      <c r="E65" s="1">
        <v>142</v>
      </c>
      <c r="F65" s="2">
        <v>8099.41</v>
      </c>
      <c r="G65" s="1">
        <f t="shared" si="13"/>
        <v>1.1000000000000001</v>
      </c>
      <c r="H65" s="1">
        <f t="shared" si="14"/>
        <v>1</v>
      </c>
      <c r="I65" s="1">
        <f t="shared" si="15"/>
        <v>0.9</v>
      </c>
      <c r="J65" s="2">
        <f t="shared" si="16"/>
        <v>10650.4002</v>
      </c>
      <c r="K65" s="3">
        <v>45769</v>
      </c>
      <c r="L65" s="2">
        <v>7019.93</v>
      </c>
      <c r="M65" s="2">
        <f t="shared" si="18"/>
        <v>3630.4701999999997</v>
      </c>
      <c r="N65" s="1" t="str">
        <f t="shared" si="17"/>
        <v>Expensive</v>
      </c>
    </row>
    <row r="66" spans="1:14" ht="15" x14ac:dyDescent="0.3">
      <c r="A66" s="5" t="s">
        <v>43</v>
      </c>
      <c r="B66" s="2">
        <v>6057.98</v>
      </c>
      <c r="C66" s="1" t="s">
        <v>18</v>
      </c>
      <c r="D66" s="1" t="s">
        <v>22</v>
      </c>
      <c r="E66" s="1">
        <v>149</v>
      </c>
      <c r="F66" s="2">
        <v>5099.41</v>
      </c>
      <c r="G66" s="1">
        <f t="shared" si="13"/>
        <v>1.1000000000000001</v>
      </c>
      <c r="H66" s="1">
        <f t="shared" si="14"/>
        <v>0.85</v>
      </c>
      <c r="I66" s="1">
        <f t="shared" si="15"/>
        <v>0.9</v>
      </c>
      <c r="J66" s="2">
        <f t="shared" si="16"/>
        <v>5097.7901700000002</v>
      </c>
      <c r="K66" s="3">
        <v>45787</v>
      </c>
      <c r="L66" s="2">
        <v>2009.93</v>
      </c>
      <c r="M66" s="2">
        <f t="shared" si="18"/>
        <v>3087.8601699999999</v>
      </c>
      <c r="N66" s="1" t="str">
        <f t="shared" si="17"/>
        <v>Competitive</v>
      </c>
    </row>
    <row r="67" spans="1:14" ht="15" x14ac:dyDescent="0.3">
      <c r="A67" s="5" t="s">
        <v>45</v>
      </c>
      <c r="B67" s="2">
        <v>460.98</v>
      </c>
      <c r="C67" s="1" t="s">
        <v>18</v>
      </c>
      <c r="D67" s="1" t="s">
        <v>16</v>
      </c>
      <c r="E67" s="1">
        <v>100</v>
      </c>
      <c r="F67" s="2">
        <v>399.41</v>
      </c>
      <c r="G67" s="1">
        <f t="shared" si="13"/>
        <v>1.1000000000000001</v>
      </c>
      <c r="H67" s="1">
        <f t="shared" si="14"/>
        <v>1</v>
      </c>
      <c r="I67" s="1">
        <f t="shared" si="15"/>
        <v>0.9</v>
      </c>
      <c r="J67" s="2">
        <f t="shared" si="16"/>
        <v>456.37020000000007</v>
      </c>
      <c r="K67" s="3">
        <v>45780</v>
      </c>
      <c r="L67" s="2">
        <v>309.93</v>
      </c>
      <c r="M67" s="2">
        <f t="shared" si="18"/>
        <v>146.44020000000006</v>
      </c>
      <c r="N67" s="1" t="str">
        <f t="shared" si="17"/>
        <v>Competitive</v>
      </c>
    </row>
    <row r="68" spans="1:14" ht="15" x14ac:dyDescent="0.3">
      <c r="A68" s="5" t="s">
        <v>42</v>
      </c>
      <c r="B68" s="2">
        <v>700</v>
      </c>
      <c r="C68" s="1" t="s">
        <v>18</v>
      </c>
      <c r="D68" s="1" t="s">
        <v>16</v>
      </c>
      <c r="E68" s="1">
        <v>140</v>
      </c>
      <c r="F68" s="2">
        <v>859.41</v>
      </c>
      <c r="G68" s="1">
        <f t="shared" si="13"/>
        <v>1.1000000000000001</v>
      </c>
      <c r="H68" s="1">
        <f t="shared" si="14"/>
        <v>1</v>
      </c>
      <c r="I68" s="1">
        <f t="shared" si="15"/>
        <v>0.9</v>
      </c>
      <c r="J68" s="2">
        <f t="shared" si="16"/>
        <v>693.00000000000011</v>
      </c>
      <c r="K68" s="3">
        <v>45828</v>
      </c>
      <c r="L68" s="2">
        <v>419.93</v>
      </c>
      <c r="M68" s="2">
        <f t="shared" si="18"/>
        <v>273.07000000000011</v>
      </c>
      <c r="N68" s="1" t="str">
        <f t="shared" si="17"/>
        <v>Competitive</v>
      </c>
    </row>
    <row r="69" spans="1:14" ht="15" x14ac:dyDescent="0.3">
      <c r="A69" s="5" t="s">
        <v>45</v>
      </c>
      <c r="B69" s="2">
        <v>597.98</v>
      </c>
      <c r="C69" s="1" t="s">
        <v>21</v>
      </c>
      <c r="D69" s="1" t="s">
        <v>22</v>
      </c>
      <c r="E69" s="1">
        <v>200</v>
      </c>
      <c r="F69" s="2">
        <v>699.41</v>
      </c>
      <c r="G69" s="1">
        <f t="shared" si="13"/>
        <v>1.1499999999999999</v>
      </c>
      <c r="H69" s="1">
        <f t="shared" si="14"/>
        <v>0.85</v>
      </c>
      <c r="I69" s="1">
        <f t="shared" si="15"/>
        <v>0.9</v>
      </c>
      <c r="J69" s="2">
        <f t="shared" si="16"/>
        <v>526.07290499999999</v>
      </c>
      <c r="K69" s="3">
        <v>45824</v>
      </c>
      <c r="L69" s="2">
        <v>369.93</v>
      </c>
      <c r="M69" s="2">
        <f t="shared" si="18"/>
        <v>156.14290499999998</v>
      </c>
      <c r="N69" s="1" t="str">
        <f t="shared" si="17"/>
        <v>Competitive</v>
      </c>
    </row>
    <row r="70" spans="1:14" ht="17.399999999999999" customHeight="1" x14ac:dyDescent="0.3">
      <c r="A70" s="5" t="s">
        <v>54</v>
      </c>
      <c r="B70" s="2">
        <v>657.98</v>
      </c>
      <c r="C70" s="1" t="s">
        <v>15</v>
      </c>
      <c r="D70" s="1" t="s">
        <v>16</v>
      </c>
      <c r="E70" s="1">
        <v>122</v>
      </c>
      <c r="F70" s="2">
        <v>649.41</v>
      </c>
      <c r="G70" s="1">
        <f t="shared" si="13"/>
        <v>1.05</v>
      </c>
      <c r="H70" s="1">
        <f t="shared" si="14"/>
        <v>1</v>
      </c>
      <c r="I70" s="1">
        <f t="shared" si="15"/>
        <v>0.9</v>
      </c>
      <c r="J70" s="2">
        <f t="shared" si="16"/>
        <v>621.79110000000003</v>
      </c>
      <c r="K70" s="3">
        <v>45881</v>
      </c>
      <c r="L70" s="2">
        <v>319.93</v>
      </c>
      <c r="M70" s="2">
        <f t="shared" si="18"/>
        <v>301.86110000000002</v>
      </c>
      <c r="N70" s="1" t="str">
        <f t="shared" si="17"/>
        <v>Competitive</v>
      </c>
    </row>
    <row r="71" spans="1:14" ht="16.2" customHeight="1" x14ac:dyDescent="0.3">
      <c r="A71" s="5" t="s">
        <v>54</v>
      </c>
      <c r="B71" s="2">
        <v>848</v>
      </c>
      <c r="C71" s="1" t="s">
        <v>18</v>
      </c>
      <c r="D71" s="1" t="s">
        <v>22</v>
      </c>
      <c r="E71" s="1">
        <v>182</v>
      </c>
      <c r="F71" s="2">
        <v>799.41</v>
      </c>
      <c r="G71" s="1">
        <f t="shared" si="13"/>
        <v>1.1000000000000001</v>
      </c>
      <c r="H71" s="1">
        <f t="shared" si="14"/>
        <v>0.85</v>
      </c>
      <c r="I71" s="1">
        <f t="shared" si="15"/>
        <v>0.9</v>
      </c>
      <c r="J71" s="2">
        <f t="shared" si="16"/>
        <v>713.59199999999998</v>
      </c>
      <c r="K71" s="3">
        <v>45782</v>
      </c>
      <c r="L71" s="2">
        <v>319.93</v>
      </c>
      <c r="M71" s="2">
        <f t="shared" si="18"/>
        <v>393.66199999999998</v>
      </c>
      <c r="N71" s="1" t="str">
        <f t="shared" si="17"/>
        <v>Competitive</v>
      </c>
    </row>
    <row r="72" spans="1:14" ht="15" x14ac:dyDescent="0.3">
      <c r="A72" s="5" t="s">
        <v>44</v>
      </c>
      <c r="B72" s="2">
        <v>8037</v>
      </c>
      <c r="C72" s="1" t="s">
        <v>15</v>
      </c>
      <c r="D72" s="1" t="s">
        <v>22</v>
      </c>
      <c r="E72" s="1">
        <v>186</v>
      </c>
      <c r="F72" s="2">
        <v>10099.41</v>
      </c>
      <c r="G72" s="1">
        <f t="shared" si="13"/>
        <v>1.05</v>
      </c>
      <c r="H72" s="1">
        <f t="shared" si="14"/>
        <v>0.85</v>
      </c>
      <c r="I72" s="1">
        <f t="shared" si="15"/>
        <v>0.9</v>
      </c>
      <c r="J72" s="2">
        <f t="shared" si="16"/>
        <v>6455.7202500000003</v>
      </c>
      <c r="K72" s="3">
        <v>45705</v>
      </c>
      <c r="L72" s="2">
        <v>4019.93</v>
      </c>
      <c r="M72" s="2">
        <f t="shared" si="18"/>
        <v>2435.7902500000005</v>
      </c>
      <c r="N72" s="1" t="str">
        <f t="shared" si="17"/>
        <v>Competitive</v>
      </c>
    </row>
    <row r="73" spans="1:14" ht="15" x14ac:dyDescent="0.3">
      <c r="A73" s="5" t="s">
        <v>43</v>
      </c>
      <c r="B73" s="2">
        <v>5057.9799999999996</v>
      </c>
      <c r="C73" s="1" t="s">
        <v>21</v>
      </c>
      <c r="D73" s="1" t="s">
        <v>19</v>
      </c>
      <c r="E73" s="1">
        <v>49</v>
      </c>
      <c r="F73" s="2">
        <v>4809.41</v>
      </c>
      <c r="G73" s="1">
        <f t="shared" si="13"/>
        <v>1.1499999999999999</v>
      </c>
      <c r="H73" s="1">
        <f t="shared" si="14"/>
        <v>1.2</v>
      </c>
      <c r="I73" s="1">
        <f t="shared" si="15"/>
        <v>1</v>
      </c>
      <c r="J73" s="2">
        <f t="shared" si="16"/>
        <v>6980.0123999999987</v>
      </c>
      <c r="K73" s="3">
        <v>45880</v>
      </c>
      <c r="L73" s="2">
        <v>1019.93</v>
      </c>
      <c r="M73" s="2">
        <f t="shared" si="18"/>
        <v>5960.0823999999984</v>
      </c>
      <c r="N73" s="1" t="str">
        <f t="shared" si="17"/>
        <v>Expensive</v>
      </c>
    </row>
    <row r="74" spans="1:14" ht="16.2" customHeight="1" x14ac:dyDescent="0.3">
      <c r="A74" s="5" t="s">
        <v>54</v>
      </c>
      <c r="B74" s="2">
        <v>1274</v>
      </c>
      <c r="C74" s="1" t="s">
        <v>21</v>
      </c>
      <c r="D74" s="1" t="s">
        <v>19</v>
      </c>
      <c r="E74" s="1">
        <v>29</v>
      </c>
      <c r="F74" s="2">
        <v>1909.41</v>
      </c>
      <c r="G74" s="1">
        <f t="shared" si="13"/>
        <v>1.1499999999999999</v>
      </c>
      <c r="H74" s="1">
        <f t="shared" si="14"/>
        <v>1.2</v>
      </c>
      <c r="I74" s="1">
        <f t="shared" si="15"/>
        <v>1.1000000000000001</v>
      </c>
      <c r="J74" s="2">
        <f t="shared" si="16"/>
        <v>1933.932</v>
      </c>
      <c r="K74" s="3">
        <v>45886</v>
      </c>
      <c r="L74" s="2">
        <v>319.93</v>
      </c>
      <c r="M74" s="2">
        <f t="shared" si="18"/>
        <v>1614.002</v>
      </c>
      <c r="N74" s="1" t="str">
        <f t="shared" si="17"/>
        <v>Competitive</v>
      </c>
    </row>
    <row r="75" spans="1:14" ht="16.2" customHeight="1" x14ac:dyDescent="0.3">
      <c r="A75" s="5" t="s">
        <v>46</v>
      </c>
      <c r="B75" s="2">
        <v>2007.98</v>
      </c>
      <c r="C75" s="1" t="s">
        <v>15</v>
      </c>
      <c r="D75" s="1" t="s">
        <v>22</v>
      </c>
      <c r="E75" s="1">
        <v>172</v>
      </c>
      <c r="F75" s="2">
        <v>2699.41</v>
      </c>
      <c r="G75" s="1">
        <f t="shared" si="13"/>
        <v>1.05</v>
      </c>
      <c r="H75" s="1">
        <f t="shared" si="14"/>
        <v>0.85</v>
      </c>
      <c r="I75" s="1">
        <f t="shared" si="15"/>
        <v>0.9</v>
      </c>
      <c r="J75" s="2">
        <f t="shared" si="16"/>
        <v>1612.9099349999999</v>
      </c>
      <c r="K75" s="8">
        <v>45884</v>
      </c>
      <c r="L75" s="2">
        <v>1009.93</v>
      </c>
      <c r="M75" s="2">
        <f t="shared" si="18"/>
        <v>602.97993499999995</v>
      </c>
      <c r="N75" s="1" t="str">
        <f t="shared" si="17"/>
        <v>Competitive</v>
      </c>
    </row>
    <row r="76" spans="1:14" ht="15" x14ac:dyDescent="0.3">
      <c r="A76" s="5" t="s">
        <v>44</v>
      </c>
      <c r="B76" s="2">
        <v>15075</v>
      </c>
      <c r="C76" s="1" t="s">
        <v>21</v>
      </c>
      <c r="D76" s="1" t="s">
        <v>19</v>
      </c>
      <c r="E76" s="1">
        <v>52</v>
      </c>
      <c r="F76" s="2">
        <v>20099.41</v>
      </c>
      <c r="G76" s="1">
        <f t="shared" si="13"/>
        <v>1.1499999999999999</v>
      </c>
      <c r="H76" s="1">
        <f t="shared" si="14"/>
        <v>1.2</v>
      </c>
      <c r="I76" s="1">
        <f t="shared" si="15"/>
        <v>1</v>
      </c>
      <c r="J76" s="2">
        <f t="shared" si="16"/>
        <v>20803.5</v>
      </c>
      <c r="K76" s="3">
        <v>45860</v>
      </c>
      <c r="L76" s="2">
        <v>10019.93</v>
      </c>
      <c r="M76" s="2">
        <f t="shared" si="18"/>
        <v>10783.57</v>
      </c>
      <c r="N76" s="1" t="str">
        <f t="shared" si="17"/>
        <v>Competitive</v>
      </c>
    </row>
    <row r="77" spans="1:14" ht="15" x14ac:dyDescent="0.3">
      <c r="A77" s="5" t="s">
        <v>42</v>
      </c>
      <c r="B77" s="2">
        <v>1200</v>
      </c>
      <c r="C77" s="1" t="s">
        <v>21</v>
      </c>
      <c r="D77" s="1" t="s">
        <v>19</v>
      </c>
      <c r="E77" s="1">
        <v>51</v>
      </c>
      <c r="F77" s="2">
        <v>900.41</v>
      </c>
      <c r="G77" s="1">
        <f t="shared" si="13"/>
        <v>1.1499999999999999</v>
      </c>
      <c r="H77" s="1">
        <f t="shared" si="14"/>
        <v>1.2</v>
      </c>
      <c r="I77" s="1">
        <f t="shared" si="15"/>
        <v>1</v>
      </c>
      <c r="J77" s="2">
        <f t="shared" si="16"/>
        <v>1656</v>
      </c>
      <c r="K77" s="3">
        <v>45727</v>
      </c>
      <c r="L77" s="2">
        <v>900</v>
      </c>
      <c r="M77" s="2">
        <f t="shared" si="18"/>
        <v>756</v>
      </c>
      <c r="N77" s="1" t="str">
        <f t="shared" si="17"/>
        <v>Expensive</v>
      </c>
    </row>
    <row r="78" spans="1:14" ht="18" customHeight="1" x14ac:dyDescent="0.3">
      <c r="A78" s="5" t="s">
        <v>46</v>
      </c>
      <c r="B78" s="2">
        <v>3557.98</v>
      </c>
      <c r="C78" s="1" t="s">
        <v>18</v>
      </c>
      <c r="D78" s="1" t="s">
        <v>16</v>
      </c>
      <c r="E78" s="1">
        <v>102</v>
      </c>
      <c r="F78" s="2">
        <v>2299.41</v>
      </c>
      <c r="G78" s="1">
        <f t="shared" si="13"/>
        <v>1.1000000000000001</v>
      </c>
      <c r="H78" s="1">
        <f t="shared" si="14"/>
        <v>1</v>
      </c>
      <c r="I78" s="1">
        <f t="shared" si="15"/>
        <v>0.9</v>
      </c>
      <c r="J78" s="2">
        <f t="shared" si="16"/>
        <v>3522.4002000000005</v>
      </c>
      <c r="K78" s="8">
        <v>45850</v>
      </c>
      <c r="L78" s="2">
        <v>1209.93</v>
      </c>
      <c r="M78" s="2">
        <f t="shared" si="18"/>
        <v>2312.4702000000007</v>
      </c>
      <c r="N78" s="1" t="str">
        <f t="shared" si="17"/>
        <v>Expensive</v>
      </c>
    </row>
    <row r="79" spans="1:14" ht="15" customHeight="1" x14ac:dyDescent="0.3">
      <c r="A79" s="5" t="s">
        <v>47</v>
      </c>
      <c r="B79" s="2">
        <v>2057.98</v>
      </c>
      <c r="C79" s="1" t="s">
        <v>15</v>
      </c>
      <c r="D79" s="1" t="s">
        <v>16</v>
      </c>
      <c r="E79" s="1">
        <v>112</v>
      </c>
      <c r="F79" s="2">
        <v>2099.41</v>
      </c>
      <c r="G79" s="1">
        <f t="shared" si="13"/>
        <v>1.05</v>
      </c>
      <c r="H79" s="1">
        <f t="shared" si="14"/>
        <v>1</v>
      </c>
      <c r="I79" s="1">
        <f t="shared" si="15"/>
        <v>0.9</v>
      </c>
      <c r="J79" s="2">
        <f t="shared" si="16"/>
        <v>1944.7910999999999</v>
      </c>
      <c r="K79" s="3">
        <v>45751</v>
      </c>
      <c r="L79" s="2">
        <v>919.93</v>
      </c>
      <c r="M79" s="2">
        <f t="shared" si="18"/>
        <v>1024.8611000000001</v>
      </c>
      <c r="N79" s="1" t="str">
        <f t="shared" si="17"/>
        <v>Competitive</v>
      </c>
    </row>
    <row r="80" spans="1:14" ht="15" x14ac:dyDescent="0.3">
      <c r="A80" s="5" t="s">
        <v>48</v>
      </c>
      <c r="B80" s="2">
        <v>4057.98</v>
      </c>
      <c r="C80" s="1" t="s">
        <v>21</v>
      </c>
      <c r="D80" s="1" t="s">
        <v>19</v>
      </c>
      <c r="E80" s="1">
        <v>62</v>
      </c>
      <c r="F80" s="2">
        <v>5499.41</v>
      </c>
      <c r="G80" s="1">
        <f t="shared" si="13"/>
        <v>1.1499999999999999</v>
      </c>
      <c r="H80" s="1">
        <f t="shared" si="14"/>
        <v>1.2</v>
      </c>
      <c r="I80" s="1">
        <f t="shared" si="15"/>
        <v>1</v>
      </c>
      <c r="J80" s="2">
        <f t="shared" si="16"/>
        <v>5600.0123999999996</v>
      </c>
      <c r="K80" s="3">
        <v>45878</v>
      </c>
      <c r="L80" s="2">
        <v>319.93</v>
      </c>
      <c r="M80" s="2">
        <f t="shared" si="18"/>
        <v>5280.0823999999993</v>
      </c>
      <c r="N80" s="1" t="str">
        <f t="shared" si="17"/>
        <v>Competitive</v>
      </c>
    </row>
    <row r="81" spans="1:14" ht="15" x14ac:dyDescent="0.3">
      <c r="A81" s="5" t="s">
        <v>47</v>
      </c>
      <c r="B81" s="2">
        <v>3948</v>
      </c>
      <c r="C81" s="1" t="s">
        <v>18</v>
      </c>
      <c r="D81" s="1" t="s">
        <v>22</v>
      </c>
      <c r="E81" s="1">
        <v>247</v>
      </c>
      <c r="F81" s="2">
        <v>4799.41</v>
      </c>
      <c r="G81" s="1">
        <f t="shared" si="13"/>
        <v>1.1000000000000001</v>
      </c>
      <c r="H81" s="1">
        <f t="shared" si="14"/>
        <v>0.85</v>
      </c>
      <c r="I81" s="1">
        <f t="shared" si="15"/>
        <v>0.9</v>
      </c>
      <c r="J81" s="2">
        <f t="shared" si="16"/>
        <v>3322.2420000000002</v>
      </c>
      <c r="K81" s="3">
        <v>45876</v>
      </c>
      <c r="L81" s="2">
        <v>1509.93</v>
      </c>
      <c r="M81" s="2">
        <f t="shared" si="18"/>
        <v>1812.3120000000001</v>
      </c>
      <c r="N81" s="1" t="str">
        <f t="shared" si="17"/>
        <v>Competitive</v>
      </c>
    </row>
    <row r="82" spans="1:14" ht="15" x14ac:dyDescent="0.3">
      <c r="A82" s="5" t="s">
        <v>46</v>
      </c>
      <c r="B82" s="2">
        <v>5057.9799999999996</v>
      </c>
      <c r="C82" s="1" t="s">
        <v>21</v>
      </c>
      <c r="D82" s="1" t="s">
        <v>19</v>
      </c>
      <c r="E82" s="1">
        <v>42</v>
      </c>
      <c r="F82" s="2">
        <v>6209.41</v>
      </c>
      <c r="G82" s="1">
        <f t="shared" si="13"/>
        <v>1.1499999999999999</v>
      </c>
      <c r="H82" s="1">
        <f t="shared" si="14"/>
        <v>1.2</v>
      </c>
      <c r="I82" s="1">
        <f t="shared" si="15"/>
        <v>1</v>
      </c>
      <c r="J82" s="2">
        <f t="shared" si="16"/>
        <v>6980.0123999999987</v>
      </c>
      <c r="K82" s="8">
        <v>45879</v>
      </c>
      <c r="L82" s="2">
        <v>319.93</v>
      </c>
      <c r="M82" s="2">
        <f t="shared" si="18"/>
        <v>6660.0823999999984</v>
      </c>
      <c r="N82" s="1" t="str">
        <f t="shared" si="17"/>
        <v>Competitive</v>
      </c>
    </row>
    <row r="83" spans="1:14" ht="15" x14ac:dyDescent="0.3">
      <c r="A83" s="5" t="s">
        <v>47</v>
      </c>
      <c r="B83" s="2">
        <v>3000</v>
      </c>
      <c r="C83" s="1" t="s">
        <v>21</v>
      </c>
      <c r="D83" s="1" t="s">
        <v>19</v>
      </c>
      <c r="E83" s="1">
        <v>20</v>
      </c>
      <c r="F83" s="2">
        <v>4100</v>
      </c>
      <c r="G83" s="1">
        <f t="shared" si="13"/>
        <v>1.1499999999999999</v>
      </c>
      <c r="H83" s="1">
        <f t="shared" si="14"/>
        <v>1.2</v>
      </c>
      <c r="I83" s="1">
        <f t="shared" si="15"/>
        <v>1.1000000000000001</v>
      </c>
      <c r="J83" s="2">
        <f t="shared" si="16"/>
        <v>4553.9999999999991</v>
      </c>
      <c r="K83" s="3">
        <v>45878</v>
      </c>
      <c r="L83" s="2">
        <v>2019.93</v>
      </c>
      <c r="M83" s="2">
        <f t="shared" si="18"/>
        <v>2534.0699999999988</v>
      </c>
      <c r="N83" s="1" t="str">
        <f t="shared" si="17"/>
        <v>Competitive</v>
      </c>
    </row>
    <row r="84" spans="1:14" ht="15" x14ac:dyDescent="0.3">
      <c r="A84" s="5" t="s">
        <v>48</v>
      </c>
      <c r="B84" s="2">
        <v>12087</v>
      </c>
      <c r="C84" s="1" t="s">
        <v>18</v>
      </c>
      <c r="D84" s="1" t="s">
        <v>16</v>
      </c>
      <c r="E84" s="1">
        <v>132</v>
      </c>
      <c r="F84" s="2">
        <v>10999.41</v>
      </c>
      <c r="G84" s="1">
        <f t="shared" si="13"/>
        <v>1.1000000000000001</v>
      </c>
      <c r="H84" s="1">
        <f t="shared" si="14"/>
        <v>1</v>
      </c>
      <c r="I84" s="1">
        <f t="shared" si="15"/>
        <v>0.9</v>
      </c>
      <c r="J84" s="2">
        <f t="shared" si="16"/>
        <v>11966.130000000001</v>
      </c>
      <c r="K84" s="3">
        <v>45746</v>
      </c>
      <c r="L84" s="2">
        <v>319.93</v>
      </c>
      <c r="M84" s="2">
        <f t="shared" si="18"/>
        <v>11646.2</v>
      </c>
      <c r="N84" s="1" t="str">
        <f t="shared" si="17"/>
        <v>Competitive</v>
      </c>
    </row>
    <row r="85" spans="1:14" ht="15" x14ac:dyDescent="0.3">
      <c r="A85" s="5" t="s">
        <v>49</v>
      </c>
      <c r="B85" s="2">
        <v>4057.98</v>
      </c>
      <c r="C85" s="1" t="s">
        <v>15</v>
      </c>
      <c r="D85" s="1" t="s">
        <v>19</v>
      </c>
      <c r="E85" s="1">
        <v>42</v>
      </c>
      <c r="F85" s="2">
        <v>3909.41</v>
      </c>
      <c r="G85" s="1">
        <f t="shared" si="13"/>
        <v>1.05</v>
      </c>
      <c r="H85" s="1">
        <f t="shared" si="14"/>
        <v>1.2</v>
      </c>
      <c r="I85" s="1">
        <f t="shared" si="15"/>
        <v>1</v>
      </c>
      <c r="J85" s="2">
        <f t="shared" si="16"/>
        <v>5113.0547999999999</v>
      </c>
      <c r="K85" s="3">
        <v>45747</v>
      </c>
      <c r="L85" s="2">
        <v>2009.93</v>
      </c>
      <c r="M85" s="2">
        <f t="shared" si="18"/>
        <v>3103.1247999999996</v>
      </c>
      <c r="N85" s="1" t="str">
        <f t="shared" si="17"/>
        <v>Expensive</v>
      </c>
    </row>
    <row r="86" spans="1:14" ht="15" x14ac:dyDescent="0.3">
      <c r="A86" s="5" t="s">
        <v>50</v>
      </c>
      <c r="B86" s="2">
        <v>807.98</v>
      </c>
      <c r="C86" s="1" t="s">
        <v>15</v>
      </c>
      <c r="D86" s="1" t="s">
        <v>16</v>
      </c>
      <c r="E86" s="1">
        <v>102</v>
      </c>
      <c r="F86" s="2">
        <v>799.41</v>
      </c>
      <c r="G86" s="1">
        <f t="shared" si="13"/>
        <v>1.05</v>
      </c>
      <c r="H86" s="1">
        <f t="shared" si="14"/>
        <v>1</v>
      </c>
      <c r="I86" s="1">
        <f t="shared" si="15"/>
        <v>0.9</v>
      </c>
      <c r="J86" s="2">
        <f t="shared" si="16"/>
        <v>763.54110000000003</v>
      </c>
      <c r="K86" s="3">
        <v>45658</v>
      </c>
      <c r="L86" s="2">
        <v>519.92999999999995</v>
      </c>
      <c r="M86" s="2">
        <f t="shared" si="18"/>
        <v>243.61110000000008</v>
      </c>
      <c r="N86" s="1" t="str">
        <f t="shared" si="17"/>
        <v>Competitive</v>
      </c>
    </row>
    <row r="87" spans="1:14" ht="15" x14ac:dyDescent="0.3">
      <c r="A87" s="5" t="s">
        <v>51</v>
      </c>
      <c r="B87" s="2">
        <v>2057.98</v>
      </c>
      <c r="C87" s="1" t="s">
        <v>15</v>
      </c>
      <c r="D87" s="1" t="s">
        <v>22</v>
      </c>
      <c r="E87" s="1">
        <v>172</v>
      </c>
      <c r="F87" s="2">
        <v>3099.41</v>
      </c>
      <c r="G87" s="1">
        <f t="shared" si="13"/>
        <v>1.05</v>
      </c>
      <c r="H87" s="1">
        <f t="shared" si="14"/>
        <v>0.85</v>
      </c>
      <c r="I87" s="1">
        <f t="shared" si="15"/>
        <v>0.9</v>
      </c>
      <c r="J87" s="2">
        <f t="shared" si="16"/>
        <v>1653.072435</v>
      </c>
      <c r="K87" s="3">
        <v>45760</v>
      </c>
      <c r="L87" s="2">
        <v>1219.93</v>
      </c>
      <c r="M87" s="2">
        <f t="shared" si="18"/>
        <v>433.14243499999998</v>
      </c>
      <c r="N87" s="1" t="str">
        <f t="shared" si="17"/>
        <v>Competitive</v>
      </c>
    </row>
    <row r="88" spans="1:14" ht="15" x14ac:dyDescent="0.3">
      <c r="A88" s="5" t="s">
        <v>52</v>
      </c>
      <c r="B88" s="2">
        <v>9007.98</v>
      </c>
      <c r="C88" s="1" t="s">
        <v>15</v>
      </c>
      <c r="D88" s="1" t="s">
        <v>19</v>
      </c>
      <c r="E88" s="1">
        <v>42</v>
      </c>
      <c r="F88" s="2">
        <v>10099.41</v>
      </c>
      <c r="G88" s="1">
        <f t="shared" si="13"/>
        <v>1.05</v>
      </c>
      <c r="H88" s="1">
        <f t="shared" si="14"/>
        <v>1.2</v>
      </c>
      <c r="I88" s="1">
        <f t="shared" si="15"/>
        <v>1</v>
      </c>
      <c r="J88" s="2">
        <f t="shared" si="16"/>
        <v>11350.0548</v>
      </c>
      <c r="K88" s="3">
        <v>45789</v>
      </c>
      <c r="L88" s="2">
        <v>5478</v>
      </c>
      <c r="M88" s="2">
        <f t="shared" si="18"/>
        <v>5872.0547999999999</v>
      </c>
      <c r="N88" s="1" t="str">
        <f t="shared" si="17"/>
        <v>Competitive</v>
      </c>
    </row>
    <row r="89" spans="1:14" ht="15" x14ac:dyDescent="0.3">
      <c r="A89" s="5" t="s">
        <v>49</v>
      </c>
      <c r="B89" s="2">
        <v>2267</v>
      </c>
      <c r="C89" s="1" t="s">
        <v>18</v>
      </c>
      <c r="D89" s="1" t="s">
        <v>22</v>
      </c>
      <c r="E89" s="1">
        <v>250</v>
      </c>
      <c r="F89" s="2">
        <v>1999.41</v>
      </c>
      <c r="G89" s="1">
        <f t="shared" si="13"/>
        <v>1.1000000000000001</v>
      </c>
      <c r="H89" s="1">
        <f t="shared" si="14"/>
        <v>0.85</v>
      </c>
      <c r="I89" s="1">
        <f t="shared" si="15"/>
        <v>0.9</v>
      </c>
      <c r="J89" s="2">
        <f t="shared" si="16"/>
        <v>1907.6804999999999</v>
      </c>
      <c r="K89" s="3">
        <v>45807</v>
      </c>
      <c r="L89" s="2">
        <v>1800</v>
      </c>
      <c r="M89" s="2">
        <f t="shared" si="18"/>
        <v>107.68049999999994</v>
      </c>
      <c r="N89" s="1" t="str">
        <f t="shared" si="17"/>
        <v>Competitive</v>
      </c>
    </row>
    <row r="90" spans="1:14" ht="15" x14ac:dyDescent="0.3">
      <c r="A90" s="5" t="s">
        <v>48</v>
      </c>
      <c r="B90" s="2">
        <v>2876</v>
      </c>
      <c r="C90" s="1" t="s">
        <v>15</v>
      </c>
      <c r="D90" s="1" t="s">
        <v>22</v>
      </c>
      <c r="E90" s="1">
        <v>202</v>
      </c>
      <c r="F90" s="2">
        <v>2699.41</v>
      </c>
      <c r="G90" s="1">
        <f t="shared" si="13"/>
        <v>1.05</v>
      </c>
      <c r="H90" s="1">
        <f t="shared" si="14"/>
        <v>0.85</v>
      </c>
      <c r="I90" s="1">
        <f t="shared" si="15"/>
        <v>0.9</v>
      </c>
      <c r="J90" s="2">
        <f t="shared" si="16"/>
        <v>2310.1469999999999</v>
      </c>
      <c r="K90" s="3">
        <v>45802</v>
      </c>
      <c r="L90" s="2">
        <v>319.93</v>
      </c>
      <c r="M90" s="2">
        <f t="shared" si="18"/>
        <v>1990.2169999999999</v>
      </c>
      <c r="N90" s="1" t="str">
        <f t="shared" si="17"/>
        <v>Competitive</v>
      </c>
    </row>
    <row r="91" spans="1:14" ht="15" x14ac:dyDescent="0.3">
      <c r="A91" s="5" t="s">
        <v>51</v>
      </c>
      <c r="B91" s="2">
        <v>3657.98</v>
      </c>
      <c r="C91" s="1" t="s">
        <v>18</v>
      </c>
      <c r="D91" s="1" t="s">
        <v>16</v>
      </c>
      <c r="E91" s="1">
        <v>122</v>
      </c>
      <c r="F91" s="2">
        <v>1999.41</v>
      </c>
      <c r="G91" s="1">
        <f t="shared" si="13"/>
        <v>1.1000000000000001</v>
      </c>
      <c r="H91" s="1">
        <f t="shared" si="14"/>
        <v>1</v>
      </c>
      <c r="I91" s="1">
        <f t="shared" si="15"/>
        <v>0.9</v>
      </c>
      <c r="J91" s="2">
        <f t="shared" si="16"/>
        <v>3621.4002000000005</v>
      </c>
      <c r="K91" s="3">
        <v>45774</v>
      </c>
      <c r="L91" s="2">
        <v>1109.93</v>
      </c>
      <c r="M91" s="2">
        <f t="shared" si="18"/>
        <v>2511.4702000000007</v>
      </c>
      <c r="N91" s="1" t="str">
        <f t="shared" si="17"/>
        <v>Expensive</v>
      </c>
    </row>
    <row r="92" spans="1:14" ht="15" x14ac:dyDescent="0.3">
      <c r="A92" s="5" t="s">
        <v>52</v>
      </c>
      <c r="B92" s="2">
        <v>14643</v>
      </c>
      <c r="C92" s="1" t="s">
        <v>18</v>
      </c>
      <c r="D92" s="1" t="s">
        <v>16</v>
      </c>
      <c r="E92" s="1">
        <v>136</v>
      </c>
      <c r="F92" s="2">
        <v>15069.81</v>
      </c>
      <c r="G92" s="1">
        <f t="shared" si="13"/>
        <v>1.1000000000000001</v>
      </c>
      <c r="H92" s="1">
        <f t="shared" si="14"/>
        <v>1</v>
      </c>
      <c r="I92" s="1">
        <f t="shared" si="15"/>
        <v>0.9</v>
      </c>
      <c r="J92" s="2">
        <f t="shared" si="16"/>
        <v>14496.570000000002</v>
      </c>
      <c r="K92" s="3">
        <v>45780</v>
      </c>
      <c r="L92" s="2">
        <v>8000</v>
      </c>
      <c r="M92" s="2">
        <f t="shared" si="18"/>
        <v>6496.5700000000015</v>
      </c>
      <c r="N92" s="1" t="str">
        <f t="shared" si="17"/>
        <v>Competitive</v>
      </c>
    </row>
    <row r="93" spans="1:14" ht="15" x14ac:dyDescent="0.3">
      <c r="A93" s="5" t="s">
        <v>51</v>
      </c>
      <c r="B93" s="2">
        <v>4057.98</v>
      </c>
      <c r="C93" s="1" t="s">
        <v>21</v>
      </c>
      <c r="D93" s="1" t="s">
        <v>19</v>
      </c>
      <c r="E93" s="1">
        <v>30</v>
      </c>
      <c r="F93" s="2">
        <v>5099.41</v>
      </c>
      <c r="G93" s="1">
        <f t="shared" si="13"/>
        <v>1.1499999999999999</v>
      </c>
      <c r="H93" s="1">
        <f t="shared" si="14"/>
        <v>1.2</v>
      </c>
      <c r="I93" s="1">
        <f t="shared" si="15"/>
        <v>1</v>
      </c>
      <c r="J93" s="2">
        <f t="shared" si="16"/>
        <v>5600.0123999999996</v>
      </c>
      <c r="K93" s="3">
        <v>45797</v>
      </c>
      <c r="L93" s="2">
        <v>1500</v>
      </c>
      <c r="M93" s="2">
        <f t="shared" si="18"/>
        <v>4100.0123999999996</v>
      </c>
      <c r="N93" s="1" t="str">
        <f t="shared" si="17"/>
        <v>Competitive</v>
      </c>
    </row>
    <row r="94" spans="1:14" ht="15" x14ac:dyDescent="0.3">
      <c r="A94" s="5" t="s">
        <v>53</v>
      </c>
      <c r="B94" s="2">
        <v>1007.98</v>
      </c>
      <c r="C94" s="1" t="s">
        <v>15</v>
      </c>
      <c r="D94" s="1" t="s">
        <v>19</v>
      </c>
      <c r="E94" s="1">
        <v>32</v>
      </c>
      <c r="F94" s="2">
        <v>1109.4100000000001</v>
      </c>
      <c r="G94" s="1">
        <f t="shared" si="13"/>
        <v>1.05</v>
      </c>
      <c r="H94" s="1">
        <f t="shared" si="14"/>
        <v>1.2</v>
      </c>
      <c r="I94" s="1">
        <f t="shared" si="15"/>
        <v>1</v>
      </c>
      <c r="J94" s="2">
        <f t="shared" si="16"/>
        <v>1270.0548000000001</v>
      </c>
      <c r="K94" s="3">
        <v>45808</v>
      </c>
      <c r="L94" s="2">
        <v>909.93</v>
      </c>
      <c r="M94" s="2">
        <f t="shared" si="18"/>
        <v>360.12480000000016</v>
      </c>
      <c r="N94" s="1" t="str">
        <f t="shared" si="17"/>
        <v>Competitive</v>
      </c>
    </row>
    <row r="95" spans="1:14" ht="15" x14ac:dyDescent="0.3">
      <c r="A95" s="5" t="s">
        <v>50</v>
      </c>
      <c r="B95" s="2">
        <v>1200</v>
      </c>
      <c r="C95" s="1" t="s">
        <v>18</v>
      </c>
      <c r="D95" s="1" t="s">
        <v>19</v>
      </c>
      <c r="E95" s="1">
        <v>60</v>
      </c>
      <c r="F95" s="2">
        <v>1599.41</v>
      </c>
      <c r="G95" s="1">
        <f t="shared" si="13"/>
        <v>1.1000000000000001</v>
      </c>
      <c r="H95" s="1">
        <f t="shared" si="14"/>
        <v>1.2</v>
      </c>
      <c r="I95" s="1">
        <f t="shared" si="15"/>
        <v>1</v>
      </c>
      <c r="J95" s="2">
        <f t="shared" si="16"/>
        <v>1584</v>
      </c>
      <c r="K95" s="3">
        <v>45732</v>
      </c>
      <c r="L95" s="2">
        <v>880</v>
      </c>
      <c r="M95" s="2">
        <f t="shared" si="18"/>
        <v>704</v>
      </c>
      <c r="N95" s="1" t="str">
        <f t="shared" si="17"/>
        <v>Competitive</v>
      </c>
    </row>
    <row r="96" spans="1:14" ht="15" x14ac:dyDescent="0.3">
      <c r="A96" s="5" t="s">
        <v>49</v>
      </c>
      <c r="B96" s="2">
        <v>2700</v>
      </c>
      <c r="C96" s="1" t="s">
        <v>21</v>
      </c>
      <c r="D96" s="1" t="s">
        <v>16</v>
      </c>
      <c r="E96" s="1">
        <v>120</v>
      </c>
      <c r="F96" s="2">
        <v>3399.41</v>
      </c>
      <c r="G96" s="1">
        <f t="shared" si="13"/>
        <v>1.1499999999999999</v>
      </c>
      <c r="H96" s="1">
        <f t="shared" si="14"/>
        <v>1</v>
      </c>
      <c r="I96" s="1">
        <f t="shared" si="15"/>
        <v>0.9</v>
      </c>
      <c r="J96" s="2">
        <f t="shared" si="16"/>
        <v>2794.4999999999995</v>
      </c>
      <c r="K96" s="3">
        <v>45689</v>
      </c>
      <c r="L96" s="2">
        <v>1300</v>
      </c>
      <c r="M96" s="2">
        <f t="shared" si="18"/>
        <v>1494.4999999999995</v>
      </c>
      <c r="N96" s="1" t="str">
        <f t="shared" si="17"/>
        <v>Competitive</v>
      </c>
    </row>
    <row r="97" spans="1:14" ht="15" x14ac:dyDescent="0.3">
      <c r="A97" s="5" t="s">
        <v>52</v>
      </c>
      <c r="B97" s="2">
        <v>10856</v>
      </c>
      <c r="C97" s="1" t="s">
        <v>21</v>
      </c>
      <c r="D97" s="1" t="s">
        <v>22</v>
      </c>
      <c r="E97" s="1">
        <v>190</v>
      </c>
      <c r="F97" s="2">
        <v>8567</v>
      </c>
      <c r="G97" s="1">
        <f t="shared" si="13"/>
        <v>1.1499999999999999</v>
      </c>
      <c r="H97" s="1">
        <f t="shared" si="14"/>
        <v>0.85</v>
      </c>
      <c r="I97" s="1">
        <f t="shared" si="15"/>
        <v>0.9</v>
      </c>
      <c r="J97" s="2">
        <f t="shared" si="16"/>
        <v>9550.5660000000007</v>
      </c>
      <c r="K97" s="3">
        <v>45812</v>
      </c>
      <c r="L97" s="2">
        <v>3000</v>
      </c>
      <c r="M97" s="2">
        <f t="shared" si="18"/>
        <v>6550.5660000000007</v>
      </c>
      <c r="N97" s="1" t="str">
        <f t="shared" si="17"/>
        <v>Competitive</v>
      </c>
    </row>
    <row r="98" spans="1:14" ht="15" x14ac:dyDescent="0.3">
      <c r="A98" s="5" t="s">
        <v>53</v>
      </c>
      <c r="B98" s="2">
        <v>1236</v>
      </c>
      <c r="C98" s="1" t="s">
        <v>21</v>
      </c>
      <c r="D98" s="1" t="s">
        <v>22</v>
      </c>
      <c r="E98" s="1">
        <v>202</v>
      </c>
      <c r="F98" s="2">
        <v>1209.4100000000001</v>
      </c>
      <c r="G98" s="1">
        <f t="shared" si="13"/>
        <v>1.1499999999999999</v>
      </c>
      <c r="H98" s="1">
        <f t="shared" si="14"/>
        <v>0.85</v>
      </c>
      <c r="I98" s="1">
        <f t="shared" si="15"/>
        <v>0.9</v>
      </c>
      <c r="J98" s="2">
        <f t="shared" si="16"/>
        <v>1087.3709999999999</v>
      </c>
      <c r="K98" s="3">
        <v>45834</v>
      </c>
      <c r="L98" s="2">
        <v>909.93</v>
      </c>
      <c r="M98" s="2">
        <f t="shared" si="18"/>
        <v>177.44099999999992</v>
      </c>
      <c r="N98" s="1" t="str">
        <f t="shared" si="17"/>
        <v>Competitive</v>
      </c>
    </row>
    <row r="99" spans="1:14" ht="15" x14ac:dyDescent="0.3">
      <c r="A99" s="5" t="s">
        <v>50</v>
      </c>
      <c r="B99" s="2">
        <v>1350</v>
      </c>
      <c r="C99" s="1" t="s">
        <v>21</v>
      </c>
      <c r="D99" s="1" t="s">
        <v>22</v>
      </c>
      <c r="E99" s="1">
        <v>180</v>
      </c>
      <c r="F99" s="2">
        <v>1009.41</v>
      </c>
      <c r="G99" s="1">
        <f t="shared" si="13"/>
        <v>1.1499999999999999</v>
      </c>
      <c r="H99" s="1">
        <f t="shared" si="14"/>
        <v>0.85</v>
      </c>
      <c r="I99" s="1">
        <f t="shared" si="15"/>
        <v>0.9</v>
      </c>
      <c r="J99" s="2">
        <f t="shared" si="16"/>
        <v>1187.6624999999999</v>
      </c>
      <c r="K99" s="3">
        <v>45702</v>
      </c>
      <c r="L99" s="2">
        <v>900.87</v>
      </c>
      <c r="M99" s="2">
        <f t="shared" si="18"/>
        <v>286.7924999999999</v>
      </c>
      <c r="N99" s="1" t="str">
        <f t="shared" si="17"/>
        <v>Expensive</v>
      </c>
    </row>
    <row r="100" spans="1:14" ht="15" x14ac:dyDescent="0.3">
      <c r="A100" s="5" t="s">
        <v>53</v>
      </c>
      <c r="B100" s="2">
        <v>1363</v>
      </c>
      <c r="C100" s="1" t="s">
        <v>18</v>
      </c>
      <c r="D100" s="1" t="s">
        <v>16</v>
      </c>
      <c r="E100" s="1">
        <v>130</v>
      </c>
      <c r="F100" s="2">
        <v>999.41</v>
      </c>
      <c r="G100" s="1">
        <f t="shared" si="13"/>
        <v>1.1000000000000001</v>
      </c>
      <c r="H100" s="1">
        <f t="shared" si="14"/>
        <v>1</v>
      </c>
      <c r="I100" s="1">
        <f t="shared" si="15"/>
        <v>0.9</v>
      </c>
      <c r="J100" s="2">
        <f t="shared" si="16"/>
        <v>1349.3700000000001</v>
      </c>
      <c r="K100" s="3">
        <v>45811</v>
      </c>
      <c r="L100" s="2">
        <v>1050.93</v>
      </c>
      <c r="M100" s="2">
        <f t="shared" si="18"/>
        <v>298.44000000000005</v>
      </c>
      <c r="N100" s="1" t="str">
        <f t="shared" si="17"/>
        <v>Expensive</v>
      </c>
    </row>
  </sheetData>
  <autoFilter ref="A1:N100" xr:uid="{00000000-0001-0000-0000-000000000000}"/>
  <conditionalFormatting sqref="E2:E100">
    <cfRule type="cellIs" dxfId="8" priority="6" operator="lessThan">
      <formula>50</formula>
    </cfRule>
    <cfRule type="cellIs" dxfId="7" priority="7" operator="greaterThanOrEqual">
      <formula>50</formula>
    </cfRule>
    <cfRule type="cellIs" dxfId="6" priority="13" operator="lessThan">
      <formula>50</formula>
    </cfRule>
    <cfRule type="cellIs" dxfId="5" priority="14" operator="greaterThanOrEqual">
      <formula>50</formula>
    </cfRule>
  </conditionalFormatting>
  <conditionalFormatting sqref="N2:N100">
    <cfRule type="containsText" dxfId="4" priority="8" operator="containsText" text="Competitive">
      <formula>NOT(ISERROR(SEARCH("Competitive",N2)))</formula>
    </cfRule>
    <cfRule type="containsText" dxfId="3" priority="11" operator="containsText" text="Expensive">
      <formula>NOT(ISERROR(SEARCH("Expensive",N2)))</formula>
    </cfRule>
    <cfRule type="containsText" dxfId="2" priority="12" operator="containsText" text="Competitive">
      <formula>NOT(ISERROR(SEARCH("Competitive",N2)))</formula>
    </cfRule>
  </conditionalFormatting>
  <conditionalFormatting sqref="O9">
    <cfRule type="containsText" dxfId="1" priority="9" operator="containsText" text="Expensive">
      <formula>NOT(ISERROR(SEARCH("Expensive",O9)))</formula>
    </cfRule>
    <cfRule type="containsText" dxfId="0" priority="10" operator="containsText" text="Competitive">
      <formula>NOT(ISERROR(SEARCH("Competitive",O9)))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B907-685E-4C43-B6CD-E0CB861FD112}">
  <dimension ref="A3:B6"/>
  <sheetViews>
    <sheetView workbookViewId="0">
      <selection activeCell="P22" sqref="P22"/>
    </sheetView>
  </sheetViews>
  <sheetFormatPr defaultRowHeight="14.4" x14ac:dyDescent="0.3"/>
  <cols>
    <col min="1" max="1" width="12.5546875" bestFit="1" customWidth="1"/>
    <col min="2" max="2" width="15.5546875" bestFit="1" customWidth="1"/>
    <col min="3" max="3" width="19.33203125" bestFit="1" customWidth="1"/>
  </cols>
  <sheetData>
    <row r="3" spans="1:2" x14ac:dyDescent="0.3">
      <c r="A3" s="10" t="s">
        <v>57</v>
      </c>
      <c r="B3" t="s">
        <v>58</v>
      </c>
    </row>
    <row r="4" spans="1:2" x14ac:dyDescent="0.3">
      <c r="A4" s="11" t="s">
        <v>55</v>
      </c>
      <c r="B4" s="13">
        <v>80</v>
      </c>
    </row>
    <row r="5" spans="1:2" x14ac:dyDescent="0.3">
      <c r="A5" s="11" t="s">
        <v>41</v>
      </c>
      <c r="B5" s="13">
        <v>19</v>
      </c>
    </row>
    <row r="6" spans="1:2" x14ac:dyDescent="0.3">
      <c r="A6" s="11" t="s">
        <v>56</v>
      </c>
      <c r="B6" s="13">
        <v>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44611-E55E-490E-960F-C3B71F7EF31B}">
  <dimension ref="A3:B37"/>
  <sheetViews>
    <sheetView zoomScale="63" workbookViewId="0">
      <selection activeCell="Z39" sqref="Z39"/>
    </sheetView>
  </sheetViews>
  <sheetFormatPr defaultRowHeight="14.4" x14ac:dyDescent="0.3"/>
  <cols>
    <col min="1" max="1" width="26" bestFit="1" customWidth="1"/>
    <col min="2" max="2" width="21.6640625" bestFit="1" customWidth="1"/>
  </cols>
  <sheetData>
    <row r="3" spans="1:2" x14ac:dyDescent="0.3">
      <c r="A3" s="10" t="s">
        <v>57</v>
      </c>
      <c r="B3" t="s">
        <v>59</v>
      </c>
    </row>
    <row r="4" spans="1:2" x14ac:dyDescent="0.3">
      <c r="A4" s="11" t="s">
        <v>28</v>
      </c>
      <c r="B4" s="12">
        <v>1235.24676</v>
      </c>
    </row>
    <row r="5" spans="1:2" x14ac:dyDescent="0.3">
      <c r="A5" s="11" t="s">
        <v>46</v>
      </c>
      <c r="B5" s="12">
        <v>4038.4408449999996</v>
      </c>
    </row>
    <row r="6" spans="1:2" x14ac:dyDescent="0.3">
      <c r="A6" s="11" t="s">
        <v>38</v>
      </c>
      <c r="B6" s="12">
        <v>624.93969000000004</v>
      </c>
    </row>
    <row r="7" spans="1:2" x14ac:dyDescent="0.3">
      <c r="A7" s="11" t="s">
        <v>43</v>
      </c>
      <c r="B7" s="12">
        <v>4674.1978899999995</v>
      </c>
    </row>
    <row r="8" spans="1:2" x14ac:dyDescent="0.3">
      <c r="A8" s="11" t="s">
        <v>14</v>
      </c>
      <c r="B8" s="12">
        <v>939.42494999999997</v>
      </c>
    </row>
    <row r="9" spans="1:2" x14ac:dyDescent="0.3">
      <c r="A9" s="11" t="s">
        <v>26</v>
      </c>
      <c r="B9" s="12">
        <v>779.42231000000004</v>
      </c>
    </row>
    <row r="10" spans="1:2" x14ac:dyDescent="0.3">
      <c r="A10" s="11" t="s">
        <v>33</v>
      </c>
      <c r="B10" s="12">
        <v>228.89666666666668</v>
      </c>
    </row>
    <row r="11" spans="1:2" x14ac:dyDescent="0.3">
      <c r="A11" s="11" t="s">
        <v>50</v>
      </c>
      <c r="B11" s="12">
        <v>1178.4012</v>
      </c>
    </row>
    <row r="12" spans="1:2" x14ac:dyDescent="0.3">
      <c r="A12" s="11" t="s">
        <v>53</v>
      </c>
      <c r="B12" s="12">
        <v>1235.5986</v>
      </c>
    </row>
    <row r="13" spans="1:2" x14ac:dyDescent="0.3">
      <c r="A13" s="11" t="s">
        <v>45</v>
      </c>
      <c r="B13" s="12">
        <v>477.83263500000004</v>
      </c>
    </row>
    <row r="14" spans="1:2" x14ac:dyDescent="0.3">
      <c r="A14" s="11" t="s">
        <v>51</v>
      </c>
      <c r="B14" s="12">
        <v>3624.8283449999999</v>
      </c>
    </row>
    <row r="15" spans="1:2" x14ac:dyDescent="0.3">
      <c r="A15" s="11" t="s">
        <v>30</v>
      </c>
      <c r="B15" s="12">
        <v>1069.5</v>
      </c>
    </row>
    <row r="16" spans="1:2" x14ac:dyDescent="0.3">
      <c r="A16" s="11" t="s">
        <v>42</v>
      </c>
      <c r="B16" s="12">
        <v>1012.7241450000001</v>
      </c>
    </row>
    <row r="17" spans="1:2" x14ac:dyDescent="0.3">
      <c r="A17" s="11" t="s">
        <v>39</v>
      </c>
      <c r="B17" s="12">
        <v>730.44698500000004</v>
      </c>
    </row>
    <row r="18" spans="1:2" x14ac:dyDescent="0.3">
      <c r="A18" s="11" t="s">
        <v>17</v>
      </c>
      <c r="B18" s="12">
        <v>832.37355833333334</v>
      </c>
    </row>
    <row r="19" spans="1:2" x14ac:dyDescent="0.3">
      <c r="A19" s="11" t="s">
        <v>49</v>
      </c>
      <c r="B19" s="12">
        <v>3271.7451000000001</v>
      </c>
    </row>
    <row r="20" spans="1:2" x14ac:dyDescent="0.3">
      <c r="A20" s="11" t="s">
        <v>34</v>
      </c>
      <c r="B20" s="12">
        <v>1152.9228150000001</v>
      </c>
    </row>
    <row r="21" spans="1:2" x14ac:dyDescent="0.3">
      <c r="A21" s="11" t="s">
        <v>35</v>
      </c>
      <c r="B21" s="12">
        <v>562.09</v>
      </c>
    </row>
    <row r="22" spans="1:2" x14ac:dyDescent="0.3">
      <c r="A22" s="11" t="s">
        <v>31</v>
      </c>
      <c r="B22" s="12">
        <v>512.09999999999991</v>
      </c>
    </row>
    <row r="23" spans="1:2" x14ac:dyDescent="0.3">
      <c r="A23" s="11" t="s">
        <v>27</v>
      </c>
      <c r="B23" s="12">
        <v>834.4319466666667</v>
      </c>
    </row>
    <row r="24" spans="1:2" x14ac:dyDescent="0.3">
      <c r="A24" s="11" t="s">
        <v>36</v>
      </c>
      <c r="B24" s="12">
        <v>566.25186333333329</v>
      </c>
    </row>
    <row r="25" spans="1:2" x14ac:dyDescent="0.3">
      <c r="A25" s="11" t="s">
        <v>37</v>
      </c>
      <c r="B25" s="12">
        <v>900.42306833333339</v>
      </c>
    </row>
    <row r="26" spans="1:2" x14ac:dyDescent="0.3">
      <c r="A26" s="11" t="s">
        <v>52</v>
      </c>
      <c r="B26" s="12">
        <v>11799.063600000001</v>
      </c>
    </row>
    <row r="27" spans="1:2" x14ac:dyDescent="0.3">
      <c r="A27" s="11" t="s">
        <v>32</v>
      </c>
      <c r="B27" s="12">
        <v>1001.0000900000001</v>
      </c>
    </row>
    <row r="28" spans="1:2" x14ac:dyDescent="0.3">
      <c r="A28" s="11" t="s">
        <v>47</v>
      </c>
      <c r="B28" s="12">
        <v>3273.6777000000002</v>
      </c>
    </row>
    <row r="29" spans="1:2" x14ac:dyDescent="0.3">
      <c r="A29" s="11" t="s">
        <v>20</v>
      </c>
      <c r="B29" s="12">
        <v>1418.17743</v>
      </c>
    </row>
    <row r="30" spans="1:2" x14ac:dyDescent="0.3">
      <c r="A30" s="11" t="s">
        <v>25</v>
      </c>
      <c r="B30" s="12">
        <v>1240.3472099999999</v>
      </c>
    </row>
    <row r="31" spans="1:2" x14ac:dyDescent="0.3">
      <c r="A31" s="11" t="s">
        <v>44</v>
      </c>
      <c r="B31" s="12">
        <v>12636.540150000001</v>
      </c>
    </row>
    <row r="32" spans="1:2" x14ac:dyDescent="0.3">
      <c r="A32" s="11" t="s">
        <v>29</v>
      </c>
      <c r="B32" s="12">
        <v>1248.3415616666666</v>
      </c>
    </row>
    <row r="33" spans="1:2" x14ac:dyDescent="0.3">
      <c r="A33" s="11" t="s">
        <v>48</v>
      </c>
      <c r="B33" s="12">
        <v>6625.4298000000008</v>
      </c>
    </row>
    <row r="34" spans="1:2" x14ac:dyDescent="0.3">
      <c r="A34" s="11" t="s">
        <v>23</v>
      </c>
      <c r="B34" s="12">
        <v>1345.6961050000002</v>
      </c>
    </row>
    <row r="35" spans="1:2" x14ac:dyDescent="0.3">
      <c r="A35" s="11" t="s">
        <v>24</v>
      </c>
      <c r="B35" s="12">
        <v>1540.865461666667</v>
      </c>
    </row>
    <row r="36" spans="1:2" x14ac:dyDescent="0.3">
      <c r="A36" s="11" t="s">
        <v>54</v>
      </c>
      <c r="B36" s="12">
        <v>1089.7717</v>
      </c>
    </row>
    <row r="37" spans="1:2" x14ac:dyDescent="0.3">
      <c r="A37" s="11" t="s">
        <v>56</v>
      </c>
      <c r="B37" s="12">
        <v>2233.3681873232326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B467-DA27-461C-9B94-824E245B4F60}">
  <dimension ref="A3:C7"/>
  <sheetViews>
    <sheetView tabSelected="1" workbookViewId="0">
      <selection activeCell="D23" sqref="D23"/>
    </sheetView>
  </sheetViews>
  <sheetFormatPr defaultRowHeight="14.4" x14ac:dyDescent="0.3"/>
  <cols>
    <col min="1" max="1" width="12.5546875" bestFit="1" customWidth="1"/>
    <col min="2" max="2" width="22.88671875" bestFit="1" customWidth="1"/>
    <col min="3" max="3" width="20.109375" bestFit="1" customWidth="1"/>
  </cols>
  <sheetData>
    <row r="3" spans="1:3" x14ac:dyDescent="0.3">
      <c r="A3" s="10" t="s">
        <v>57</v>
      </c>
      <c r="B3" t="s">
        <v>60</v>
      </c>
      <c r="C3" t="s">
        <v>59</v>
      </c>
    </row>
    <row r="4" spans="1:3" x14ac:dyDescent="0.3">
      <c r="A4" s="11" t="s">
        <v>21</v>
      </c>
      <c r="B4" s="12">
        <v>1613.8899589393939</v>
      </c>
      <c r="C4" s="12">
        <v>2656.9126862121216</v>
      </c>
    </row>
    <row r="5" spans="1:3" x14ac:dyDescent="0.3">
      <c r="A5" s="11" t="s">
        <v>15</v>
      </c>
      <c r="B5" s="12">
        <v>725.32358681818187</v>
      </c>
      <c r="C5" s="12">
        <v>1687.946314090909</v>
      </c>
    </row>
    <row r="6" spans="1:3" x14ac:dyDescent="0.3">
      <c r="A6" s="11" t="s">
        <v>18</v>
      </c>
      <c r="B6" s="12">
        <v>1151.5255616666668</v>
      </c>
      <c r="C6" s="12">
        <v>2355.2455616666666</v>
      </c>
    </row>
    <row r="7" spans="1:3" x14ac:dyDescent="0.3">
      <c r="A7" s="11" t="s">
        <v>56</v>
      </c>
      <c r="B7" s="12">
        <v>1163.5797024747478</v>
      </c>
      <c r="C7" s="12">
        <v>2233.3681873232322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Pricing_table</vt:lpstr>
      <vt:lpstr>Pivot_table_01</vt:lpstr>
      <vt:lpstr>Pivot_table_02</vt:lpstr>
      <vt:lpstr>Pivot_table_03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SM</dc:creator>
  <cp:lastModifiedBy>Sadanad Makkannavar</cp:lastModifiedBy>
  <dcterms:created xsi:type="dcterms:W3CDTF">2015-06-05T18:17:20Z</dcterms:created>
  <dcterms:modified xsi:type="dcterms:W3CDTF">2025-08-21T17:43:11Z</dcterms:modified>
</cp:coreProperties>
</file>