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sanjana/Documents/CPC Internship/I-DAIR/Pune data/Pune Slum Map/"/>
    </mc:Choice>
  </mc:AlternateContent>
  <xr:revisionPtr revIDLastSave="0" documentId="13_ncr:1_{96732C2F-C162-1A4C-922C-40D7BB8E656A}" xr6:coauthVersionLast="45" xr6:coauthVersionMax="45" xr10:uidLastSave="{00000000-0000-0000-0000-000000000000}"/>
  <bookViews>
    <workbookView xWindow="0" yWindow="460" windowWidth="28800" windowHeight="16080" xr2:uid="{00000000-000D-0000-FFFF-FFFF00000000}"/>
  </bookViews>
  <sheets>
    <sheet name="PROCESS" sheetId="7" r:id="rId1"/>
    <sheet name="1.shp-prabhag-mapping-area" sheetId="3" r:id="rId2"/>
    <sheet name="2.1.census-prabhag mapping" sheetId="5" r:id="rId3"/>
    <sheet name="2.2.slum shp-census mapping" sheetId="1" r:id="rId4"/>
    <sheet name="3.prabhag" sheetId="4" r:id="rId5"/>
    <sheet name="4. error-census-shp mapping" sheetId="2" r:id="rId6"/>
  </sheets>
  <definedNames>
    <definedName name="_xlnm._FilterDatabase" localSheetId="2" hidden="1">'2.1.census-prabhag mapping'!$A$1:$Y$360</definedName>
    <definedName name="_xlnm._FilterDatabase" localSheetId="3" hidden="1">'2.2.slum shp-census mapping'!$A$1:$H$476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 i="4" l="1"/>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2" i="4"/>
  <c r="P2" i="4"/>
  <c r="V5" i="4"/>
  <c r="Y3" i="5" l="1"/>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51" i="5"/>
  <c r="Y52" i="5"/>
  <c r="Y53" i="5"/>
  <c r="Y54" i="5"/>
  <c r="Y55" i="5"/>
  <c r="Y56" i="5"/>
  <c r="Y57" i="5"/>
  <c r="Y58" i="5"/>
  <c r="Y59" i="5"/>
  <c r="Y60" i="5"/>
  <c r="Y61" i="5"/>
  <c r="Y62" i="5"/>
  <c r="Y63" i="5"/>
  <c r="Y64" i="5"/>
  <c r="Y65" i="5"/>
  <c r="Y66" i="5"/>
  <c r="Y67" i="5"/>
  <c r="Y68" i="5"/>
  <c r="Y69" i="5"/>
  <c r="Y70" i="5"/>
  <c r="Y71" i="5"/>
  <c r="Y72" i="5"/>
  <c r="Y73" i="5"/>
  <c r="Y74" i="5"/>
  <c r="Y75" i="5"/>
  <c r="Y76" i="5"/>
  <c r="Y77" i="5"/>
  <c r="Y78" i="5"/>
  <c r="Y79" i="5"/>
  <c r="Y80" i="5"/>
  <c r="Y81" i="5"/>
  <c r="Y82" i="5"/>
  <c r="Y83" i="5"/>
  <c r="Y84" i="5"/>
  <c r="Y85" i="5"/>
  <c r="Y86" i="5"/>
  <c r="Y87" i="5"/>
  <c r="Y88" i="5"/>
  <c r="Y89" i="5"/>
  <c r="Y90" i="5"/>
  <c r="Y91" i="5"/>
  <c r="Y92" i="5"/>
  <c r="Y93" i="5"/>
  <c r="Y94" i="5"/>
  <c r="Y95" i="5"/>
  <c r="Y96" i="5"/>
  <c r="Y97" i="5"/>
  <c r="Y98" i="5"/>
  <c r="Y99" i="5"/>
  <c r="Y100" i="5"/>
  <c r="Y101" i="5"/>
  <c r="Y102" i="5"/>
  <c r="Y103" i="5"/>
  <c r="Y104" i="5"/>
  <c r="Y105" i="5"/>
  <c r="Y106" i="5"/>
  <c r="Y107" i="5"/>
  <c r="Y108" i="5"/>
  <c r="Y109" i="5"/>
  <c r="Y110" i="5"/>
  <c r="Y111" i="5"/>
  <c r="Y112" i="5"/>
  <c r="Y113" i="5"/>
  <c r="Y114" i="5"/>
  <c r="Y115" i="5"/>
  <c r="Y116" i="5"/>
  <c r="Y117" i="5"/>
  <c r="Y118" i="5"/>
  <c r="Y119" i="5"/>
  <c r="Y120" i="5"/>
  <c r="Y121" i="5"/>
  <c r="Y122" i="5"/>
  <c r="Y123" i="5"/>
  <c r="Y124" i="5"/>
  <c r="Y125" i="5"/>
  <c r="Y126" i="5"/>
  <c r="Y127" i="5"/>
  <c r="Y128" i="5"/>
  <c r="Y129" i="5"/>
  <c r="Y130" i="5"/>
  <c r="Y131" i="5"/>
  <c r="Y132" i="5"/>
  <c r="Y133" i="5"/>
  <c r="Y134" i="5"/>
  <c r="Y135" i="5"/>
  <c r="Y136" i="5"/>
  <c r="Y137" i="5"/>
  <c r="Y138" i="5"/>
  <c r="Y139" i="5"/>
  <c r="Y140" i="5"/>
  <c r="Y141" i="5"/>
  <c r="Y142" i="5"/>
  <c r="Y143" i="5"/>
  <c r="Y144" i="5"/>
  <c r="Y145" i="5"/>
  <c r="Y146" i="5"/>
  <c r="Y147" i="5"/>
  <c r="Y148" i="5"/>
  <c r="Y149" i="5"/>
  <c r="Y150" i="5"/>
  <c r="Y151" i="5"/>
  <c r="Y152" i="5"/>
  <c r="Y153" i="5"/>
  <c r="Y154" i="5"/>
  <c r="Y155" i="5"/>
  <c r="Y156" i="5"/>
  <c r="Y157" i="5"/>
  <c r="Y158" i="5"/>
  <c r="Y159" i="5"/>
  <c r="Y160" i="5"/>
  <c r="Y161" i="5"/>
  <c r="Y162" i="5"/>
  <c r="Y163" i="5"/>
  <c r="Y164" i="5"/>
  <c r="Y165" i="5"/>
  <c r="Y166" i="5"/>
  <c r="Y167" i="5"/>
  <c r="Y168" i="5"/>
  <c r="Y169" i="5"/>
  <c r="Y170" i="5"/>
  <c r="Y171" i="5"/>
  <c r="Y172" i="5"/>
  <c r="Y173" i="5"/>
  <c r="Y174" i="5"/>
  <c r="Y175" i="5"/>
  <c r="Y176" i="5"/>
  <c r="Y177" i="5"/>
  <c r="Y178" i="5"/>
  <c r="Y179" i="5"/>
  <c r="Y180" i="5"/>
  <c r="Y181" i="5"/>
  <c r="Y182" i="5"/>
  <c r="Y183" i="5"/>
  <c r="Y184" i="5"/>
  <c r="Y185" i="5"/>
  <c r="Y186" i="5"/>
  <c r="Y187" i="5"/>
  <c r="Y188" i="5"/>
  <c r="Y189" i="5"/>
  <c r="Y190" i="5"/>
  <c r="Y191" i="5"/>
  <c r="Y192" i="5"/>
  <c r="Y193" i="5"/>
  <c r="Y194" i="5"/>
  <c r="Y195" i="5"/>
  <c r="Y196" i="5"/>
  <c r="Y197" i="5"/>
  <c r="Y198" i="5"/>
  <c r="Y199" i="5"/>
  <c r="Y200" i="5"/>
  <c r="Y201" i="5"/>
  <c r="Y202" i="5"/>
  <c r="Y203" i="5"/>
  <c r="Y204" i="5"/>
  <c r="Y205" i="5"/>
  <c r="Y206" i="5"/>
  <c r="Y207" i="5"/>
  <c r="Y208" i="5"/>
  <c r="Y209" i="5"/>
  <c r="Y210" i="5"/>
  <c r="Y211" i="5"/>
  <c r="Y212" i="5"/>
  <c r="Y213" i="5"/>
  <c r="Y214" i="5"/>
  <c r="Y215" i="5"/>
  <c r="Y216" i="5"/>
  <c r="Y217" i="5"/>
  <c r="Y218" i="5"/>
  <c r="Y219" i="5"/>
  <c r="Y220" i="5"/>
  <c r="Y221" i="5"/>
  <c r="Y222" i="5"/>
  <c r="Y223" i="5"/>
  <c r="Y224" i="5"/>
  <c r="Y225" i="5"/>
  <c r="Y226" i="5"/>
  <c r="Y227" i="5"/>
  <c r="Y228" i="5"/>
  <c r="Y229" i="5"/>
  <c r="Y230" i="5"/>
  <c r="Y231" i="5"/>
  <c r="Y232" i="5"/>
  <c r="Y233" i="5"/>
  <c r="Y234" i="5"/>
  <c r="Y235" i="5"/>
  <c r="Y236" i="5"/>
  <c r="Y237" i="5"/>
  <c r="Y238" i="5"/>
  <c r="Y239" i="5"/>
  <c r="Y240" i="5"/>
  <c r="Y241" i="5"/>
  <c r="Y242" i="5"/>
  <c r="Y243" i="5"/>
  <c r="Y244" i="5"/>
  <c r="Y245" i="5"/>
  <c r="Y246" i="5"/>
  <c r="Y247" i="5"/>
  <c r="Y248" i="5"/>
  <c r="Y249" i="5"/>
  <c r="Y250" i="5"/>
  <c r="Y251" i="5"/>
  <c r="Y252" i="5"/>
  <c r="Y253" i="5"/>
  <c r="Y254" i="5"/>
  <c r="Y255" i="5"/>
  <c r="Y256" i="5"/>
  <c r="Y257" i="5"/>
  <c r="Y258" i="5"/>
  <c r="Y259" i="5"/>
  <c r="Y260" i="5"/>
  <c r="Y261" i="5"/>
  <c r="Y262" i="5"/>
  <c r="Y263" i="5"/>
  <c r="Y264" i="5"/>
  <c r="Y265" i="5"/>
  <c r="Y266" i="5"/>
  <c r="Y267" i="5"/>
  <c r="Y268" i="5"/>
  <c r="Y269" i="5"/>
  <c r="Y270" i="5"/>
  <c r="Y271" i="5"/>
  <c r="Y272" i="5"/>
  <c r="Y273" i="5"/>
  <c r="Y274" i="5"/>
  <c r="Y275" i="5"/>
  <c r="Y276" i="5"/>
  <c r="Y277" i="5"/>
  <c r="Y278" i="5"/>
  <c r="Y279" i="5"/>
  <c r="Y280" i="5"/>
  <c r="Y281" i="5"/>
  <c r="Y282" i="5"/>
  <c r="Y283" i="5"/>
  <c r="Y284" i="5"/>
  <c r="Y285" i="5"/>
  <c r="Y286" i="5"/>
  <c r="Y287" i="5"/>
  <c r="Y288" i="5"/>
  <c r="Y289" i="5"/>
  <c r="Y290" i="5"/>
  <c r="Y291" i="5"/>
  <c r="Y292" i="5"/>
  <c r="Y293" i="5"/>
  <c r="Y294" i="5"/>
  <c r="Y295" i="5"/>
  <c r="Y296" i="5"/>
  <c r="Y297" i="5"/>
  <c r="Y298" i="5"/>
  <c r="Y299" i="5"/>
  <c r="Y300" i="5"/>
  <c r="Y301" i="5"/>
  <c r="Y302" i="5"/>
  <c r="Y303" i="5"/>
  <c r="Y304" i="5"/>
  <c r="Y305" i="5"/>
  <c r="Y306" i="5"/>
  <c r="Y307" i="5"/>
  <c r="Y308" i="5"/>
  <c r="Y309" i="5"/>
  <c r="Y310" i="5"/>
  <c r="Y311" i="5"/>
  <c r="Y312" i="5"/>
  <c r="Y313" i="5"/>
  <c r="Y314" i="5"/>
  <c r="Y315" i="5"/>
  <c r="Y316" i="5"/>
  <c r="Y317" i="5"/>
  <c r="Y318" i="5"/>
  <c r="Y319" i="5"/>
  <c r="Y320" i="5"/>
  <c r="Y321" i="5"/>
  <c r="Y322" i="5"/>
  <c r="Y323" i="5"/>
  <c r="Y324" i="5"/>
  <c r="Y325" i="5"/>
  <c r="Y326" i="5"/>
  <c r="Y327" i="5"/>
  <c r="Y328" i="5"/>
  <c r="Y329" i="5"/>
  <c r="Y330" i="5"/>
  <c r="Y331" i="5"/>
  <c r="Y332" i="5"/>
  <c r="Y333" i="5"/>
  <c r="Y334" i="5"/>
  <c r="Y335" i="5"/>
  <c r="Y336" i="5"/>
  <c r="Y337" i="5"/>
  <c r="Y338" i="5"/>
  <c r="Y339" i="5"/>
  <c r="Y340" i="5"/>
  <c r="Y341" i="5"/>
  <c r="Y342" i="5"/>
  <c r="Y343" i="5"/>
  <c r="Y344" i="5"/>
  <c r="Y345" i="5"/>
  <c r="Y346" i="5"/>
  <c r="Y347" i="5"/>
  <c r="Y348" i="5"/>
  <c r="Y349" i="5"/>
  <c r="Y350" i="5"/>
  <c r="Y351" i="5"/>
  <c r="Y352" i="5"/>
  <c r="Y353" i="5"/>
  <c r="Y354" i="5"/>
  <c r="Y355" i="5"/>
  <c r="Y356" i="5"/>
  <c r="Y357" i="5"/>
  <c r="Y358" i="5"/>
  <c r="Y359" i="5"/>
  <c r="Y360" i="5"/>
  <c r="Y2" i="5"/>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2" i="4"/>
  <c r="W2" i="4" l="1"/>
  <c r="AC3" i="4"/>
  <c r="AC4" i="4"/>
  <c r="AC5" i="4"/>
  <c r="AC6" i="4"/>
  <c r="AC7" i="4"/>
  <c r="AC8" i="4"/>
  <c r="AC9" i="4"/>
  <c r="AC10" i="4"/>
  <c r="AC11" i="4"/>
  <c r="AC12" i="4"/>
  <c r="AC13" i="4"/>
  <c r="AC14" i="4"/>
  <c r="AC15" i="4"/>
  <c r="AC16" i="4"/>
  <c r="AC17" i="4"/>
  <c r="AC18" i="4"/>
  <c r="AC19" i="4"/>
  <c r="AC20" i="4"/>
  <c r="AC21" i="4"/>
  <c r="AC22" i="4"/>
  <c r="AC23" i="4"/>
  <c r="AC24" i="4"/>
  <c r="AC25" i="4"/>
  <c r="AC26" i="4"/>
  <c r="AC27" i="4"/>
  <c r="AC28" i="4"/>
  <c r="AC29" i="4"/>
  <c r="AC30" i="4"/>
  <c r="AC31" i="4"/>
  <c r="AC32" i="4"/>
  <c r="AC33" i="4"/>
  <c r="AC34" i="4"/>
  <c r="AC35" i="4"/>
  <c r="AC36" i="4"/>
  <c r="AC37" i="4"/>
  <c r="AC38" i="4"/>
  <c r="AC39" i="4"/>
  <c r="AC40" i="4"/>
  <c r="AC41" i="4"/>
  <c r="AC42" i="4"/>
  <c r="AC43" i="4"/>
  <c r="AC44" i="4"/>
  <c r="AC45" i="4"/>
  <c r="AC46" i="4"/>
  <c r="AC47" i="4"/>
  <c r="AC48" i="4"/>
  <c r="AC2" i="4"/>
  <c r="AA3" i="4"/>
  <c r="AA4" i="4"/>
  <c r="AA5" i="4"/>
  <c r="AA6" i="4"/>
  <c r="AA7" i="4"/>
  <c r="AA8" i="4"/>
  <c r="AA9" i="4"/>
  <c r="AA10" i="4"/>
  <c r="AA11" i="4"/>
  <c r="AA12" i="4"/>
  <c r="AA13" i="4"/>
  <c r="AA14" i="4"/>
  <c r="AA15" i="4"/>
  <c r="AA16" i="4"/>
  <c r="AA17" i="4"/>
  <c r="AA18" i="4"/>
  <c r="AA19" i="4"/>
  <c r="AA20" i="4"/>
  <c r="AA21" i="4"/>
  <c r="AA22" i="4"/>
  <c r="AA23" i="4"/>
  <c r="AA24" i="4"/>
  <c r="AA25" i="4"/>
  <c r="AA26" i="4"/>
  <c r="AA27" i="4"/>
  <c r="AA28" i="4"/>
  <c r="AA29" i="4"/>
  <c r="AA30" i="4"/>
  <c r="AA31" i="4"/>
  <c r="AA32" i="4"/>
  <c r="AA33" i="4"/>
  <c r="AA34" i="4"/>
  <c r="AA35" i="4"/>
  <c r="AA36" i="4"/>
  <c r="AA37" i="4"/>
  <c r="AA38" i="4"/>
  <c r="AA39" i="4"/>
  <c r="AA40" i="4"/>
  <c r="AA41" i="4"/>
  <c r="AA42" i="4"/>
  <c r="AA43" i="4"/>
  <c r="AA44" i="4"/>
  <c r="AA45" i="4"/>
  <c r="AA46" i="4"/>
  <c r="AA47" i="4"/>
  <c r="AA48" i="4"/>
  <c r="AA2" i="4"/>
  <c r="AB3" i="4" s="1"/>
  <c r="V3" i="4"/>
  <c r="V4"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2" i="4"/>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E24" i="4"/>
  <c r="E23" i="4"/>
  <c r="E22" i="4"/>
  <c r="M2" i="4"/>
  <c r="L2" i="4"/>
  <c r="I3" i="4"/>
  <c r="U3" i="4" s="1"/>
  <c r="I4" i="4"/>
  <c r="U4" i="4" s="1"/>
  <c r="I5" i="4"/>
  <c r="U5" i="4" s="1"/>
  <c r="I6" i="4"/>
  <c r="U6" i="4" s="1"/>
  <c r="I7" i="4"/>
  <c r="U7" i="4" s="1"/>
  <c r="I8" i="4"/>
  <c r="U8" i="4" s="1"/>
  <c r="I9" i="4"/>
  <c r="U9" i="4" s="1"/>
  <c r="I10" i="4"/>
  <c r="U10" i="4" s="1"/>
  <c r="I11" i="4"/>
  <c r="U11" i="4" s="1"/>
  <c r="I12" i="4"/>
  <c r="U12" i="4" s="1"/>
  <c r="I13" i="4"/>
  <c r="U13" i="4" s="1"/>
  <c r="I14" i="4"/>
  <c r="U14" i="4" s="1"/>
  <c r="I15" i="4"/>
  <c r="U15" i="4" s="1"/>
  <c r="I16" i="4"/>
  <c r="U16" i="4" s="1"/>
  <c r="I17" i="4"/>
  <c r="U17" i="4" s="1"/>
  <c r="I18" i="4"/>
  <c r="U18" i="4" s="1"/>
  <c r="I19" i="4"/>
  <c r="U19" i="4" s="1"/>
  <c r="I20" i="4"/>
  <c r="U20" i="4" s="1"/>
  <c r="I21" i="4"/>
  <c r="U21" i="4" s="1"/>
  <c r="I22" i="4"/>
  <c r="U22" i="4" s="1"/>
  <c r="I23" i="4"/>
  <c r="U23" i="4" s="1"/>
  <c r="I24" i="4"/>
  <c r="U24" i="4" s="1"/>
  <c r="I25" i="4"/>
  <c r="U25" i="4" s="1"/>
  <c r="I26" i="4"/>
  <c r="U26" i="4" s="1"/>
  <c r="I27" i="4"/>
  <c r="U27" i="4" s="1"/>
  <c r="I28" i="4"/>
  <c r="U28" i="4" s="1"/>
  <c r="I29" i="4"/>
  <c r="U29" i="4" s="1"/>
  <c r="I30" i="4"/>
  <c r="U30" i="4" s="1"/>
  <c r="I31" i="4"/>
  <c r="U31" i="4" s="1"/>
  <c r="I32" i="4"/>
  <c r="U32" i="4" s="1"/>
  <c r="I33" i="4"/>
  <c r="U33" i="4" s="1"/>
  <c r="I34" i="4"/>
  <c r="U34" i="4" s="1"/>
  <c r="I35" i="4"/>
  <c r="U35" i="4" s="1"/>
  <c r="I36" i="4"/>
  <c r="U36" i="4" s="1"/>
  <c r="I37" i="4"/>
  <c r="U37" i="4" s="1"/>
  <c r="I38" i="4"/>
  <c r="U38" i="4" s="1"/>
  <c r="I39" i="4"/>
  <c r="U39" i="4" s="1"/>
  <c r="I40" i="4"/>
  <c r="U40" i="4" s="1"/>
  <c r="I41" i="4"/>
  <c r="U41" i="4" s="1"/>
  <c r="I42" i="4"/>
  <c r="U42" i="4" s="1"/>
  <c r="I43" i="4"/>
  <c r="U43" i="4" s="1"/>
  <c r="I44" i="4"/>
  <c r="U44" i="4" s="1"/>
  <c r="I45" i="4"/>
  <c r="U45" i="4" s="1"/>
  <c r="I46" i="4"/>
  <c r="U46" i="4" s="1"/>
  <c r="I47" i="4"/>
  <c r="U47" i="4" s="1"/>
  <c r="I48" i="4"/>
  <c r="U48" i="4" s="1"/>
  <c r="I2" i="4"/>
  <c r="U2" i="4" s="1"/>
  <c r="E30" i="4"/>
  <c r="G30" i="4"/>
  <c r="H30" i="4"/>
  <c r="E31" i="4"/>
  <c r="G31" i="4"/>
  <c r="H31" i="4"/>
  <c r="E32" i="4"/>
  <c r="G32" i="4"/>
  <c r="H32" i="4"/>
  <c r="G29" i="4"/>
  <c r="H29" i="4"/>
  <c r="E29" i="4"/>
  <c r="E34" i="4"/>
  <c r="G34" i="4"/>
  <c r="H34" i="4"/>
  <c r="E35" i="4"/>
  <c r="G35" i="4"/>
  <c r="H35" i="4"/>
  <c r="H33" i="4"/>
  <c r="G33" i="4"/>
  <c r="E33" i="4"/>
  <c r="E41" i="4"/>
  <c r="G41" i="4"/>
  <c r="H41" i="4"/>
  <c r="E42" i="4"/>
  <c r="G42" i="4"/>
  <c r="H42" i="4"/>
  <c r="E43" i="4"/>
  <c r="G43" i="4"/>
  <c r="H43" i="4"/>
  <c r="H40" i="4"/>
  <c r="G40" i="4"/>
  <c r="E40" i="4"/>
  <c r="E37" i="4"/>
  <c r="E38" i="4"/>
  <c r="E39" i="4"/>
  <c r="G37" i="4"/>
  <c r="H37" i="4"/>
  <c r="G38" i="4"/>
  <c r="H38" i="4"/>
  <c r="G39" i="4"/>
  <c r="H39" i="4"/>
  <c r="H36" i="4"/>
  <c r="G36" i="4"/>
  <c r="E36" i="4"/>
  <c r="G22" i="4"/>
  <c r="H22" i="4"/>
  <c r="G23" i="4"/>
  <c r="H23" i="4"/>
  <c r="G24" i="4"/>
  <c r="H24" i="4"/>
  <c r="H21" i="4"/>
  <c r="G21" i="4"/>
  <c r="E21" i="4"/>
  <c r="G26" i="4"/>
  <c r="H26" i="4"/>
  <c r="G27" i="4"/>
  <c r="H27" i="4"/>
  <c r="G28" i="4"/>
  <c r="H28" i="4"/>
  <c r="H25" i="4"/>
  <c r="G25" i="4"/>
  <c r="E26" i="4"/>
  <c r="E27" i="4"/>
  <c r="E28" i="4"/>
  <c r="E25" i="4"/>
  <c r="V3" i="5"/>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210" i="5"/>
  <c r="V211" i="5"/>
  <c r="V212" i="5"/>
  <c r="V213" i="5"/>
  <c r="V214" i="5"/>
  <c r="V215" i="5"/>
  <c r="V216" i="5"/>
  <c r="V217" i="5"/>
  <c r="V218" i="5"/>
  <c r="V219" i="5"/>
  <c r="V220" i="5"/>
  <c r="V221" i="5"/>
  <c r="V222" i="5"/>
  <c r="V223" i="5"/>
  <c r="V224" i="5"/>
  <c r="V225" i="5"/>
  <c r="V226" i="5"/>
  <c r="V227" i="5"/>
  <c r="V228" i="5"/>
  <c r="V229" i="5"/>
  <c r="V230" i="5"/>
  <c r="V231" i="5"/>
  <c r="V232" i="5"/>
  <c r="V233" i="5"/>
  <c r="V234" i="5"/>
  <c r="V235" i="5"/>
  <c r="V236" i="5"/>
  <c r="V237" i="5"/>
  <c r="V238" i="5"/>
  <c r="V239" i="5"/>
  <c r="V240" i="5"/>
  <c r="V241" i="5"/>
  <c r="V242" i="5"/>
  <c r="V243" i="5"/>
  <c r="V244" i="5"/>
  <c r="V245" i="5"/>
  <c r="V246" i="5"/>
  <c r="V247" i="5"/>
  <c r="V248" i="5"/>
  <c r="V249" i="5"/>
  <c r="V250" i="5"/>
  <c r="V251" i="5"/>
  <c r="V252" i="5"/>
  <c r="V253" i="5"/>
  <c r="V254" i="5"/>
  <c r="V255" i="5"/>
  <c r="V256" i="5"/>
  <c r="V257" i="5"/>
  <c r="V258" i="5"/>
  <c r="V259" i="5"/>
  <c r="V260" i="5"/>
  <c r="V261" i="5"/>
  <c r="V262" i="5"/>
  <c r="V263" i="5"/>
  <c r="V264" i="5"/>
  <c r="V265" i="5"/>
  <c r="V266" i="5"/>
  <c r="V267" i="5"/>
  <c r="V268" i="5"/>
  <c r="V269" i="5"/>
  <c r="V270" i="5"/>
  <c r="V271" i="5"/>
  <c r="V272" i="5"/>
  <c r="V273" i="5"/>
  <c r="V274" i="5"/>
  <c r="V275" i="5"/>
  <c r="V276" i="5"/>
  <c r="V277" i="5"/>
  <c r="V278" i="5"/>
  <c r="V279" i="5"/>
  <c r="V280" i="5"/>
  <c r="V281" i="5"/>
  <c r="V282" i="5"/>
  <c r="V283" i="5"/>
  <c r="V284" i="5"/>
  <c r="V285" i="5"/>
  <c r="V286" i="5"/>
  <c r="V287" i="5"/>
  <c r="V288" i="5"/>
  <c r="V289" i="5"/>
  <c r="V290" i="5"/>
  <c r="V291" i="5"/>
  <c r="V292" i="5"/>
  <c r="V293" i="5"/>
  <c r="V294" i="5"/>
  <c r="V295" i="5"/>
  <c r="V296" i="5"/>
  <c r="V297" i="5"/>
  <c r="V298" i="5"/>
  <c r="V299" i="5"/>
  <c r="V300" i="5"/>
  <c r="V301" i="5"/>
  <c r="V302" i="5"/>
  <c r="V303" i="5"/>
  <c r="V304" i="5"/>
  <c r="V305" i="5"/>
  <c r="V306" i="5"/>
  <c r="V307" i="5"/>
  <c r="V308" i="5"/>
  <c r="V309" i="5"/>
  <c r="V310" i="5"/>
  <c r="V311" i="5"/>
  <c r="V312" i="5"/>
  <c r="V313" i="5"/>
  <c r="V314" i="5"/>
  <c r="V315" i="5"/>
  <c r="V316" i="5"/>
  <c r="V317" i="5"/>
  <c r="V318" i="5"/>
  <c r="V319" i="5"/>
  <c r="V320" i="5"/>
  <c r="V321" i="5"/>
  <c r="V322" i="5"/>
  <c r="V323" i="5"/>
  <c r="V324" i="5"/>
  <c r="V325" i="5"/>
  <c r="V326" i="5"/>
  <c r="V327" i="5"/>
  <c r="V328" i="5"/>
  <c r="V329" i="5"/>
  <c r="V330" i="5"/>
  <c r="V331" i="5"/>
  <c r="V332" i="5"/>
  <c r="V333" i="5"/>
  <c r="V334" i="5"/>
  <c r="V335" i="5"/>
  <c r="V336" i="5"/>
  <c r="V337" i="5"/>
  <c r="V338" i="5"/>
  <c r="V339" i="5"/>
  <c r="V340" i="5"/>
  <c r="V341" i="5"/>
  <c r="V342" i="5"/>
  <c r="V343" i="5"/>
  <c r="V344" i="5"/>
  <c r="V345" i="5"/>
  <c r="V346" i="5"/>
  <c r="V347" i="5"/>
  <c r="V348" i="5"/>
  <c r="V349" i="5"/>
  <c r="V350" i="5"/>
  <c r="V351" i="5"/>
  <c r="V352" i="5"/>
  <c r="V353" i="5"/>
  <c r="V354" i="5"/>
  <c r="V355" i="5"/>
  <c r="V356" i="5"/>
  <c r="V357" i="5"/>
  <c r="V358" i="5"/>
  <c r="V359" i="5"/>
  <c r="V360" i="5"/>
  <c r="V2" i="5"/>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2" i="3"/>
  <c r="U3" i="5"/>
  <c r="X3" i="5" s="1"/>
  <c r="U4" i="5"/>
  <c r="X4" i="5" s="1"/>
  <c r="U5" i="5"/>
  <c r="X5" i="5" s="1"/>
  <c r="U6" i="5"/>
  <c r="X6" i="5" s="1"/>
  <c r="U7" i="5"/>
  <c r="X7" i="5" s="1"/>
  <c r="U8" i="5"/>
  <c r="X8" i="5" s="1"/>
  <c r="U9" i="5"/>
  <c r="X9" i="5" s="1"/>
  <c r="U10" i="5"/>
  <c r="X10" i="5" s="1"/>
  <c r="U11" i="5"/>
  <c r="X11" i="5" s="1"/>
  <c r="U12" i="5"/>
  <c r="X12" i="5" s="1"/>
  <c r="U13" i="5"/>
  <c r="X13" i="5" s="1"/>
  <c r="U14" i="5"/>
  <c r="X14" i="5" s="1"/>
  <c r="U15" i="5"/>
  <c r="X15" i="5" s="1"/>
  <c r="U16" i="5"/>
  <c r="X16" i="5" s="1"/>
  <c r="U17" i="5"/>
  <c r="X17" i="5" s="1"/>
  <c r="U18" i="5"/>
  <c r="X18" i="5" s="1"/>
  <c r="U19" i="5"/>
  <c r="X19" i="5" s="1"/>
  <c r="U20" i="5"/>
  <c r="X20" i="5" s="1"/>
  <c r="U21" i="5"/>
  <c r="X21" i="5" s="1"/>
  <c r="U22" i="5"/>
  <c r="X22" i="5" s="1"/>
  <c r="U23" i="5"/>
  <c r="X23" i="5" s="1"/>
  <c r="U24" i="5"/>
  <c r="X24" i="5" s="1"/>
  <c r="U25" i="5"/>
  <c r="X25" i="5" s="1"/>
  <c r="U26" i="5"/>
  <c r="X26" i="5" s="1"/>
  <c r="U27" i="5"/>
  <c r="X27" i="5" s="1"/>
  <c r="U28" i="5"/>
  <c r="X28" i="5" s="1"/>
  <c r="U29" i="5"/>
  <c r="X29" i="5" s="1"/>
  <c r="U30" i="5"/>
  <c r="X30" i="5" s="1"/>
  <c r="U31" i="5"/>
  <c r="X31" i="5" s="1"/>
  <c r="U32" i="5"/>
  <c r="X32" i="5" s="1"/>
  <c r="U33" i="5"/>
  <c r="X33" i="5" s="1"/>
  <c r="U34" i="5"/>
  <c r="X34" i="5" s="1"/>
  <c r="U35" i="5"/>
  <c r="X35" i="5" s="1"/>
  <c r="U36" i="5"/>
  <c r="X36" i="5" s="1"/>
  <c r="U37" i="5"/>
  <c r="X37" i="5" s="1"/>
  <c r="U38" i="5"/>
  <c r="X38" i="5" s="1"/>
  <c r="U39" i="5"/>
  <c r="X39" i="5" s="1"/>
  <c r="U40" i="5"/>
  <c r="X40" i="5" s="1"/>
  <c r="U41" i="5"/>
  <c r="X41" i="5" s="1"/>
  <c r="U42" i="5"/>
  <c r="X42" i="5" s="1"/>
  <c r="U43" i="5"/>
  <c r="X43" i="5" s="1"/>
  <c r="U44" i="5"/>
  <c r="X44" i="5" s="1"/>
  <c r="U45" i="5"/>
  <c r="X45" i="5" s="1"/>
  <c r="U46" i="5"/>
  <c r="X46" i="5" s="1"/>
  <c r="U47" i="5"/>
  <c r="X47" i="5" s="1"/>
  <c r="U48" i="5"/>
  <c r="X48" i="5" s="1"/>
  <c r="U49" i="5"/>
  <c r="X49" i="5" s="1"/>
  <c r="U50" i="5"/>
  <c r="X50" i="5" s="1"/>
  <c r="U51" i="5"/>
  <c r="X51" i="5" s="1"/>
  <c r="U52" i="5"/>
  <c r="X52" i="5" s="1"/>
  <c r="U53" i="5"/>
  <c r="X53" i="5" s="1"/>
  <c r="U54" i="5"/>
  <c r="X54" i="5" s="1"/>
  <c r="U55" i="5"/>
  <c r="X55" i="5" s="1"/>
  <c r="U56" i="5"/>
  <c r="X56" i="5" s="1"/>
  <c r="U57" i="5"/>
  <c r="X57" i="5" s="1"/>
  <c r="U58" i="5"/>
  <c r="X58" i="5" s="1"/>
  <c r="U59" i="5"/>
  <c r="X59" i="5" s="1"/>
  <c r="U60" i="5"/>
  <c r="X60" i="5" s="1"/>
  <c r="U61" i="5"/>
  <c r="X61" i="5" s="1"/>
  <c r="U62" i="5"/>
  <c r="X62" i="5" s="1"/>
  <c r="U63" i="5"/>
  <c r="X63" i="5" s="1"/>
  <c r="U64" i="5"/>
  <c r="X64" i="5" s="1"/>
  <c r="U65" i="5"/>
  <c r="X65" i="5" s="1"/>
  <c r="U66" i="5"/>
  <c r="X66" i="5" s="1"/>
  <c r="U67" i="5"/>
  <c r="X67" i="5" s="1"/>
  <c r="U68" i="5"/>
  <c r="X68" i="5" s="1"/>
  <c r="U69" i="5"/>
  <c r="X69" i="5" s="1"/>
  <c r="U70" i="5"/>
  <c r="X70" i="5" s="1"/>
  <c r="U71" i="5"/>
  <c r="X71" i="5" s="1"/>
  <c r="U72" i="5"/>
  <c r="X72" i="5" s="1"/>
  <c r="U73" i="5"/>
  <c r="X73" i="5" s="1"/>
  <c r="U74" i="5"/>
  <c r="X74" i="5" s="1"/>
  <c r="U75" i="5"/>
  <c r="X75" i="5" s="1"/>
  <c r="U76" i="5"/>
  <c r="X76" i="5" s="1"/>
  <c r="U77" i="5"/>
  <c r="X77" i="5" s="1"/>
  <c r="U78" i="5"/>
  <c r="X78" i="5" s="1"/>
  <c r="U79" i="5"/>
  <c r="X79" i="5" s="1"/>
  <c r="U80" i="5"/>
  <c r="X80" i="5" s="1"/>
  <c r="U81" i="5"/>
  <c r="X81" i="5" s="1"/>
  <c r="U82" i="5"/>
  <c r="X82" i="5" s="1"/>
  <c r="U83" i="5"/>
  <c r="X83" i="5" s="1"/>
  <c r="U84" i="5"/>
  <c r="X84" i="5" s="1"/>
  <c r="U85" i="5"/>
  <c r="X85" i="5" s="1"/>
  <c r="U86" i="5"/>
  <c r="X86" i="5" s="1"/>
  <c r="U87" i="5"/>
  <c r="X87" i="5" s="1"/>
  <c r="U88" i="5"/>
  <c r="X88" i="5" s="1"/>
  <c r="U89" i="5"/>
  <c r="X89" i="5" s="1"/>
  <c r="U90" i="5"/>
  <c r="X90" i="5" s="1"/>
  <c r="U91" i="5"/>
  <c r="X91" i="5" s="1"/>
  <c r="U92" i="5"/>
  <c r="X92" i="5" s="1"/>
  <c r="U93" i="5"/>
  <c r="X93" i="5" s="1"/>
  <c r="U94" i="5"/>
  <c r="X94" i="5" s="1"/>
  <c r="U95" i="5"/>
  <c r="X95" i="5" s="1"/>
  <c r="U96" i="5"/>
  <c r="X96" i="5" s="1"/>
  <c r="U97" i="5"/>
  <c r="X97" i="5" s="1"/>
  <c r="U98" i="5"/>
  <c r="X98" i="5" s="1"/>
  <c r="U99" i="5"/>
  <c r="X99" i="5" s="1"/>
  <c r="U100" i="5"/>
  <c r="X100" i="5" s="1"/>
  <c r="U101" i="5"/>
  <c r="X101" i="5" s="1"/>
  <c r="U102" i="5"/>
  <c r="X102" i="5" s="1"/>
  <c r="U103" i="5"/>
  <c r="X103" i="5" s="1"/>
  <c r="U104" i="5"/>
  <c r="X104" i="5" s="1"/>
  <c r="U105" i="5"/>
  <c r="X105" i="5" s="1"/>
  <c r="U106" i="5"/>
  <c r="X106" i="5" s="1"/>
  <c r="U107" i="5"/>
  <c r="X107" i="5" s="1"/>
  <c r="U108" i="5"/>
  <c r="X108" i="5" s="1"/>
  <c r="U109" i="5"/>
  <c r="X109" i="5" s="1"/>
  <c r="U110" i="5"/>
  <c r="X110" i="5" s="1"/>
  <c r="U111" i="5"/>
  <c r="X111" i="5" s="1"/>
  <c r="U112" i="5"/>
  <c r="X112" i="5" s="1"/>
  <c r="U113" i="5"/>
  <c r="X113" i="5" s="1"/>
  <c r="U114" i="5"/>
  <c r="X114" i="5" s="1"/>
  <c r="U115" i="5"/>
  <c r="X115" i="5" s="1"/>
  <c r="U116" i="5"/>
  <c r="X116" i="5" s="1"/>
  <c r="U117" i="5"/>
  <c r="X117" i="5" s="1"/>
  <c r="U118" i="5"/>
  <c r="X118" i="5" s="1"/>
  <c r="U119" i="5"/>
  <c r="X119" i="5" s="1"/>
  <c r="U120" i="5"/>
  <c r="X120" i="5" s="1"/>
  <c r="U121" i="5"/>
  <c r="X121" i="5" s="1"/>
  <c r="U122" i="5"/>
  <c r="X122" i="5" s="1"/>
  <c r="U123" i="5"/>
  <c r="X123" i="5" s="1"/>
  <c r="U124" i="5"/>
  <c r="X124" i="5" s="1"/>
  <c r="U125" i="5"/>
  <c r="X125" i="5" s="1"/>
  <c r="U126" i="5"/>
  <c r="X126" i="5" s="1"/>
  <c r="U127" i="5"/>
  <c r="X127" i="5" s="1"/>
  <c r="U128" i="5"/>
  <c r="X128" i="5" s="1"/>
  <c r="U129" i="5"/>
  <c r="X129" i="5" s="1"/>
  <c r="U130" i="5"/>
  <c r="X130" i="5" s="1"/>
  <c r="U131" i="5"/>
  <c r="X131" i="5" s="1"/>
  <c r="U132" i="5"/>
  <c r="X132" i="5" s="1"/>
  <c r="U133" i="5"/>
  <c r="X133" i="5" s="1"/>
  <c r="U134" i="5"/>
  <c r="X134" i="5" s="1"/>
  <c r="U135" i="5"/>
  <c r="X135" i="5" s="1"/>
  <c r="U136" i="5"/>
  <c r="X136" i="5" s="1"/>
  <c r="U137" i="5"/>
  <c r="X137" i="5" s="1"/>
  <c r="U138" i="5"/>
  <c r="X138" i="5" s="1"/>
  <c r="U139" i="5"/>
  <c r="X139" i="5" s="1"/>
  <c r="U140" i="5"/>
  <c r="X140" i="5" s="1"/>
  <c r="U141" i="5"/>
  <c r="X141" i="5" s="1"/>
  <c r="U142" i="5"/>
  <c r="X142" i="5" s="1"/>
  <c r="U143" i="5"/>
  <c r="X143" i="5" s="1"/>
  <c r="U144" i="5"/>
  <c r="X144" i="5" s="1"/>
  <c r="U145" i="5"/>
  <c r="X145" i="5" s="1"/>
  <c r="U146" i="5"/>
  <c r="X146" i="5" s="1"/>
  <c r="U147" i="5"/>
  <c r="X147" i="5" s="1"/>
  <c r="U148" i="5"/>
  <c r="X148" i="5" s="1"/>
  <c r="U149" i="5"/>
  <c r="X149" i="5" s="1"/>
  <c r="U150" i="5"/>
  <c r="X150" i="5" s="1"/>
  <c r="U151" i="5"/>
  <c r="X151" i="5" s="1"/>
  <c r="U152" i="5"/>
  <c r="X152" i="5" s="1"/>
  <c r="U153" i="5"/>
  <c r="X153" i="5" s="1"/>
  <c r="U154" i="5"/>
  <c r="X154" i="5" s="1"/>
  <c r="U155" i="5"/>
  <c r="X155" i="5" s="1"/>
  <c r="U156" i="5"/>
  <c r="X156" i="5" s="1"/>
  <c r="U157" i="5"/>
  <c r="X157" i="5" s="1"/>
  <c r="U158" i="5"/>
  <c r="X158" i="5" s="1"/>
  <c r="U159" i="5"/>
  <c r="X159" i="5" s="1"/>
  <c r="U160" i="5"/>
  <c r="X160" i="5" s="1"/>
  <c r="U161" i="5"/>
  <c r="X161" i="5" s="1"/>
  <c r="U162" i="5"/>
  <c r="X162" i="5" s="1"/>
  <c r="U163" i="5"/>
  <c r="X163" i="5" s="1"/>
  <c r="U164" i="5"/>
  <c r="X164" i="5" s="1"/>
  <c r="U165" i="5"/>
  <c r="X165" i="5" s="1"/>
  <c r="U166" i="5"/>
  <c r="X166" i="5" s="1"/>
  <c r="U167" i="5"/>
  <c r="X167" i="5" s="1"/>
  <c r="U168" i="5"/>
  <c r="X168" i="5" s="1"/>
  <c r="U169" i="5"/>
  <c r="X169" i="5" s="1"/>
  <c r="U170" i="5"/>
  <c r="X170" i="5" s="1"/>
  <c r="U171" i="5"/>
  <c r="X171" i="5" s="1"/>
  <c r="U172" i="5"/>
  <c r="X172" i="5" s="1"/>
  <c r="U173" i="5"/>
  <c r="X173" i="5" s="1"/>
  <c r="U174" i="5"/>
  <c r="X174" i="5" s="1"/>
  <c r="U175" i="5"/>
  <c r="X175" i="5" s="1"/>
  <c r="U176" i="5"/>
  <c r="X176" i="5" s="1"/>
  <c r="U177" i="5"/>
  <c r="X177" i="5" s="1"/>
  <c r="U178" i="5"/>
  <c r="X178" i="5" s="1"/>
  <c r="U179" i="5"/>
  <c r="X179" i="5" s="1"/>
  <c r="U180" i="5"/>
  <c r="X180" i="5" s="1"/>
  <c r="U181" i="5"/>
  <c r="X181" i="5" s="1"/>
  <c r="U182" i="5"/>
  <c r="X182" i="5" s="1"/>
  <c r="U183" i="5"/>
  <c r="X183" i="5" s="1"/>
  <c r="U184" i="5"/>
  <c r="X184" i="5" s="1"/>
  <c r="U185" i="5"/>
  <c r="X185" i="5" s="1"/>
  <c r="U186" i="5"/>
  <c r="X186" i="5" s="1"/>
  <c r="U187" i="5"/>
  <c r="X187" i="5" s="1"/>
  <c r="U188" i="5"/>
  <c r="X188" i="5" s="1"/>
  <c r="U189" i="5"/>
  <c r="X189" i="5" s="1"/>
  <c r="U190" i="5"/>
  <c r="X190" i="5" s="1"/>
  <c r="U191" i="5"/>
  <c r="X191" i="5" s="1"/>
  <c r="U192" i="5"/>
  <c r="X192" i="5" s="1"/>
  <c r="U193" i="5"/>
  <c r="X193" i="5" s="1"/>
  <c r="U194" i="5"/>
  <c r="X194" i="5" s="1"/>
  <c r="U195" i="5"/>
  <c r="X195" i="5" s="1"/>
  <c r="U196" i="5"/>
  <c r="X196" i="5" s="1"/>
  <c r="U197" i="5"/>
  <c r="X197" i="5" s="1"/>
  <c r="U198" i="5"/>
  <c r="X198" i="5" s="1"/>
  <c r="U199" i="5"/>
  <c r="X199" i="5" s="1"/>
  <c r="U200" i="5"/>
  <c r="X200" i="5" s="1"/>
  <c r="U201" i="5"/>
  <c r="X201" i="5" s="1"/>
  <c r="U202" i="5"/>
  <c r="X202" i="5" s="1"/>
  <c r="U203" i="5"/>
  <c r="X203" i="5" s="1"/>
  <c r="U204" i="5"/>
  <c r="X204" i="5" s="1"/>
  <c r="U205" i="5"/>
  <c r="X205" i="5" s="1"/>
  <c r="U206" i="5"/>
  <c r="X206" i="5" s="1"/>
  <c r="U207" i="5"/>
  <c r="X207" i="5" s="1"/>
  <c r="U208" i="5"/>
  <c r="X208" i="5" s="1"/>
  <c r="U209" i="5"/>
  <c r="X209" i="5" s="1"/>
  <c r="U210" i="5"/>
  <c r="X210" i="5" s="1"/>
  <c r="U211" i="5"/>
  <c r="X211" i="5" s="1"/>
  <c r="U212" i="5"/>
  <c r="X212" i="5" s="1"/>
  <c r="U213" i="5"/>
  <c r="X213" i="5" s="1"/>
  <c r="U214" i="5"/>
  <c r="X214" i="5" s="1"/>
  <c r="U215" i="5"/>
  <c r="X215" i="5" s="1"/>
  <c r="U216" i="5"/>
  <c r="X216" i="5" s="1"/>
  <c r="U217" i="5"/>
  <c r="X217" i="5" s="1"/>
  <c r="U218" i="5"/>
  <c r="X218" i="5" s="1"/>
  <c r="U219" i="5"/>
  <c r="X219" i="5" s="1"/>
  <c r="U220" i="5"/>
  <c r="X220" i="5" s="1"/>
  <c r="U221" i="5"/>
  <c r="X221" i="5" s="1"/>
  <c r="U222" i="5"/>
  <c r="X222" i="5" s="1"/>
  <c r="U223" i="5"/>
  <c r="X223" i="5" s="1"/>
  <c r="U224" i="5"/>
  <c r="X224" i="5" s="1"/>
  <c r="U225" i="5"/>
  <c r="X225" i="5" s="1"/>
  <c r="U226" i="5"/>
  <c r="X226" i="5" s="1"/>
  <c r="U227" i="5"/>
  <c r="X227" i="5" s="1"/>
  <c r="U228" i="5"/>
  <c r="X228" i="5" s="1"/>
  <c r="U229" i="5"/>
  <c r="X229" i="5" s="1"/>
  <c r="U230" i="5"/>
  <c r="X230" i="5" s="1"/>
  <c r="U231" i="5"/>
  <c r="X231" i="5" s="1"/>
  <c r="U232" i="5"/>
  <c r="X232" i="5" s="1"/>
  <c r="U233" i="5"/>
  <c r="X233" i="5" s="1"/>
  <c r="U234" i="5"/>
  <c r="X234" i="5" s="1"/>
  <c r="U235" i="5"/>
  <c r="X235" i="5" s="1"/>
  <c r="U236" i="5"/>
  <c r="X236" i="5" s="1"/>
  <c r="U237" i="5"/>
  <c r="X237" i="5" s="1"/>
  <c r="U238" i="5"/>
  <c r="X238" i="5" s="1"/>
  <c r="U239" i="5"/>
  <c r="X239" i="5" s="1"/>
  <c r="U240" i="5"/>
  <c r="X240" i="5" s="1"/>
  <c r="U241" i="5"/>
  <c r="X241" i="5" s="1"/>
  <c r="U242" i="5"/>
  <c r="X242" i="5" s="1"/>
  <c r="U243" i="5"/>
  <c r="X243" i="5" s="1"/>
  <c r="U244" i="5"/>
  <c r="X244" i="5" s="1"/>
  <c r="U245" i="5"/>
  <c r="X245" i="5" s="1"/>
  <c r="U246" i="5"/>
  <c r="X246" i="5" s="1"/>
  <c r="U247" i="5"/>
  <c r="X247" i="5" s="1"/>
  <c r="U248" i="5"/>
  <c r="X248" i="5" s="1"/>
  <c r="U249" i="5"/>
  <c r="X249" i="5" s="1"/>
  <c r="U250" i="5"/>
  <c r="X250" i="5" s="1"/>
  <c r="U251" i="5"/>
  <c r="X251" i="5" s="1"/>
  <c r="U252" i="5"/>
  <c r="X252" i="5" s="1"/>
  <c r="U253" i="5"/>
  <c r="X253" i="5" s="1"/>
  <c r="U254" i="5"/>
  <c r="X254" i="5" s="1"/>
  <c r="U255" i="5"/>
  <c r="X255" i="5" s="1"/>
  <c r="U256" i="5"/>
  <c r="X256" i="5" s="1"/>
  <c r="U257" i="5"/>
  <c r="X257" i="5" s="1"/>
  <c r="U258" i="5"/>
  <c r="X258" i="5" s="1"/>
  <c r="U259" i="5"/>
  <c r="X259" i="5" s="1"/>
  <c r="U260" i="5"/>
  <c r="X260" i="5" s="1"/>
  <c r="U261" i="5"/>
  <c r="X261" i="5" s="1"/>
  <c r="U262" i="5"/>
  <c r="X262" i="5" s="1"/>
  <c r="U263" i="5"/>
  <c r="X263" i="5" s="1"/>
  <c r="U264" i="5"/>
  <c r="X264" i="5" s="1"/>
  <c r="U265" i="5"/>
  <c r="X265" i="5" s="1"/>
  <c r="U266" i="5"/>
  <c r="X266" i="5" s="1"/>
  <c r="U267" i="5"/>
  <c r="X267" i="5" s="1"/>
  <c r="U268" i="5"/>
  <c r="X268" i="5" s="1"/>
  <c r="U269" i="5"/>
  <c r="X269" i="5" s="1"/>
  <c r="U270" i="5"/>
  <c r="X270" i="5" s="1"/>
  <c r="U271" i="5"/>
  <c r="X271" i="5" s="1"/>
  <c r="U272" i="5"/>
  <c r="X272" i="5" s="1"/>
  <c r="U273" i="5"/>
  <c r="X273" i="5" s="1"/>
  <c r="U274" i="5"/>
  <c r="X274" i="5" s="1"/>
  <c r="U275" i="5"/>
  <c r="X275" i="5" s="1"/>
  <c r="U276" i="5"/>
  <c r="X276" i="5" s="1"/>
  <c r="U277" i="5"/>
  <c r="X277" i="5" s="1"/>
  <c r="U278" i="5"/>
  <c r="X278" i="5" s="1"/>
  <c r="U279" i="5"/>
  <c r="X279" i="5" s="1"/>
  <c r="U280" i="5"/>
  <c r="X280" i="5" s="1"/>
  <c r="U281" i="5"/>
  <c r="X281" i="5" s="1"/>
  <c r="U282" i="5"/>
  <c r="X282" i="5" s="1"/>
  <c r="U283" i="5"/>
  <c r="X283" i="5" s="1"/>
  <c r="U284" i="5"/>
  <c r="X284" i="5" s="1"/>
  <c r="U285" i="5"/>
  <c r="X285" i="5" s="1"/>
  <c r="U286" i="5"/>
  <c r="X286" i="5" s="1"/>
  <c r="U287" i="5"/>
  <c r="X287" i="5" s="1"/>
  <c r="U288" i="5"/>
  <c r="X288" i="5" s="1"/>
  <c r="U289" i="5"/>
  <c r="X289" i="5" s="1"/>
  <c r="U290" i="5"/>
  <c r="X290" i="5" s="1"/>
  <c r="U291" i="5"/>
  <c r="X291" i="5" s="1"/>
  <c r="U292" i="5"/>
  <c r="X292" i="5" s="1"/>
  <c r="U293" i="5"/>
  <c r="X293" i="5" s="1"/>
  <c r="U294" i="5"/>
  <c r="X294" i="5" s="1"/>
  <c r="U295" i="5"/>
  <c r="X295" i="5" s="1"/>
  <c r="U296" i="5"/>
  <c r="X296" i="5" s="1"/>
  <c r="U297" i="5"/>
  <c r="X297" i="5" s="1"/>
  <c r="U298" i="5"/>
  <c r="X298" i="5" s="1"/>
  <c r="U299" i="5"/>
  <c r="X299" i="5" s="1"/>
  <c r="U300" i="5"/>
  <c r="X300" i="5" s="1"/>
  <c r="U301" i="5"/>
  <c r="X301" i="5" s="1"/>
  <c r="U302" i="5"/>
  <c r="X302" i="5" s="1"/>
  <c r="U303" i="5"/>
  <c r="X303" i="5" s="1"/>
  <c r="U304" i="5"/>
  <c r="X304" i="5" s="1"/>
  <c r="U305" i="5"/>
  <c r="X305" i="5" s="1"/>
  <c r="U306" i="5"/>
  <c r="X306" i="5" s="1"/>
  <c r="U307" i="5"/>
  <c r="X307" i="5" s="1"/>
  <c r="U308" i="5"/>
  <c r="X308" i="5" s="1"/>
  <c r="U309" i="5"/>
  <c r="X309" i="5" s="1"/>
  <c r="U310" i="5"/>
  <c r="X310" i="5" s="1"/>
  <c r="U311" i="5"/>
  <c r="X311" i="5" s="1"/>
  <c r="U312" i="5"/>
  <c r="X312" i="5" s="1"/>
  <c r="U313" i="5"/>
  <c r="X313" i="5" s="1"/>
  <c r="U314" i="5"/>
  <c r="X314" i="5" s="1"/>
  <c r="U315" i="5"/>
  <c r="X315" i="5" s="1"/>
  <c r="U316" i="5"/>
  <c r="X316" i="5" s="1"/>
  <c r="U317" i="5"/>
  <c r="X317" i="5" s="1"/>
  <c r="U318" i="5"/>
  <c r="X318" i="5" s="1"/>
  <c r="U319" i="5"/>
  <c r="X319" i="5" s="1"/>
  <c r="U320" i="5"/>
  <c r="X320" i="5" s="1"/>
  <c r="U321" i="5"/>
  <c r="X321" i="5" s="1"/>
  <c r="U322" i="5"/>
  <c r="X322" i="5" s="1"/>
  <c r="U323" i="5"/>
  <c r="X323" i="5" s="1"/>
  <c r="U324" i="5"/>
  <c r="X324" i="5" s="1"/>
  <c r="U325" i="5"/>
  <c r="X325" i="5" s="1"/>
  <c r="U326" i="5"/>
  <c r="X326" i="5" s="1"/>
  <c r="U327" i="5"/>
  <c r="X327" i="5" s="1"/>
  <c r="U328" i="5"/>
  <c r="X328" i="5" s="1"/>
  <c r="U329" i="5"/>
  <c r="X329" i="5" s="1"/>
  <c r="U330" i="5"/>
  <c r="X330" i="5" s="1"/>
  <c r="U331" i="5"/>
  <c r="X331" i="5" s="1"/>
  <c r="U332" i="5"/>
  <c r="X332" i="5" s="1"/>
  <c r="U333" i="5"/>
  <c r="X333" i="5" s="1"/>
  <c r="U334" i="5"/>
  <c r="X334" i="5" s="1"/>
  <c r="U335" i="5"/>
  <c r="X335" i="5" s="1"/>
  <c r="U336" i="5"/>
  <c r="X336" i="5" s="1"/>
  <c r="U337" i="5"/>
  <c r="X337" i="5" s="1"/>
  <c r="U338" i="5"/>
  <c r="X338" i="5" s="1"/>
  <c r="U339" i="5"/>
  <c r="X339" i="5" s="1"/>
  <c r="U340" i="5"/>
  <c r="X340" i="5" s="1"/>
  <c r="U341" i="5"/>
  <c r="X341" i="5" s="1"/>
  <c r="U342" i="5"/>
  <c r="X342" i="5" s="1"/>
  <c r="U343" i="5"/>
  <c r="X343" i="5" s="1"/>
  <c r="U344" i="5"/>
  <c r="X344" i="5" s="1"/>
  <c r="U345" i="5"/>
  <c r="X345" i="5" s="1"/>
  <c r="U346" i="5"/>
  <c r="X346" i="5" s="1"/>
  <c r="U347" i="5"/>
  <c r="X347" i="5" s="1"/>
  <c r="U348" i="5"/>
  <c r="X348" i="5" s="1"/>
  <c r="U349" i="5"/>
  <c r="X349" i="5" s="1"/>
  <c r="U350" i="5"/>
  <c r="X350" i="5" s="1"/>
  <c r="U351" i="5"/>
  <c r="X351" i="5" s="1"/>
  <c r="U352" i="5"/>
  <c r="X352" i="5" s="1"/>
  <c r="U353" i="5"/>
  <c r="X353" i="5" s="1"/>
  <c r="U354" i="5"/>
  <c r="X354" i="5" s="1"/>
  <c r="U355" i="5"/>
  <c r="X355" i="5" s="1"/>
  <c r="U356" i="5"/>
  <c r="X356" i="5" s="1"/>
  <c r="U357" i="5"/>
  <c r="X357" i="5" s="1"/>
  <c r="U358" i="5"/>
  <c r="X358" i="5" s="1"/>
  <c r="U359" i="5"/>
  <c r="X359" i="5" s="1"/>
  <c r="U360" i="5"/>
  <c r="X360" i="5" s="1"/>
  <c r="U2" i="5"/>
  <c r="X2" i="5" s="1"/>
  <c r="D20" i="2"/>
  <c r="D22" i="2"/>
  <c r="D26" i="2"/>
  <c r="D34" i="2"/>
  <c r="R48" i="4" l="1"/>
  <c r="S48" i="4" s="1"/>
  <c r="R47" i="4"/>
  <c r="S47" i="4" s="1"/>
  <c r="R16" i="4"/>
  <c r="S16" i="4" s="1"/>
  <c r="R17" i="4"/>
  <c r="S17" i="4" s="1"/>
  <c r="R15" i="4"/>
  <c r="S15" i="4" s="1"/>
  <c r="R8" i="4"/>
  <c r="S8" i="4" s="1"/>
  <c r="R9" i="4"/>
  <c r="S9" i="4" s="1"/>
  <c r="R7" i="4"/>
  <c r="S7" i="4" s="1"/>
  <c r="R2" i="4"/>
  <c r="S2" i="4" s="1"/>
  <c r="R3" i="4"/>
  <c r="S3" i="4" s="1"/>
  <c r="R20" i="4"/>
  <c r="S20" i="4" s="1"/>
  <c r="R18" i="4"/>
  <c r="S18" i="4" s="1"/>
  <c r="R19" i="4"/>
  <c r="S19" i="4" s="1"/>
  <c r="R12" i="4"/>
  <c r="S12" i="4" s="1"/>
  <c r="R10" i="4"/>
  <c r="S10" i="4" s="1"/>
  <c r="R11" i="4"/>
  <c r="S11" i="4" s="1"/>
  <c r="R33" i="4"/>
  <c r="S33" i="4" s="1"/>
  <c r="R34" i="4"/>
  <c r="S34" i="4" s="1"/>
  <c r="R35" i="4"/>
  <c r="S35" i="4" s="1"/>
  <c r="R32" i="4"/>
  <c r="S32" i="4" s="1"/>
  <c r="R31" i="4"/>
  <c r="S31" i="4" s="1"/>
  <c r="R29" i="4"/>
  <c r="S29" i="4" s="1"/>
  <c r="R30" i="4"/>
  <c r="S30" i="4" s="1"/>
  <c r="R28" i="4"/>
  <c r="S28" i="4" s="1"/>
  <c r="R26" i="4"/>
  <c r="S26" i="4" s="1"/>
  <c r="R27" i="4"/>
  <c r="S27" i="4" s="1"/>
  <c r="R25" i="4"/>
  <c r="S25" i="4" s="1"/>
  <c r="R24" i="4"/>
  <c r="S24" i="4" s="1"/>
  <c r="R21" i="4"/>
  <c r="S21" i="4" s="1"/>
  <c r="R22" i="4"/>
  <c r="S22" i="4" s="1"/>
  <c r="R23" i="4"/>
  <c r="S23" i="4" s="1"/>
  <c r="R13" i="4"/>
  <c r="S13" i="4" s="1"/>
  <c r="R14" i="4"/>
  <c r="S14" i="4" s="1"/>
  <c r="R44" i="4"/>
  <c r="S44" i="4" s="1"/>
  <c r="R45" i="4"/>
  <c r="S45" i="4" s="1"/>
  <c r="R46" i="4"/>
  <c r="S46" i="4" s="1"/>
  <c r="R40" i="4"/>
  <c r="S40" i="4" s="1"/>
  <c r="R41" i="4"/>
  <c r="S41" i="4" s="1"/>
  <c r="R42" i="4"/>
  <c r="S42" i="4" s="1"/>
  <c r="R43" i="4"/>
  <c r="S43" i="4" s="1"/>
  <c r="R36" i="4"/>
  <c r="S36" i="4" s="1"/>
  <c r="R39" i="4"/>
  <c r="S39" i="4" s="1"/>
  <c r="R37" i="4"/>
  <c r="S37" i="4" s="1"/>
  <c r="R38" i="4"/>
  <c r="S38" i="4" s="1"/>
  <c r="R4" i="4"/>
  <c r="S4" i="4" s="1"/>
  <c r="R5" i="4"/>
  <c r="S5" i="4" s="1"/>
  <c r="R6" i="4"/>
  <c r="S6" i="4" s="1"/>
  <c r="O2" i="4"/>
  <c r="AE46" i="4"/>
  <c r="AE42" i="4"/>
  <c r="AE38" i="4"/>
  <c r="O34" i="4"/>
  <c r="AE30" i="4"/>
  <c r="AE26" i="4"/>
  <c r="O22" i="4"/>
  <c r="O18" i="4"/>
  <c r="AE14" i="4"/>
  <c r="O10" i="4"/>
  <c r="AE6" i="4"/>
  <c r="AE48" i="4"/>
  <c r="O44" i="4"/>
  <c r="O40" i="4"/>
  <c r="O36" i="4"/>
  <c r="O32" i="4"/>
  <c r="O28" i="4"/>
  <c r="O24" i="4"/>
  <c r="AE20" i="4"/>
  <c r="AE16" i="4"/>
  <c r="AE12" i="4"/>
  <c r="AE8" i="4"/>
  <c r="O4" i="4"/>
  <c r="O47" i="4"/>
  <c r="O43" i="4"/>
  <c r="O39" i="4"/>
  <c r="O35" i="4"/>
  <c r="AE31" i="4"/>
  <c r="O27" i="4"/>
  <c r="O23" i="4"/>
  <c r="AE19" i="4"/>
  <c r="AE15" i="4"/>
  <c r="AE11" i="4"/>
  <c r="AE7" i="4"/>
  <c r="AE3" i="4"/>
  <c r="AE45" i="4"/>
  <c r="AE41" i="4"/>
  <c r="AE37" i="4"/>
  <c r="O33" i="4"/>
  <c r="O29" i="4"/>
  <c r="O25" i="4"/>
  <c r="O21" i="4"/>
  <c r="O17" i="4"/>
  <c r="O13" i="4"/>
  <c r="AE9" i="4"/>
  <c r="AE5" i="4"/>
  <c r="P41" i="4"/>
  <c r="P17" i="4"/>
  <c r="P33" i="4"/>
  <c r="P13" i="4"/>
  <c r="X7" i="4"/>
  <c r="Y7" i="4" s="1"/>
  <c r="X3" i="4"/>
  <c r="Y3" i="4" s="1"/>
  <c r="P29" i="4"/>
  <c r="P9" i="4"/>
  <c r="P45" i="4"/>
  <c r="P25" i="4"/>
  <c r="P5" i="4"/>
  <c r="P37" i="4"/>
  <c r="P21" i="4"/>
  <c r="P6" i="4"/>
  <c r="O7" i="4"/>
  <c r="O20" i="4"/>
  <c r="O5" i="4"/>
  <c r="O6" i="4"/>
  <c r="O38" i="4"/>
  <c r="O11" i="4"/>
  <c r="O3" i="4"/>
  <c r="O8" i="4"/>
  <c r="O9" i="4"/>
  <c r="P48" i="4"/>
  <c r="P44" i="4"/>
  <c r="P40" i="4"/>
  <c r="P36" i="4"/>
  <c r="P32" i="4"/>
  <c r="P28" i="4"/>
  <c r="P24" i="4"/>
  <c r="P20" i="4"/>
  <c r="P16" i="4"/>
  <c r="P12" i="4"/>
  <c r="P8" i="4"/>
  <c r="P47" i="4"/>
  <c r="P43" i="4"/>
  <c r="P39" i="4"/>
  <c r="P35" i="4"/>
  <c r="P31" i="4"/>
  <c r="P27" i="4"/>
  <c r="P23" i="4"/>
  <c r="P19" i="4"/>
  <c r="P15" i="4"/>
  <c r="P11" i="4"/>
  <c r="P7" i="4"/>
  <c r="O26" i="4"/>
  <c r="O42" i="4"/>
  <c r="O15" i="4"/>
  <c r="O31" i="4"/>
  <c r="O12" i="4"/>
  <c r="O41" i="4"/>
  <c r="O37" i="4"/>
  <c r="P46" i="4"/>
  <c r="P42" i="4"/>
  <c r="P38" i="4"/>
  <c r="P34" i="4"/>
  <c r="P30" i="4"/>
  <c r="P26" i="4"/>
  <c r="P22" i="4"/>
  <c r="P18" i="4"/>
  <c r="P14" i="4"/>
  <c r="P10" i="4"/>
  <c r="P3" i="4"/>
  <c r="P4" i="4"/>
  <c r="O14" i="4"/>
  <c r="O30" i="4"/>
  <c r="O46" i="4"/>
  <c r="O19" i="4"/>
  <c r="O16" i="4"/>
  <c r="O48" i="4"/>
  <c r="O45" i="4"/>
  <c r="AD14" i="4"/>
  <c r="AF14" i="4" s="1"/>
  <c r="AD4" i="4"/>
  <c r="AF4" i="4" s="1"/>
  <c r="AD3" i="4"/>
  <c r="AF3" i="4" s="1"/>
  <c r="AD43" i="4"/>
  <c r="AF43" i="4" s="1"/>
  <c r="AD39" i="4"/>
  <c r="AF39" i="4" s="1"/>
  <c r="AD35" i="4"/>
  <c r="AF35" i="4" s="1"/>
  <c r="AE2" i="4"/>
  <c r="AE40" i="4"/>
  <c r="AE33" i="4"/>
  <c r="AE10" i="4"/>
  <c r="AE44" i="4"/>
  <c r="AE25" i="4"/>
  <c r="AE18" i="4"/>
  <c r="AE13" i="4"/>
  <c r="X2" i="4"/>
  <c r="AE47" i="4"/>
  <c r="AE21" i="4"/>
  <c r="AE4" i="4"/>
  <c r="AD44" i="4"/>
  <c r="AF44" i="4" s="1"/>
  <c r="AE36" i="4"/>
  <c r="AE29" i="4"/>
  <c r="AD47" i="4"/>
  <c r="AF47" i="4" s="1"/>
  <c r="AD42" i="4"/>
  <c r="AF42" i="4" s="1"/>
  <c r="AD38" i="4"/>
  <c r="AF38" i="4" s="1"/>
  <c r="AD34" i="4"/>
  <c r="AF34" i="4" s="1"/>
  <c r="AD30" i="4"/>
  <c r="AF30" i="4" s="1"/>
  <c r="AD26" i="4"/>
  <c r="AF26" i="4" s="1"/>
  <c r="AD22" i="4"/>
  <c r="AF22" i="4" s="1"/>
  <c r="AD18" i="4"/>
  <c r="AF18" i="4" s="1"/>
  <c r="AD15" i="4"/>
  <c r="AF15" i="4" s="1"/>
  <c r="AD10" i="4"/>
  <c r="AF10" i="4" s="1"/>
  <c r="AD7" i="4"/>
  <c r="AF7" i="4" s="1"/>
  <c r="AD46" i="4"/>
  <c r="AF46" i="4" s="1"/>
  <c r="AD19" i="4"/>
  <c r="AF19" i="4" s="1"/>
  <c r="AD11" i="4"/>
  <c r="AF11" i="4" s="1"/>
  <c r="AD31" i="4"/>
  <c r="AF31" i="4" s="1"/>
  <c r="AD27" i="4"/>
  <c r="AF27" i="4" s="1"/>
  <c r="AD23" i="4"/>
  <c r="AF23" i="4" s="1"/>
  <c r="AD13" i="4"/>
  <c r="AF13" i="4" s="1"/>
  <c r="AD6" i="4"/>
  <c r="AF6" i="4" s="1"/>
  <c r="AD2" i="4"/>
  <c r="AF2" i="4" s="1"/>
  <c r="AD45" i="4"/>
  <c r="AF45" i="4" s="1"/>
  <c r="AD41" i="4"/>
  <c r="AF41" i="4" s="1"/>
  <c r="AD37" i="4"/>
  <c r="AF37" i="4" s="1"/>
  <c r="AD33" i="4"/>
  <c r="AF33" i="4" s="1"/>
  <c r="AD29" i="4"/>
  <c r="AF29" i="4" s="1"/>
  <c r="AD25" i="4"/>
  <c r="AF25" i="4" s="1"/>
  <c r="AD21" i="4"/>
  <c r="AF21" i="4" s="1"/>
  <c r="AD17" i="4"/>
  <c r="AF17" i="4" s="1"/>
  <c r="AD9" i="4"/>
  <c r="AF9" i="4" s="1"/>
  <c r="AD5" i="4"/>
  <c r="AF5" i="4" s="1"/>
  <c r="AD48" i="4"/>
  <c r="AF48" i="4" s="1"/>
  <c r="AD40" i="4"/>
  <c r="AF40" i="4" s="1"/>
  <c r="AD36" i="4"/>
  <c r="AF36" i="4" s="1"/>
  <c r="AD32" i="4"/>
  <c r="AF32" i="4" s="1"/>
  <c r="AD28" i="4"/>
  <c r="AF28" i="4" s="1"/>
  <c r="AD24" i="4"/>
  <c r="AF24" i="4" s="1"/>
  <c r="AD20" i="4"/>
  <c r="AF20" i="4" s="1"/>
  <c r="AD16" i="4"/>
  <c r="AF16" i="4" s="1"/>
  <c r="AD12" i="4"/>
  <c r="AF12" i="4" s="1"/>
  <c r="AD8" i="4"/>
  <c r="AF8" i="4" s="1"/>
  <c r="AB19" i="4"/>
  <c r="AB11" i="4"/>
  <c r="AB35" i="4"/>
  <c r="AB31" i="4"/>
  <c r="AB27" i="4"/>
  <c r="AB23" i="4"/>
  <c r="AB13" i="4"/>
  <c r="AB44" i="4"/>
  <c r="AB43" i="4"/>
  <c r="AB39" i="4"/>
  <c r="AB4" i="4"/>
  <c r="AB47" i="4"/>
  <c r="AB15" i="4"/>
  <c r="AB7" i="4"/>
  <c r="AB46" i="4"/>
  <c r="AB42" i="4"/>
  <c r="AB38" i="4"/>
  <c r="AB34" i="4"/>
  <c r="AB30" i="4"/>
  <c r="AB26" i="4"/>
  <c r="AB22" i="4"/>
  <c r="AB18" i="4"/>
  <c r="AB14" i="4"/>
  <c r="AB10" i="4"/>
  <c r="AB6" i="4"/>
  <c r="AB2" i="4"/>
  <c r="AB45" i="4"/>
  <c r="AB41" i="4"/>
  <c r="AB37" i="4"/>
  <c r="AB33" i="4"/>
  <c r="AB29" i="4"/>
  <c r="AB25" i="4"/>
  <c r="AB21" i="4"/>
  <c r="AB17" i="4"/>
  <c r="AB9" i="4"/>
  <c r="AB5" i="4"/>
  <c r="AB48" i="4"/>
  <c r="AB40" i="4"/>
  <c r="AB36" i="4"/>
  <c r="AB32" i="4"/>
  <c r="AB28" i="4"/>
  <c r="AB24" i="4"/>
  <c r="AB20" i="4"/>
  <c r="AB16" i="4"/>
  <c r="AB12" i="4"/>
  <c r="AB8" i="4"/>
  <c r="T2" i="4"/>
  <c r="X37" i="4"/>
  <c r="Y37" i="4" s="1"/>
  <c r="AG37" i="4" s="1"/>
  <c r="X33" i="4"/>
  <c r="Y33" i="4" s="1"/>
  <c r="X29" i="4"/>
  <c r="Y29" i="4" s="1"/>
  <c r="X25" i="4"/>
  <c r="Y25" i="4" s="1"/>
  <c r="X21" i="4"/>
  <c r="Y21" i="4" s="1"/>
  <c r="X17" i="4"/>
  <c r="X13" i="4"/>
  <c r="Y13" i="4" s="1"/>
  <c r="X9" i="4"/>
  <c r="Y9" i="4" s="1"/>
  <c r="AG9" i="4" s="1"/>
  <c r="X5" i="4"/>
  <c r="Y5" i="4" s="1"/>
  <c r="AG5" i="4" s="1"/>
  <c r="X48" i="4"/>
  <c r="Y48" i="4" s="1"/>
  <c r="AG48" i="4" s="1"/>
  <c r="X44" i="4"/>
  <c r="Y44" i="4" s="1"/>
  <c r="X40" i="4"/>
  <c r="Y40" i="4" s="1"/>
  <c r="X36" i="4"/>
  <c r="Y36" i="4" s="1"/>
  <c r="X32" i="4"/>
  <c r="X28" i="4"/>
  <c r="X24" i="4"/>
  <c r="X20" i="4"/>
  <c r="Y20" i="4" s="1"/>
  <c r="AG20" i="4" s="1"/>
  <c r="X16" i="4"/>
  <c r="Y16" i="4" s="1"/>
  <c r="AG16" i="4" s="1"/>
  <c r="X12" i="4"/>
  <c r="Y12" i="4" s="1"/>
  <c r="AG12" i="4" s="1"/>
  <c r="X8" i="4"/>
  <c r="Y8" i="4" s="1"/>
  <c r="X4" i="4"/>
  <c r="Y4" i="4" s="1"/>
  <c r="T43" i="4"/>
  <c r="T44" i="4"/>
  <c r="T4" i="4"/>
  <c r="T47" i="4"/>
  <c r="T15" i="4"/>
  <c r="T9" i="4"/>
  <c r="T39" i="4"/>
  <c r="T19" i="4"/>
  <c r="T11" i="4"/>
  <c r="T46" i="4"/>
  <c r="T42" i="4"/>
  <c r="T38" i="4"/>
  <c r="T34" i="4"/>
  <c r="T30" i="4"/>
  <c r="T26" i="4"/>
  <c r="T22" i="4"/>
  <c r="T18" i="4"/>
  <c r="T14" i="4"/>
  <c r="T10" i="4"/>
  <c r="T6" i="4"/>
  <c r="T45" i="4"/>
  <c r="T41" i="4"/>
  <c r="T37" i="4"/>
  <c r="T33" i="4"/>
  <c r="T29" i="4"/>
  <c r="T25" i="4"/>
  <c r="T21" i="4"/>
  <c r="T17" i="4"/>
  <c r="T13" i="4"/>
  <c r="T5" i="4"/>
  <c r="X46" i="4"/>
  <c r="Y46" i="4" s="1"/>
  <c r="AG46" i="4" s="1"/>
  <c r="X42" i="4"/>
  <c r="Y42" i="4" s="1"/>
  <c r="AG42" i="4" s="1"/>
  <c r="X38" i="4"/>
  <c r="Y38" i="4" s="1"/>
  <c r="AG38" i="4" s="1"/>
  <c r="X34" i="4"/>
  <c r="X30" i="4"/>
  <c r="Y30" i="4" s="1"/>
  <c r="AG30" i="4" s="1"/>
  <c r="X26" i="4"/>
  <c r="Y26" i="4" s="1"/>
  <c r="AG26" i="4" s="1"/>
  <c r="X22" i="4"/>
  <c r="X18" i="4"/>
  <c r="X14" i="4"/>
  <c r="Y14" i="4" s="1"/>
  <c r="AG14" i="4" s="1"/>
  <c r="X10" i="4"/>
  <c r="X6" i="4"/>
  <c r="Y6" i="4" s="1"/>
  <c r="AG6" i="4" s="1"/>
  <c r="T48" i="4"/>
  <c r="T40" i="4"/>
  <c r="T36" i="4"/>
  <c r="T32" i="4"/>
  <c r="T28" i="4"/>
  <c r="T24" i="4"/>
  <c r="T20" i="4"/>
  <c r="T16" i="4"/>
  <c r="T12" i="4"/>
  <c r="T8" i="4"/>
  <c r="X45" i="4"/>
  <c r="Y45" i="4" s="1"/>
  <c r="AG45" i="4" s="1"/>
  <c r="X41" i="4"/>
  <c r="Y41" i="4" s="1"/>
  <c r="AG41" i="4" s="1"/>
  <c r="T35" i="4"/>
  <c r="T31" i="4"/>
  <c r="T27" i="4"/>
  <c r="T23" i="4"/>
  <c r="T7" i="4"/>
  <c r="T3" i="4"/>
  <c r="X47" i="4"/>
  <c r="Y47" i="4" s="1"/>
  <c r="X43" i="4"/>
  <c r="X39" i="4"/>
  <c r="X35" i="4"/>
  <c r="X31" i="4"/>
  <c r="Y31" i="4" s="1"/>
  <c r="AG31" i="4" s="1"/>
  <c r="X27" i="4"/>
  <c r="X23" i="4"/>
  <c r="X19" i="4"/>
  <c r="Y19" i="4" s="1"/>
  <c r="AG19" i="4" s="1"/>
  <c r="X15" i="4"/>
  <c r="Y15" i="4" s="1"/>
  <c r="AG15" i="4" s="1"/>
  <c r="X11" i="4"/>
  <c r="Y11" i="4" s="1"/>
  <c r="AG11" i="4" s="1"/>
  <c r="AG3" i="4" l="1"/>
  <c r="AG7" i="4"/>
  <c r="AG8" i="4"/>
  <c r="AG33" i="4"/>
  <c r="AG47" i="4"/>
  <c r="AG40" i="4"/>
  <c r="AG25" i="4"/>
  <c r="Z2" i="4"/>
  <c r="AH2" i="4" s="1"/>
  <c r="Y2" i="4"/>
  <c r="AG2" i="4" s="1"/>
  <c r="AG21" i="4"/>
  <c r="P52" i="4"/>
  <c r="AG13" i="4"/>
  <c r="AG29" i="4"/>
  <c r="AG44" i="4"/>
  <c r="AG4" i="4"/>
  <c r="AG36" i="4"/>
  <c r="Z8" i="4"/>
  <c r="AH8" i="4" s="1"/>
  <c r="Z13" i="4"/>
  <c r="AH13" i="4" s="1"/>
  <c r="Z6" i="4"/>
  <c r="AH6" i="4" s="1"/>
  <c r="Z37" i="4"/>
  <c r="AH37" i="4" s="1"/>
  <c r="Z5" i="4"/>
  <c r="AH5" i="4" s="1"/>
  <c r="Z30" i="4"/>
  <c r="AH30" i="4" s="1"/>
  <c r="Z10" i="4"/>
  <c r="AH10" i="4" s="1"/>
  <c r="Z18" i="4"/>
  <c r="AH18" i="4" s="1"/>
  <c r="Z33" i="4"/>
  <c r="AH33" i="4" s="1"/>
  <c r="Z22" i="4"/>
  <c r="AH22" i="4" s="1"/>
  <c r="Z25" i="4"/>
  <c r="AH25" i="4" s="1"/>
  <c r="Z34" i="4"/>
  <c r="AH34" i="4" s="1"/>
  <c r="Y10" i="4"/>
  <c r="AG10" i="4" s="1"/>
  <c r="Z21" i="4"/>
  <c r="AH21" i="4" s="1"/>
  <c r="Z44" i="4"/>
  <c r="AH44" i="4" s="1"/>
  <c r="Z4" i="4"/>
  <c r="AH4" i="4" s="1"/>
  <c r="Z40" i="4"/>
  <c r="AH40" i="4" s="1"/>
  <c r="Z41" i="4"/>
  <c r="AH41" i="4" s="1"/>
  <c r="Z35" i="4"/>
  <c r="AH35" i="4" s="1"/>
  <c r="Z12" i="4"/>
  <c r="AH12" i="4" s="1"/>
  <c r="Z28" i="4"/>
  <c r="AH28" i="4" s="1"/>
  <c r="Z48" i="4"/>
  <c r="AH48" i="4" s="1"/>
  <c r="Z9" i="4"/>
  <c r="AH9" i="4" s="1"/>
  <c r="Z29" i="4"/>
  <c r="AH29" i="4" s="1"/>
  <c r="Z45" i="4"/>
  <c r="AH45" i="4" s="1"/>
  <c r="Z14" i="4"/>
  <c r="AH14" i="4" s="1"/>
  <c r="Z23" i="4"/>
  <c r="AH23" i="4" s="1"/>
  <c r="Z11" i="4"/>
  <c r="AH11" i="4" s="1"/>
  <c r="Z26" i="4"/>
  <c r="AH26" i="4" s="1"/>
  <c r="Z39" i="4"/>
  <c r="AH39" i="4" s="1"/>
  <c r="Z24" i="4"/>
  <c r="AH24" i="4" s="1"/>
  <c r="Z7" i="4"/>
  <c r="AH7" i="4" s="1"/>
  <c r="Y18" i="4"/>
  <c r="AG18" i="4" s="1"/>
  <c r="P53" i="4"/>
  <c r="Z16" i="4"/>
  <c r="AH16" i="4" s="1"/>
  <c r="Z32" i="4"/>
  <c r="AH32" i="4" s="1"/>
  <c r="Z38" i="4"/>
  <c r="AH38" i="4" s="1"/>
  <c r="Z17" i="4"/>
  <c r="AH17" i="4" s="1"/>
  <c r="Z42" i="4"/>
  <c r="AH42" i="4" s="1"/>
  <c r="Z27" i="4"/>
  <c r="AH27" i="4" s="1"/>
  <c r="Z19" i="4"/>
  <c r="AH19" i="4" s="1"/>
  <c r="Z15" i="4"/>
  <c r="AH15" i="4" s="1"/>
  <c r="Z43" i="4"/>
  <c r="AH43" i="4" s="1"/>
  <c r="Z3" i="4"/>
  <c r="AH3" i="4" s="1"/>
  <c r="Z20" i="4"/>
  <c r="AH20" i="4" s="1"/>
  <c r="Z36" i="4"/>
  <c r="AH36" i="4" s="1"/>
  <c r="Z46" i="4"/>
  <c r="AH46" i="4" s="1"/>
  <c r="Z31" i="4"/>
  <c r="AH31" i="4" s="1"/>
  <c r="Z47" i="4"/>
  <c r="AH47" i="4" s="1"/>
  <c r="P54" i="4" l="1"/>
  <c r="P55" i="4"/>
</calcChain>
</file>

<file path=xl/sharedStrings.xml><?xml version="1.0" encoding="utf-8"?>
<sst xmlns="http://schemas.openxmlformats.org/spreadsheetml/2006/main" count="5902" uniqueCount="1499">
  <si>
    <t>Name</t>
  </si>
  <si>
    <t>FolderPath</t>
  </si>
  <si>
    <t>Shape_Area</t>
  </si>
  <si>
    <t>1_24__1  Gandhinagar Harrish Bridge</t>
  </si>
  <si>
    <t>Aundh1.kmz/Aundh</t>
  </si>
  <si>
    <t>1_24__2  Bhau Patil Chawl</t>
  </si>
  <si>
    <t>1_24__3 Deubai Chawal, Indiranagar</t>
  </si>
  <si>
    <t>1_24__4  Bhoite Vasti</t>
  </si>
  <si>
    <t>1_24__5  Bharatnagar</t>
  </si>
  <si>
    <t>1_24__6  S. No 16 Indiranagar</t>
  </si>
  <si>
    <t>1_24__7  Gopi Chawal, Bopodi</t>
  </si>
  <si>
    <t>1_24__8  Hamal Chawal, Teli Vasti</t>
  </si>
  <si>
    <t>1_24__9  Bahiratnagar</t>
  </si>
  <si>
    <t>1_24__10  Chikhalwadi Aundh Road</t>
  </si>
  <si>
    <t>1_25__11  Naik Chawl, Bopodi</t>
  </si>
  <si>
    <t>1_25__12   Salwenagar, Bopodi</t>
  </si>
  <si>
    <t>1_25__13  Ganesh nagar, Bopodi</t>
  </si>
  <si>
    <t>1_25__14  Adarsh Nagar, Bopodi</t>
  </si>
  <si>
    <t>1_25__15  Sidharthnagar S No. 24</t>
  </si>
  <si>
    <t>1_25__16  Kamlabai Bahirat Chawl</t>
  </si>
  <si>
    <t>1_25__17  Samarthnagar, Bopodi</t>
  </si>
  <si>
    <t>1_25__18  Bopodi S No.25</t>
  </si>
  <si>
    <t>1_25__19  Gurav Vasti, Bopodi</t>
  </si>
  <si>
    <t>1_25__20   S. No. 26 Bopodi</t>
  </si>
  <si>
    <t>1_25__21  Bahirat Chawl, Bopodi</t>
  </si>
  <si>
    <t>1_25__22  Patrychi Chawl</t>
  </si>
  <si>
    <t>1_26__23  Bhagwandada Kambale S No.39</t>
  </si>
  <si>
    <t>1_26__24  Ambedkarnagar S no 39</t>
  </si>
  <si>
    <t>1_26__25  Chandramaninagar S No. 39</t>
  </si>
  <si>
    <t>1_26__26  Sanjay Gandhi Vasahat</t>
  </si>
  <si>
    <t>1_26__27  Aundh Road, Patil Padal</t>
  </si>
  <si>
    <t>1_27__28  Dr. Ambedkar Vasti</t>
  </si>
  <si>
    <t>1_29__29  Vitthalnagar, Pashan</t>
  </si>
  <si>
    <t>1_30__30  Laman Tanda Vasahat</t>
  </si>
  <si>
    <t>1_30__31  Sanjay Gandhinagar</t>
  </si>
  <si>
    <t>1_31__32  Gaikwad Vasti, Aundh</t>
  </si>
  <si>
    <t>1_32__33  Kasturba Vasahat, Aundh</t>
  </si>
  <si>
    <t>1_32__34  indira Vasahat, Aundh</t>
  </si>
  <si>
    <t>2_57__1 Rautwadi Kelewadi</t>
  </si>
  <si>
    <t>Kothrud1.kmz/Kothrud</t>
  </si>
  <si>
    <t>2_57__2  Hanuman Nagar kelewadi</t>
  </si>
  <si>
    <t>2_57__3 More Sramik Vasahat kothrud</t>
  </si>
  <si>
    <t>2_57__4  Rajiv Gandhi Park Kelewadi</t>
  </si>
  <si>
    <t>2_57__5  Kelewadi- Erandwana</t>
  </si>
  <si>
    <t>2_58__6 Jai bhavaninagar Kothrud</t>
  </si>
  <si>
    <t>2_59__7  Sutardara- Kothrud</t>
  </si>
  <si>
    <t>2_59__8  Dattanagar Kothrud</t>
  </si>
  <si>
    <t>2_59__9 Kishkindanagar Kothrud</t>
  </si>
  <si>
    <t>2_60__10  Lokmanyanagar Pramhansanagar</t>
  </si>
  <si>
    <t>2_60__ 11  New Lakshaminagar</t>
  </si>
  <si>
    <t>2_62__12  Sainath Vasahat</t>
  </si>
  <si>
    <t>2_62__13  Sagar Colony Kruishnanagar</t>
  </si>
  <si>
    <t>2_62__14  PMC colony, Kishkindanagar Sagar colony</t>
  </si>
  <si>
    <t>2_63__15  Shastrinagar Kothrud</t>
  </si>
  <si>
    <t>2_63__16  Gadhave Colony</t>
  </si>
  <si>
    <t>2_63__17  Shriram Colony</t>
  </si>
  <si>
    <t>2_64__18  Samratnagar, Gujrat Colony</t>
  </si>
  <si>
    <t>2_64__19 Sidharthnagar, Gujrat Colony</t>
  </si>
  <si>
    <t>2_64__20  Sutar Dawakhana, Kothrud</t>
  </si>
  <si>
    <t>2_64__21  Bhelkenagar</t>
  </si>
  <si>
    <t>2_65__22  Bal Tarun</t>
  </si>
  <si>
    <t>2_65__23   Bhimnagar</t>
  </si>
  <si>
    <t>3_22__1  Mula Road 7</t>
  </si>
  <si>
    <t>Ghole Road1.kmz/Ghole Road</t>
  </si>
  <si>
    <t>3_22__2  Mula road 8</t>
  </si>
  <si>
    <t>3_22_3  Sambhajinagar Nadi kinara Wakdewadi</t>
  </si>
  <si>
    <t>3_22__4  Vilyamnagar Shivajinagar</t>
  </si>
  <si>
    <t>3_22__5  Bhosale wadi labouer office</t>
  </si>
  <si>
    <t>3_22_6  kasat Vasti</t>
  </si>
  <si>
    <t>3_22__7  Patkar plot</t>
  </si>
  <si>
    <t>3_23__8  Khairewadi Shivajinagar</t>
  </si>
  <si>
    <t>3_23__9   Narveer Tanajiwadi, Shivajinagar</t>
  </si>
  <si>
    <t>3_23__10  Bhaiyawadi, Netajiwadi, Shivajinagar</t>
  </si>
  <si>
    <t>3_23__11 Vishnu krupa nagar Shivajinagar</t>
  </si>
  <si>
    <t>3_23__12  Plot no 11 Railway station shivajinagar</t>
  </si>
  <si>
    <t>3_33__13  Vaiduwadi Gokhalenagar Shivajinagar</t>
  </si>
  <si>
    <t>3_33__14  Janata Vasahat, Janwani</t>
  </si>
  <si>
    <t>3_33__15  Janwadi Gokhalenagar 101</t>
  </si>
  <si>
    <t>3_33__16  Janwadi Dharmanagar</t>
  </si>
  <si>
    <t>3_34__17  CTS Krantiveer Chaphekarnagar Shivajinagar</t>
  </si>
  <si>
    <t>3_34__ 18  Shirole Vasti, Vidyapeeth Road</t>
  </si>
  <si>
    <t>3_34__20  Kenjale Bangla Shivajinagar</t>
  </si>
  <si>
    <t>3_35__21 Ramnarayan Bungalow F C Road</t>
  </si>
  <si>
    <t>3_35__22  Shirole Vasti shivajinagar</t>
  </si>
  <si>
    <t>3_35__23  Patil Bungalow Shivajinagar</t>
  </si>
  <si>
    <t>3_36__24  Patil Estate, Shivajinagar</t>
  </si>
  <si>
    <t>3_36__25  Kamgar Putala, shivajinagar</t>
  </si>
  <si>
    <t>3_36__26  Rajiv Gandhinagar Shivajinagar</t>
  </si>
  <si>
    <t>3_36__27  Juna Tofkhana, Shivajinagar</t>
  </si>
  <si>
    <t>3_36__28  Sainath, Dhobi Ghat</t>
  </si>
  <si>
    <t>3_36__29  Hussen Building</t>
  </si>
  <si>
    <t>3_53__30  Pandavnagar Health Camp</t>
  </si>
  <si>
    <t>3_53__31  Health Club, Pandavnagar 261 Gunjalwadi</t>
  </si>
  <si>
    <t>3_53__32  C. T. S. Gajmal Wadi Shivajinagar</t>
  </si>
  <si>
    <t>3_53__33  Sanas plot</t>
  </si>
  <si>
    <t>3_54__34  Wadar Wadi Mitra Mandal Shivajinagar</t>
  </si>
  <si>
    <t>3_54__35  Juni wadar wadi (Sanghanna) Shivajinagar 396</t>
  </si>
  <si>
    <t>3_54__36  Hanumannagar juni wadarwadi shivajinagar</t>
  </si>
  <si>
    <t>3_54__37  Mahale nagar Shivajinagar</t>
  </si>
  <si>
    <t>3_54__38  Wadar Wadi Maruti mandir Shivajinagar</t>
  </si>
  <si>
    <t>3_54__39  Wadar wadi Shivajinagar 391</t>
  </si>
  <si>
    <t>3_55__40  Lal Chawl Janwadi</t>
  </si>
  <si>
    <t>3_55__41  Hiravi Chawl Janwadi</t>
  </si>
  <si>
    <t>3_55__42  Golghar Janwadi</t>
  </si>
  <si>
    <t>3_55__43  Vetal nagar Shivajinagar</t>
  </si>
  <si>
    <t>3_55__44  Ramoshiwadi shivajinagar</t>
  </si>
  <si>
    <t>3_56__45  Vasantnagar, Kelewadi</t>
  </si>
  <si>
    <t>3_67__46  Khilare Vasti, Plot no 16  Erandwana</t>
  </si>
  <si>
    <t>3_67__47  Khilare Vasti Plot no 17 Katariya Plot</t>
  </si>
  <si>
    <t>3_67__48  Khilare Vasti Plot no 15 Erandwana</t>
  </si>
  <si>
    <t>3_67__49  Rajput Vitbhatti, Erandwana</t>
  </si>
  <si>
    <t>4_66__1  Gupte Plot</t>
  </si>
  <si>
    <t>Warje Karvenagar1.kmz/Warje Karvenagar</t>
  </si>
  <si>
    <t>4_66__2  Pandit Jawaharlal S no 42</t>
  </si>
  <si>
    <t>4_66__4  Dashbhuja nagar</t>
  </si>
  <si>
    <t>4_66__5  Tilekar Plot Erandwana</t>
  </si>
  <si>
    <t>4_66__6  Sant Dnyaneshwar Vasahat</t>
  </si>
  <si>
    <t>4_105__7 Sanjay Gandhi Vasahat</t>
  </si>
  <si>
    <t>4_105__8  Sanjay Gandhi Vasahat Alankar Police Chauky</t>
  </si>
  <si>
    <t>4_105__9  Dnyanand Vasahat 1</t>
  </si>
  <si>
    <t>4_105__10  Dnyanand Vasahat 2</t>
  </si>
  <si>
    <t>4_106__11  Shravandhara, Kothrud</t>
  </si>
  <si>
    <t>4_107__12  Happy Colony, Gosavi Vasti</t>
  </si>
  <si>
    <t>4_107__13  Gosavi Vasti Happy Colony</t>
  </si>
  <si>
    <t>4_107__14  Akhil Marutinagar</t>
  </si>
  <si>
    <t>4_107__15  New Shivane</t>
  </si>
  <si>
    <t>4_107__17  Kamana Vassahat</t>
  </si>
  <si>
    <t>4_107__16  Gosavi Vasti, Karvenagar</t>
  </si>
  <si>
    <t>4_107__18  Gaikwad Chawl</t>
  </si>
  <si>
    <t>4_108__19  Laxminagar Dahanukar Colony</t>
  </si>
  <si>
    <t>4_109__20  Wadar Vasti, Karve Nagar</t>
  </si>
  <si>
    <t>4_109__21  Shramik Vasti, Wadar Vast</t>
  </si>
  <si>
    <t>4_109__22  Bhim Jyoti</t>
  </si>
  <si>
    <t>4_111__23  Ramnagar, Gosavi Vasti</t>
  </si>
  <si>
    <t>4_111__24  Ramnagar Laxminagar</t>
  </si>
  <si>
    <t>4_111__25  Ramnagar, Laman Vasti</t>
  </si>
  <si>
    <t>4_111__26  Ramnagar, Khan Vasti</t>
  </si>
  <si>
    <t>5_37__1  Bhim Sanghatana, Rajratana, Tadiwala Road</t>
  </si>
  <si>
    <t>Dhole Patil Road1.kmz/Dhole Patil Road</t>
  </si>
  <si>
    <t>5_37__2  Sweeper Chawl Tadiwala Road</t>
  </si>
  <si>
    <t>5_37__3  TAdiwala Road Khadda Slum</t>
  </si>
  <si>
    <t>5_37__4  Tadiwala Road Sangita Slum</t>
  </si>
  <si>
    <t>5_37__5  Panmala Tadiwala Road</t>
  </si>
  <si>
    <t>5_37__6  Chavan Chawl</t>
  </si>
  <si>
    <t>5_38__7  Lokseva Mitramandal Ulhasnagar, Tadiwala Road</t>
  </si>
  <si>
    <t>5_38__8   Vishwadeep Tarun mandal, Maruti Mandir</t>
  </si>
  <si>
    <t>5_38__9  Bal Mitramandal, Tadiwala Road Maruti Mandir</t>
  </si>
  <si>
    <t>5_38__10  Maruti Mandir 1, Tadiwala road</t>
  </si>
  <si>
    <t>5_38__11 Maruti Mandir2, Tadiwala Road</t>
  </si>
  <si>
    <t>5_38__12  Tadiwala RD, DushkalLokseva Slum M. Phule</t>
  </si>
  <si>
    <t>5_38__13  Lokseva, Kapila Dairy</t>
  </si>
  <si>
    <t>5_39__14  Indiranagar Vikasnagar Tadiwala Road</t>
  </si>
  <si>
    <t>5_39__15  Sidharth nagar imam Masjid</t>
  </si>
  <si>
    <t>5_39__16  Tadiwala Road Nadi kinara Nalanda</t>
  </si>
  <si>
    <t>5_39__17  Tadiwala Road Nalanda</t>
  </si>
  <si>
    <t>5_39__18  Patrychi Chawl Private road</t>
  </si>
  <si>
    <t>5_40__19  Popular Height, Bund Garden</t>
  </si>
  <si>
    <t>5_40__20  Burning Ghat, azad Smarak</t>
  </si>
  <si>
    <t>5_40__21  Renuka vasti, Miranaga, Koregaon Park</t>
  </si>
  <si>
    <t>5_40__22  Sant Gadge Maharaj Koregaon Park</t>
  </si>
  <si>
    <t>5_40__23  Rajiv Gandhinagar, Koregaon Park</t>
  </si>
  <si>
    <t>5_40__24  Daraewade Mala, Ghorpadi</t>
  </si>
  <si>
    <t>5_40__25  Ghorpadi, Madari Vasti1</t>
  </si>
  <si>
    <t>5_40__26  Aagwali Chawl ghorapadi Gaon</t>
  </si>
  <si>
    <t>5_41__27  Suvodaya Colony, Mundwa</t>
  </si>
  <si>
    <t>5_41__28  Mundwa Rajiv GAndhinagar, Near Bhaji Market</t>
  </si>
  <si>
    <t>5_41__29  Gatam nagar PAthare Vasti Mundawa</t>
  </si>
  <si>
    <t>5_41__30  Kharadkar Vasti1+2</t>
  </si>
  <si>
    <t>5_41__31  KharadkarVasti 2/ Shahunagar</t>
  </si>
  <si>
    <t>Dhole Patil Road1.kmz/Dhole Patil Road/5_41__31  KharadkarVasti 2</t>
  </si>
  <si>
    <t>5_41__32  Mundawa Hadapsar Shahunagar/Shahu Vasti</t>
  </si>
  <si>
    <t>Dhole Patil Road1.kmz/Dhole Patil Road/5_41__32  Mundawa Hadapsar Shahunagar</t>
  </si>
  <si>
    <t>5_45__33  Hanumannagar Ghorpadi</t>
  </si>
  <si>
    <t>5_45__34  Panchashil nagar Ghorpadi</t>
  </si>
  <si>
    <t>5_45__35  Shaktinagar Ghorpadi</t>
  </si>
  <si>
    <t>5_45__36  Marimata Chawl, Vikasnagar Ghorpadi</t>
  </si>
  <si>
    <t>5_45__37  Vikasnagar Ghorpadi</t>
  </si>
  <si>
    <t>5_45__38  Balajinagar Ghorpadi</t>
  </si>
  <si>
    <t>5_45__39  Shrinathnagar</t>
  </si>
  <si>
    <t>5_45__40  Dhobadwadi, Ghorapadi</t>
  </si>
  <si>
    <t>5_45__41  Jambhulkar Mala, Fatimanagar</t>
  </si>
  <si>
    <t>5_46__42  Poona Club</t>
  </si>
  <si>
    <t>5_46__43  Church Road, Welesely Road</t>
  </si>
  <si>
    <t>5_46__46  Shivarkar Mala, 423 Rasta Peth</t>
  </si>
  <si>
    <t>5_46__47  Sachapir Vasti Rasta Peth</t>
  </si>
  <si>
    <t>5_47__48  Ramayan Mitra Mandal</t>
  </si>
  <si>
    <t>5_47__49  Hindseva, Kudalewada, 200 Mangalwar peth</t>
  </si>
  <si>
    <t>5_47__50  Khanwada 423</t>
  </si>
  <si>
    <t>5_47__51  bholaikhana, Mangalwar Peth</t>
  </si>
  <si>
    <t>5_47__52  Sdanandnagar, Somvwar Peth</t>
  </si>
  <si>
    <t>5_49__53  Gosavi Peth, Mangalwar Peth</t>
  </si>
  <si>
    <t>5_49__54  Juna Bazar, 216, 217</t>
  </si>
  <si>
    <t>5_49__55  Chatrapati Shivaji Stadium</t>
  </si>
  <si>
    <t>5_49__56  228+232 Mangalwar Peth New Bhim nagar</t>
  </si>
  <si>
    <t>5_49__57  Mzriaamanagar, Shivaji Stadium</t>
  </si>
  <si>
    <t>5_49__58  Kagdi pura 943</t>
  </si>
  <si>
    <t>5_49__59  Kumbharwada kasaba Peth</t>
  </si>
  <si>
    <t>5_49__60  Kagadi pura 928 Mangalwar peth</t>
  </si>
  <si>
    <t>5_49__62  Kagdipura Samrathashok nagar</t>
  </si>
  <si>
    <t>6_42__1  Jahangirnagar</t>
  </si>
  <si>
    <t>Hadapsar1.kmz/Hadapsar</t>
  </si>
  <si>
    <t>6_42__2  Adarshanagar</t>
  </si>
  <si>
    <t>6_42__3  Kalubainagar, hadapsar</t>
  </si>
  <si>
    <t>6_42__4  Shankar Math, 152</t>
  </si>
  <si>
    <t>6_42__5   Lohiyanagar, Hadapsar</t>
  </si>
  <si>
    <t>6_43__6  Shinde Wastim, Hadapsar</t>
  </si>
  <si>
    <t>6_43__7  Shinde Wasti Hadapsar 2</t>
  </si>
  <si>
    <t>6_43__8  Vaidu Wadi, Hadapsar</t>
  </si>
  <si>
    <t>6_43__9  Khajure  Vasti, Ram Tekadi</t>
  </si>
  <si>
    <t>6_43__10  Matang Vasti includes in Vaiduwadi</t>
  </si>
  <si>
    <t>6_43__11  Kokane Vasti, Hadapsar</t>
  </si>
  <si>
    <t>6_43__12   Gosavi Vasti, 106 Hadapsar</t>
  </si>
  <si>
    <t>6_43__13   Gosavi Vasti, Hadapsar</t>
  </si>
  <si>
    <t>6_43__14  Tupe Vasti, Shankar Math</t>
  </si>
  <si>
    <t>6_43__15  Mirekar Vasti, Shankar Math</t>
  </si>
  <si>
    <t>6_43__16  Tupe Patil Vasahat, S No. 257</t>
  </si>
  <si>
    <t>6_43__17  HIngane Mala, Birasdar Nagar</t>
  </si>
  <si>
    <t>6_44__18  Dhavale Vasti, Bharat Forge</t>
  </si>
  <si>
    <t>6_44__19  Gaikwad Vasti Includes in Jadhav Vasti</t>
  </si>
  <si>
    <t>6_44__20  Jadhav Vasti, Ghorpadi</t>
  </si>
  <si>
    <t>6_43__21  Milind nagar Ghorpadi</t>
  </si>
  <si>
    <t>6_44_22  Bhimnagar Shirke Vasti, Mundwa 124</t>
  </si>
  <si>
    <t>6_44_23  Kavade Vasti</t>
  </si>
  <si>
    <t>6_44_24  Makad Vasti, Laxminagar</t>
  </si>
  <si>
    <t>6_44_25  Shivkar Vasti, Hadapsar</t>
  </si>
  <si>
    <t>6_90__26  Sonar Vasti, Ram Tekdi</t>
  </si>
  <si>
    <t>6_90__27  Shikalkar Vasti, Ram tekdi</t>
  </si>
  <si>
    <t>6_90__28  Mangarin Bai Chawl, Ram tekdi</t>
  </si>
  <si>
    <t>6_90__29  Thombare Vasti, Ram Tekdi</t>
  </si>
  <si>
    <t>6_90__30  Valmiki Vasti, Ram Tekdi</t>
  </si>
  <si>
    <t>6_90__31  Shah Vasti, Ram Tekdi</t>
  </si>
  <si>
    <t>6_90__32  Ramnagar, Ram Tekadi</t>
  </si>
  <si>
    <t>6_90__33  Laxminagar Ram Tekdi</t>
  </si>
  <si>
    <t>6_90__34  Anandnagar Ram Tekdi</t>
  </si>
  <si>
    <t>6_90__35  Annabhau Sathenagar, Ram Tekdi</t>
  </si>
  <si>
    <t>6_90__36  Shantinagar, Ram Tekdi</t>
  </si>
  <si>
    <t>6_91__37  Ramoshi Ali, Hadapsar</t>
  </si>
  <si>
    <t>6_91__38  Garud Vasti Hadapsar</t>
  </si>
  <si>
    <t>6_91__39  Pandhare Mala, mahatma Gandhinagar</t>
  </si>
  <si>
    <t>6_92__40  Sainathnagar Hadapsar</t>
  </si>
  <si>
    <t>6_92__42  Tulja Bhavani, Gadital</t>
  </si>
  <si>
    <t>6_92__43  vetal baba hadapsar 5</t>
  </si>
  <si>
    <t>6_92__44  Mahatma Phule Gadital Hadapsar</t>
  </si>
  <si>
    <t>6_93__47  Malwadi Janata Vasti Sadhana Vidyalaya</t>
  </si>
  <si>
    <t>6_93__48  Sadhu NANA Tupe Vasti</t>
  </si>
  <si>
    <t>6_93__49  Kadam Vasti, Hadapsar Jakat Naka, S No 226 Hadapsar</t>
  </si>
  <si>
    <t>6_93__50  Jijamata Slum</t>
  </si>
  <si>
    <t>6_94__51  Shantinagar, Hadapsar</t>
  </si>
  <si>
    <t>6_94__52  Vishalnagar Hadapsar</t>
  </si>
  <si>
    <t>6_94__53  Davari Vasti</t>
  </si>
  <si>
    <t>6_95__54  Tukaimatanagar Kale Padal Hadapsar</t>
  </si>
  <si>
    <t>6_96__55  Annabhau Sathenagar, Tarwade Vasti</t>
  </si>
  <si>
    <t>6_96__56  Indrayani nagar Nyati Estate Mohamadwadi</t>
  </si>
  <si>
    <t>7_7__2  Sanjay Park, Near Symboisis College Yerwada</t>
  </si>
  <si>
    <t>Nagar Road1.kmz/Nagar Road</t>
  </si>
  <si>
    <t>7_7__3  Yamunagar Vimannagar Yerwada</t>
  </si>
  <si>
    <t>7_7__4  Khulewadi Yerwada</t>
  </si>
  <si>
    <t>7_7__5  Suryanagar, Joly Stel, Yerwada</t>
  </si>
  <si>
    <t>7_7__6  Wekfield Dalit Mitra Mandal, Yerwada</t>
  </si>
  <si>
    <t>7_7__8  Sidharthnagar Yerwada</t>
  </si>
  <si>
    <t>7_10__9  Ambedkar Vasahat near Sundarabai School</t>
  </si>
  <si>
    <t>7_14__11  Jaiprakashnagar</t>
  </si>
  <si>
    <t>7_14__12  Gandhinagar Yerwada State Govt.</t>
  </si>
  <si>
    <t>7_15__13  nagpur Chawl Yerwada Mhada</t>
  </si>
  <si>
    <t>8_2__1  Baramashel, Indiranagar</t>
  </si>
  <si>
    <t>Sangamwadi1.kmz/Sangamwadi</t>
  </si>
  <si>
    <t>8_3__2  Wadarvasti Vishrantwadi</t>
  </si>
  <si>
    <t>8_3__3  Vishrantwadi</t>
  </si>
  <si>
    <t>8_3__4  Bhimnagar, Yerwada</t>
  </si>
  <si>
    <t>8_3__5  Ekatanagar</t>
  </si>
  <si>
    <t>8_4__6  Ramgad Kalas</t>
  </si>
  <si>
    <t>8_4__7  Kusmade Vasti</t>
  </si>
  <si>
    <t>8_4__8  Ramabai Ambedkar Nagar</t>
  </si>
  <si>
    <t>8_4__9 kalas, Chavan Chawl</t>
  </si>
  <si>
    <t>8_4__10  Kalas, Banaras Chawl</t>
  </si>
  <si>
    <t>8_5__11  Jadhavnagar</t>
  </si>
  <si>
    <t>8_5__12  Shantinagar</t>
  </si>
  <si>
    <t>8_5__13  Porwal Park</t>
  </si>
  <si>
    <t>8_5__14  katar Wadi</t>
  </si>
  <si>
    <t>8_5__15  Bharatnagar</t>
  </si>
  <si>
    <t>8_5__16  Rajiv Gandhinagar</t>
  </si>
  <si>
    <t>8_5__17  Arogya bhavan</t>
  </si>
  <si>
    <t>8_6__18  Shramik Vasahat</t>
  </si>
  <si>
    <t>8_6__19  Kamgarnagar</t>
  </si>
  <si>
    <t>8_6__20  Hiraman Mozenagar</t>
  </si>
  <si>
    <t>8_6__21  Panchashilnagar</t>
  </si>
  <si>
    <t>8_6__22  Chandramanagar</t>
  </si>
  <si>
    <t>8_16__23  Adarsha Indira Nagar</t>
  </si>
  <si>
    <t>8_17__ 24  Balajinagar PT</t>
  </si>
  <si>
    <t>8_17__25  Ganeshnagar PT</t>
  </si>
  <si>
    <t>8_17__26  Subhashnagar</t>
  </si>
  <si>
    <t>8_17__27  Yashwantnagar PT</t>
  </si>
  <si>
    <t>8_17__28  Jijamatanagar</t>
  </si>
  <si>
    <t>8_17__29  Janatanagar</t>
  </si>
  <si>
    <t>8_18__30  Netajinagar</t>
  </si>
  <si>
    <t>8_18__31  Bhattnagar</t>
  </si>
  <si>
    <t>8_18__32  Wadar Vasti yerwada</t>
  </si>
  <si>
    <t>8_18__33  Sheela Salve Nagar</t>
  </si>
  <si>
    <t>8_18__34  Parnkuti Payatha PT</t>
  </si>
  <si>
    <t>8_18__35  Shani Alai</t>
  </si>
  <si>
    <t>8_18__36  Sidharthbagar</t>
  </si>
  <si>
    <t>8_18__37  Shelar Chawl</t>
  </si>
  <si>
    <t>8_18__38  Mother Terasanagar</t>
  </si>
  <si>
    <t>8_20__39  Kamrajnagar PT</t>
  </si>
  <si>
    <t>8_19__40  Laxminagar 14  PT</t>
  </si>
  <si>
    <t>8_19__41  Sadalbaba Darga to Chima Udyan</t>
  </si>
  <si>
    <t>8_20__42  Surakshanagar</t>
  </si>
  <si>
    <t>8_20__43  Ashoknagar Yerwada</t>
  </si>
  <si>
    <t>8_20__44  Maniknagar Yerwada</t>
  </si>
  <si>
    <t>8_21__45  Jayjawannagar  PT</t>
  </si>
  <si>
    <t>8_21__46  Ramnagar, Naiknagar</t>
  </si>
  <si>
    <t>8_21__47  Ramnagar Yerwada PT</t>
  </si>
  <si>
    <t>8_21__48  Pandu Laman Vasti PT</t>
  </si>
  <si>
    <t>8_21__49  Sangamwadi U. P.  Hotel</t>
  </si>
  <si>
    <t>8_21__50  Shadalbaba Darga, Yerwada</t>
  </si>
  <si>
    <t>8_21__51  Lokshahir Annabhausathe nagar</t>
  </si>
  <si>
    <t>8_21__52  Rajiv Gandhinagar Sangamwadi</t>
  </si>
  <si>
    <t>8_21__53  Sangamwadi, Kachi vasti</t>
  </si>
  <si>
    <t>9_48__1  Bhimnagar Kachimala, Mangalwar Peth</t>
  </si>
  <si>
    <t>Bhavani Peth1.kmz/Bhavani Peth</t>
  </si>
  <si>
    <t>9_48__2  Indiranagar, Nala Mangalwar Peth</t>
  </si>
  <si>
    <t>9_48__3  Sramiknagar, Near Nala</t>
  </si>
  <si>
    <t>9_48__4  Parage Chowk, Bhavani Peth</t>
  </si>
  <si>
    <t>9_73__5  Manik nala Bhavani Peth</t>
  </si>
  <si>
    <t>9_73__6  Chambhar Vasti, 561, Nana Peth</t>
  </si>
  <si>
    <t>9_74__7  Rajewadi, Nana peth</t>
  </si>
  <si>
    <t>9_74__9  Gadi Adda, 1009 Nana Peth</t>
  </si>
  <si>
    <t>9_75__11  Chudaman TAamil 775</t>
  </si>
  <si>
    <t>9_75__12  Fakir Mohammed Chawl</t>
  </si>
  <si>
    <t>9_75__13  Harakanagar</t>
  </si>
  <si>
    <t>9_76__14  Annabhau Sathe Vasahat 962</t>
  </si>
  <si>
    <t>9_76__15  Bhavani peth Bhavani Mata Mandir  824</t>
  </si>
  <si>
    <t>9_76__16  Balaji Mandir Bhavani Peth</t>
  </si>
  <si>
    <t>9_76__17  Kasewadi, Ladakat mala</t>
  </si>
  <si>
    <t>9_76__18  Kashewadi, Rigal Fabrication</t>
  </si>
  <si>
    <t>9_76__19  Kashewadi, Vaishali Cycle</t>
  </si>
  <si>
    <t>9_76__20  Kashewadi, Chamanshaha Darga</t>
  </si>
  <si>
    <t>9_76__21  Kashewadi Bhagva Chawk</t>
  </si>
  <si>
    <t>9_76__22  Kashewadi, anuman Tarun Mandal</t>
  </si>
  <si>
    <t>9_76__23  Kashewadi Masoba Mandir</t>
  </si>
  <si>
    <t>9_77__24  Doke Talim, Nana Peth</t>
  </si>
  <si>
    <t>9_77__25  Sant Rohidas Nagar</t>
  </si>
  <si>
    <t>9_78__26  Gaanesh Peth, Navjivan 112</t>
  </si>
  <si>
    <t>9_78__27  Shivaram Daa Talim Ganesh Peth</t>
  </si>
  <si>
    <t>9_78__28  Nade Galli, Ganesh peth</t>
  </si>
  <si>
    <t>9_83__29  Rathiwada Guruwar Peth 717</t>
  </si>
  <si>
    <t>9_83__30  Joshi Vasti, Ghorapade Peth</t>
  </si>
  <si>
    <t>9_83__31  Ghorpadi Peth, S no. 164</t>
  </si>
  <si>
    <t>9_83__32  Ghorpade Peth 357</t>
  </si>
  <si>
    <t>9_83__33  Ghorpadi Peth 180</t>
  </si>
  <si>
    <t>9_85__34  Popatwala Ganj Peth 757</t>
  </si>
  <si>
    <t>9_84__35 Angarshaha takiya, 101 Bhavani Peth</t>
  </si>
  <si>
    <t>9_85__36  Opp. Mahatma Phule wada 526</t>
  </si>
  <si>
    <t>9_85__37  M Phule, Samata Bhumi, Gunj Peth</t>
  </si>
  <si>
    <t>9_85__38  Ganj Peth 470</t>
  </si>
  <si>
    <t>9_86__40  DlawalaPlot Ghorpadi Peth 337</t>
  </si>
  <si>
    <t>9_86__41  Adarsh Rahivashi Sang</t>
  </si>
  <si>
    <t>9_86__42  Lohiyanagar, 54 HP (Part)</t>
  </si>
  <si>
    <t>9_86__43  Lohiyanagar, 54 EP</t>
  </si>
  <si>
    <t>9_86__44  Lohiyanagar 54 Bp</t>
  </si>
  <si>
    <t>9_86__45  Lohiyanagar,54 Ap (Part)</t>
  </si>
  <si>
    <t>9_87__46  Lohiyanagar, 54 G/P</t>
  </si>
  <si>
    <t>Bhavani Peth1.kmz/Bhavani Peth/9_87__46  Lohiyanagar, 54 G</t>
  </si>
  <si>
    <t>9_87__47  Lohiyanagar, 54 F/P</t>
  </si>
  <si>
    <t>Bhavani Peth1.kmz/Bhavani Peth/9_87__47  Lohiyanagar, 54 F</t>
  </si>
  <si>
    <t>9_87__48  Lohiyanagar, 54 D/P</t>
  </si>
  <si>
    <t>Bhavani Peth1.kmz/Bhavani Peth/9_87__48  Lohiyanagar, 54 D</t>
  </si>
  <si>
    <t>9_87__49  Lohiyanagar, 54 C/P</t>
  </si>
  <si>
    <t>Bhavani Peth1.kmz/Bhavani Peth/9_87__49  Lohiyanagar, 54 C</t>
  </si>
  <si>
    <t>9_87__50  Ghorpade peth 288 Ekbote Colony</t>
  </si>
  <si>
    <t>9_87__51  Mahatma Phule Peth 526/18</t>
  </si>
  <si>
    <t>Bhavani Peth1.kmz/Bhavani Peth/9_87__51  Mahatma Phule Peth 526</t>
  </si>
  <si>
    <t>9_87__52  Pimpal Mala Mahatma Phule Peth</t>
  </si>
  <si>
    <t>9_88__53  Kashewadi Ashoknagar</t>
  </si>
  <si>
    <t>9_88__54  Kashewadi 553 Navghar Pachadi</t>
  </si>
  <si>
    <t>9_88__55  Kashewadi Harrkanagar</t>
  </si>
  <si>
    <t>9_88__56  Kashewadi Laxmimata Mandir</t>
  </si>
  <si>
    <t>9_88__57  Kashewadi, Anjuman Masjid</t>
  </si>
  <si>
    <t>9_88__58  Kashewadi behind Police station</t>
  </si>
  <si>
    <t>9_88__59  Kashewadi Chaman Shah Darga</t>
  </si>
  <si>
    <t>9_88__60  Kashewadi Deepjyot</t>
  </si>
  <si>
    <t>9_88__61  Kashewadi PMC Colony</t>
  </si>
  <si>
    <t>9_88__62  Gurunanak Rajiv Gandhi Vasahat</t>
  </si>
  <si>
    <t>10_50__1  Chhoti Darga</t>
  </si>
  <si>
    <t>Kasaba Vishrambaugh1.kmz/Kasaba Vishrambaugh</t>
  </si>
  <si>
    <t>10_68__2  Joshi Vasti</t>
  </si>
  <si>
    <t>10_72__3  Beldar Galli</t>
  </si>
  <si>
    <t>10_72__4  Navin Dudh bhatti Vasti</t>
  </si>
  <si>
    <t>10_81__5  Nimbalkar Wada</t>
  </si>
  <si>
    <t>10_81__6  Dandekar Bridge</t>
  </si>
  <si>
    <t>10_82__7  Shukrawar Peth, Sathe Colony</t>
  </si>
  <si>
    <t>10_84__9  Talai Vasti, 223 Guruwar peth</t>
  </si>
  <si>
    <t>10_84__10  Annabhau sathenagar, Bhavani Peth</t>
  </si>
  <si>
    <t>10_82__11  Kaikadi Ali 80  Ghorapadi Peth</t>
  </si>
  <si>
    <t>10_84__12  Vithhalnagar, 41 Ghorpadi Peth</t>
  </si>
  <si>
    <t>11_98__1  Dais Plot, Parvati 429</t>
  </si>
  <si>
    <t>Sahakarnagar1.kmz/Sahakarnagar</t>
  </si>
  <si>
    <t>11_98__2  Dhole Mala, Gultekadi</t>
  </si>
  <si>
    <t>11_98__3  Yasin Yug Darga, Paravat</t>
  </si>
  <si>
    <t>11_99__4  Indira Udyogik Vasahat</t>
  </si>
  <si>
    <t>11_100__5  Soniya Gandhinagar, Swargate Canal</t>
  </si>
  <si>
    <t>11_100__6  Sainathnagar, Near Laxmi Narayan Theater</t>
  </si>
  <si>
    <t>11_100__7  Sainathnagar, near Laxmi Narayan Theater</t>
  </si>
  <si>
    <t>11_115__8  Mahatma Phule Vasahat</t>
  </si>
  <si>
    <t>11_115__9  Ambedkar Vasahat 85,86</t>
  </si>
  <si>
    <t>11_115__10  Laxminagar, Shhu Vasahat, Sahakarnagar</t>
  </si>
  <si>
    <t>11_116__11  Shivdarshan</t>
  </si>
  <si>
    <t>11_116__12  Sarang Gavali Wada</t>
  </si>
  <si>
    <t>11_116__13  Sanjay nagar</t>
  </si>
  <si>
    <t>11_116__14  Tware Colony, Santnagar 47</t>
  </si>
  <si>
    <t>11_118__15  Premnaga, Market Yard</t>
  </si>
  <si>
    <t>11_118__16  Ambedkar Vasahat, Gultekadi</t>
  </si>
  <si>
    <t>11_124__18  Bhimdeep, Kumabhar Vasti, Bibvewadi</t>
  </si>
  <si>
    <t>11_125__19  Annabhau Sathenagar 54</t>
  </si>
  <si>
    <t>11_125__20  Jai Malhar</t>
  </si>
  <si>
    <t>11_125__22  Moghal Vsti, parvati</t>
  </si>
  <si>
    <t>11_125__23  More Vsti, Parvati</t>
  </si>
  <si>
    <t>11_125__24  Janseva, Parvati</t>
  </si>
  <si>
    <t>11_125__25  Padmavati mandir, Parvati</t>
  </si>
  <si>
    <t>11_126__26  Date Stop, Parvati</t>
  </si>
  <si>
    <t>11_126__27  Taljai, Parvati</t>
  </si>
  <si>
    <t>13_97__1  Rajiv Gandhinagar, Salunkhe Vihar</t>
  </si>
  <si>
    <t>Bibvewadi1.kmz/Bibvewadi</t>
  </si>
  <si>
    <t>13_120__2  Samatanagar, Kondhawa</t>
  </si>
  <si>
    <t>13_120__3  Ram Mandir, Kondhawa Kh</t>
  </si>
  <si>
    <t>13_121__4  Kamela Slaughter, 4/23 Kondhawa</t>
  </si>
  <si>
    <t>Bibvewadi1.kmz/Bibvewadi/13_121__4  Kamela Slaughter, 4</t>
  </si>
  <si>
    <t>13_121__5  Mahatma Phule Vasti, Kamela</t>
  </si>
  <si>
    <t>13_121__6  Indira Gandhi Vasahat</t>
  </si>
  <si>
    <t>13_121__7  Sidharthnagar 30/1 Kondhawa</t>
  </si>
  <si>
    <t>Bibvewadi1.kmz/Bibvewadi/13_121__7  Sidharthnagar 30</t>
  </si>
  <si>
    <t>13_121__8  Bhimnagar Kondhawa</t>
  </si>
  <si>
    <t>13_123__9  Anandnagar</t>
  </si>
  <si>
    <t>13_123__10  Papal Vasti, Bibvewadi</t>
  </si>
  <si>
    <t>13_137__11  Chaitraban Vasahat, Bibvewadi</t>
  </si>
  <si>
    <t>14_132__1  Patil Vitbhatti, Dhanakawadi</t>
  </si>
  <si>
    <t>Dhankawadi1.kmz/Dhankawadi</t>
  </si>
  <si>
    <t>14_132__2  Shramik Vasahat, Dhankawadi</t>
  </si>
  <si>
    <t>14_132__3  Shankar Maharaj Math, Dhanakawadi</t>
  </si>
  <si>
    <t>14_132__4  Shantinagar, Dhankawadi</t>
  </si>
  <si>
    <t>14_132__5  Rajiv Gandhinagar</t>
  </si>
  <si>
    <t>12_101__1  janata Vasahat 4a</t>
  </si>
  <si>
    <t>Tilak Road1.kmz/Tilak Road</t>
  </si>
  <si>
    <t>12_101__2  janata Vasahat 4b</t>
  </si>
  <si>
    <t>12_101__3  janata Vasahat 5</t>
  </si>
  <si>
    <t>12_101__4 Jai Bhavani, janata vasahat, 6</t>
  </si>
  <si>
    <t>12_101__5   Parvati Gaon 503</t>
  </si>
  <si>
    <t>12_114__6  janata Vasahat, 3</t>
  </si>
  <si>
    <t>12_102__7 Panmala Vasahat</t>
  </si>
  <si>
    <t>12_102__8 Dandekar Bridge, 133</t>
  </si>
  <si>
    <t>12_102__9 Ambil Oddha 133</t>
  </si>
  <si>
    <t>12_102__10  Rajiv Gandhi 242</t>
  </si>
  <si>
    <t>12_102__11  Rajiv Gandhi 116</t>
  </si>
  <si>
    <t>12_102__12  Rajiv Gandhinagar 132</t>
  </si>
  <si>
    <t>12_102__13  Indira ramabai Ambedkar 133</t>
  </si>
  <si>
    <t>12_102__14  Parvati Payatha Samadhan Bhel 248</t>
  </si>
  <si>
    <t>12_103_15 Ambedkarnagar</t>
  </si>
  <si>
    <t>12_103__16 Dattawadi Gurudatta Near Satiasara</t>
  </si>
  <si>
    <t>12_103__17 Satiasara Vaahat Dattawadi</t>
  </si>
  <si>
    <t>12_103_18 Hanumannagar Falake Plote 128 A/b</t>
  </si>
  <si>
    <t>Tilak Road1.kmz/Tilak Road/12_103_18 Hanumannagar Falake Plote 128 A</t>
  </si>
  <si>
    <t>12_103__19 Dattawadi 13/A</t>
  </si>
  <si>
    <t>Tilak Road1.kmz/Tilak Road/12_103__19 Dattawadi 13</t>
  </si>
  <si>
    <t>12_103__20 Dandekar Bridge 130</t>
  </si>
  <si>
    <t>12_104__21 Masabonagar</t>
  </si>
  <si>
    <t>12_104__22 Ladkat wadi</t>
  </si>
  <si>
    <t>12_104__23  Ganesh mala Samatanagar</t>
  </si>
  <si>
    <t>12_104__24  Ganesh mala Shahunagar</t>
  </si>
  <si>
    <t>12_104__25  Gansh mala Gandhinagar</t>
  </si>
  <si>
    <t>12_104__26  Ganesh  mala Ganpatnagar</t>
  </si>
  <si>
    <t>12_104__27  Ganesh mla Samtanagar</t>
  </si>
  <si>
    <t>12_104__28 Chuna Bhatti</t>
  </si>
  <si>
    <t>12_104__29 Savitri Phule Vasahat</t>
  </si>
  <si>
    <t>12_104__30 Aanabhu sathe Vasahat parvati</t>
  </si>
  <si>
    <t>12_104__32 Near Ganesh mandir jaydev nagar</t>
  </si>
  <si>
    <t>12_114__33  janata Vasahat, 1</t>
  </si>
  <si>
    <t>12_114__34  janata Vasahat 2</t>
  </si>
  <si>
    <t>12_127__35 Rajiv Gandhinagar Vithhal wadi</t>
  </si>
  <si>
    <t>12_127__36 Ganesh nagar MAhadev nagar Hingane</t>
  </si>
  <si>
    <t>12-127__37 mahadevnagar Hingane</t>
  </si>
  <si>
    <t>12_129__38 Vadgaon Bk 61</t>
  </si>
  <si>
    <t>12_129__39 Dhayari Garmala Ambedkarnagar</t>
  </si>
  <si>
    <t>12_129__40  S No. 74/75 Vadgaon Bk.</t>
  </si>
  <si>
    <t>Tilak Road1.kmz/Tilak Road/12_129__40  S No. 74</t>
  </si>
  <si>
    <t>12_130__41 Vikas nagar Wadgaon BK</t>
  </si>
  <si>
    <t>12_131__42 Tukai nagar Wadgaon Bk</t>
  </si>
  <si>
    <t>4_66__3  Nehru Erandwana</t>
  </si>
  <si>
    <t>NA</t>
  </si>
  <si>
    <t>slum_name</t>
  </si>
  <si>
    <t>Ambedkar Nagar/Gandhi Nagar/Naidu Nagar</t>
  </si>
  <si>
    <t>Ramtekdi</t>
  </si>
  <si>
    <t>Makad vasti Shevkar Vasti</t>
  </si>
  <si>
    <t>Shinde Vasti</t>
  </si>
  <si>
    <t>Kavdenagar</t>
  </si>
  <si>
    <t>Bhimnagar</t>
  </si>
  <si>
    <t>Davle Vasti</t>
  </si>
  <si>
    <t>Milindnagar</t>
  </si>
  <si>
    <t>Janabainagar</t>
  </si>
  <si>
    <t>Jijamatha/Vishal/Shantinagar/Davrinagar</t>
  </si>
  <si>
    <t>Tukainagar</t>
  </si>
  <si>
    <t>Tarvade Vasti</t>
  </si>
  <si>
    <t>Indrayaninagar</t>
  </si>
  <si>
    <t>Kamela Zopadpatti (Baudhavihar)</t>
  </si>
  <si>
    <t>Mahathma Phule Vasahat</t>
  </si>
  <si>
    <t>Sidharthnagar</t>
  </si>
  <si>
    <t>Bhimnagar Vasahat</t>
  </si>
  <si>
    <t>Indiragandhi Vasahat</t>
  </si>
  <si>
    <t>Rajiv Gandhi Vasahat</t>
  </si>
  <si>
    <t>Anandnagar Zopadpatti</t>
  </si>
  <si>
    <t>Papalvasti</t>
  </si>
  <si>
    <t>Chainaban Zopadpatti</t>
  </si>
  <si>
    <t>Samathanagar</t>
  </si>
  <si>
    <t>Rammandir Vasahat</t>
  </si>
  <si>
    <t>Nagpur Chawl Yerawada Pune</t>
  </si>
  <si>
    <t>Gandhinagar Yerawada Pune</t>
  </si>
  <si>
    <t>Jaiprakash Nagar Yerawada</t>
  </si>
  <si>
    <t>Siddharthnagar Ramwadi</t>
  </si>
  <si>
    <t>Vaifield Ramwadi</t>
  </si>
  <si>
    <t>Yamunanagar VimannagaR</t>
  </si>
  <si>
    <t>Pachva Mail</t>
  </si>
  <si>
    <t>Jolly Steel Ramwadi</t>
  </si>
  <si>
    <t>Mulikvasti Ramwadi</t>
  </si>
  <si>
    <t>Vadgaon Sheri Samparkkaryalaya</t>
  </si>
  <si>
    <t>Ambedkarnagar Near Sundarabai Marathe School</t>
  </si>
  <si>
    <t>Suryanakshari Zopadpatti</t>
  </si>
  <si>
    <t>Kulewadi Lohagaon</t>
  </si>
  <si>
    <t>Gurudwara Lohegaon</t>
  </si>
  <si>
    <t>Teli Chawl</t>
  </si>
  <si>
    <t>Bhai Patil Chawl</t>
  </si>
  <si>
    <t>Gandhinagar Harish Bridge</t>
  </si>
  <si>
    <t>Bhoite Vasti</t>
  </si>
  <si>
    <t>Gurav Chawl</t>
  </si>
  <si>
    <t>Bopodi</t>
  </si>
  <si>
    <t>Bhopodi</t>
  </si>
  <si>
    <t>Sanjay Nagar</t>
  </si>
  <si>
    <t>Chauhanvasti /Baratevasti/Kamble vasti</t>
  </si>
  <si>
    <t>Bhaupatil Padal</t>
  </si>
  <si>
    <t>Chandramani Sangh</t>
  </si>
  <si>
    <t>Ambedkar Vasahat</t>
  </si>
  <si>
    <t>Sanjaygandhi Vasahat</t>
  </si>
  <si>
    <t>Vittalnagar</t>
  </si>
  <si>
    <t>Indiravasahat</t>
  </si>
  <si>
    <t>Kasturba Gandhi Vasahat</t>
  </si>
  <si>
    <t>Malwadi</t>
  </si>
  <si>
    <t>Sadunana Vasti</t>
  </si>
  <si>
    <t>Kadam Vasti</t>
  </si>
  <si>
    <t>B Unnatinagar</t>
  </si>
  <si>
    <t>Mahathma Phule nagar</t>
  </si>
  <si>
    <t>Vetalbaba</t>
  </si>
  <si>
    <t>Tuljabhavani</t>
  </si>
  <si>
    <t>Sainath Gadithal</t>
  </si>
  <si>
    <t>Rameshi Ali</t>
  </si>
  <si>
    <t>Pandare Mala</t>
  </si>
  <si>
    <t>Garud Vasti</t>
  </si>
  <si>
    <t>Lohiyanagar</t>
  </si>
  <si>
    <t>Shankar Matt</t>
  </si>
  <si>
    <t>Mirekvasti</t>
  </si>
  <si>
    <t>Gosavi Vasti</t>
  </si>
  <si>
    <t>Rajiv Gandhi Nagar</t>
  </si>
  <si>
    <t>Kokne Vasti</t>
  </si>
  <si>
    <t>Vaiduwadi Matang Vasti</t>
  </si>
  <si>
    <t>Vaiduwadi Kejure Vasti</t>
  </si>
  <si>
    <t>Mahathma Phule</t>
  </si>
  <si>
    <t>Ramnagar Bhirajdarnagar</t>
  </si>
  <si>
    <t>Yerandvan</t>
  </si>
  <si>
    <t>Sant Jnaneshwar Nagar</t>
  </si>
  <si>
    <t>Khilare Plot Yerandvan</t>
  </si>
  <si>
    <t>Pandit Nehrunagar Yerandvan</t>
  </si>
  <si>
    <t>Sanjaygandhi Vasahat Yerandvan</t>
  </si>
  <si>
    <t>Tilekar Plot Yerandvan</t>
  </si>
  <si>
    <t>Sanjaygandhi Vasahat Karvenagar</t>
  </si>
  <si>
    <t>Gosavi Vasti Happy Colony Kothrud</t>
  </si>
  <si>
    <t>Kamna Vasahat Mavle Ali Karvenagar</t>
  </si>
  <si>
    <t>Laxminagar kothrud</t>
  </si>
  <si>
    <t>Vadar Vasti Karvenagar</t>
  </si>
  <si>
    <t>Ramnagar</t>
  </si>
  <si>
    <t>Shravandhara Vasahat Gananjay Colony korthrud</t>
  </si>
  <si>
    <t>Bhimnagar Mangalvarpet</t>
  </si>
  <si>
    <t>Mangalvarpet Kachi mala</t>
  </si>
  <si>
    <t>Mangalvarpet Lasunpurkar</t>
  </si>
  <si>
    <t>Mangalvarpet Indiranagar</t>
  </si>
  <si>
    <t>Nanapet Takargalli</t>
  </si>
  <si>
    <t>Nanapet Budanrali</t>
  </si>
  <si>
    <t>Nanapet Rajewadi</t>
  </si>
  <si>
    <t>Bhavanipet Chudaman Talim</t>
  </si>
  <si>
    <t>Bhavanipet Fakir Mohamad Chawl</t>
  </si>
  <si>
    <t>Harkanagar Bhavanipet</t>
  </si>
  <si>
    <t>Bhavanipet Harkanagar</t>
  </si>
  <si>
    <t>Annabhau Sathe Vasahat</t>
  </si>
  <si>
    <t>Bhanipet Nalyalagat</t>
  </si>
  <si>
    <t>Nanapet</t>
  </si>
  <si>
    <t>Nanapet Chamdegalli</t>
  </si>
  <si>
    <t>Ganeshpet Nade galli</t>
  </si>
  <si>
    <t>Ganeshpet Makandarwadi</t>
  </si>
  <si>
    <t>Ganeshpet Nakti Barkal</t>
  </si>
  <si>
    <t>Gorpadepet Zagdewadi</t>
  </si>
  <si>
    <t>Gopade Pet</t>
  </si>
  <si>
    <t>Ghorpadepet</t>
  </si>
  <si>
    <t>Guruvarpet Ratiwada</t>
  </si>
  <si>
    <t>Bhavanipet Angarshaha Takiya</t>
  </si>
  <si>
    <t>Ganjpet Mahathmaphule pet</t>
  </si>
  <si>
    <t>A B Lohiyanagar</t>
  </si>
  <si>
    <t>Gorpadepet Gafur Takiya</t>
  </si>
  <si>
    <t>AB Lohiyanagar</t>
  </si>
  <si>
    <t>Gorpadepet Raskar Plot</t>
  </si>
  <si>
    <t>Pimpalmala Sonmarg cinema</t>
  </si>
  <si>
    <t>Bhavsar Mangal Karyalay</t>
  </si>
  <si>
    <t>AB Bhavanipet</t>
  </si>
  <si>
    <t>Rajivgandhi Nagar</t>
  </si>
  <si>
    <t>Parvathi Payatha</t>
  </si>
  <si>
    <t>Ambil Oda</t>
  </si>
  <si>
    <t>Dandekar Pool</t>
  </si>
  <si>
    <t>Indiragandhinagar Bhavanna Chawl</t>
  </si>
  <si>
    <t>Parvathi Payatha Samadhan Bhel</t>
  </si>
  <si>
    <t>Panmala Sinhaghadroad</t>
  </si>
  <si>
    <t>Jaibhavaninagar to Vittal Mandir Jantavasahat</t>
  </si>
  <si>
    <t>Parvathigaon</t>
  </si>
  <si>
    <t>Ambedkarnagar Garmala</t>
  </si>
  <si>
    <t>Vadgaon Bk</t>
  </si>
  <si>
    <t>Rajivgandhi Nagar Hingane Vittalwadi Road</t>
  </si>
  <si>
    <t>Thukainagar</t>
  </si>
  <si>
    <t>Mahadeonagar Hingne</t>
  </si>
  <si>
    <t>Ramnagar Sainagar</t>
  </si>
  <si>
    <t>Jadhavnagar</t>
  </si>
  <si>
    <t>Palke Plot Nirmal Mandir</t>
  </si>
  <si>
    <t>Ambedkarnagar Dattawadi</t>
  </si>
  <si>
    <t>Dattawadi</t>
  </si>
  <si>
    <t>Hanumannagar Dattawadi</t>
  </si>
  <si>
    <t>Nadikinari Zopadpatti</t>
  </si>
  <si>
    <t>Palkegota Mhasobanagar</t>
  </si>
  <si>
    <t>Palkegota Achanaknagar</t>
  </si>
  <si>
    <t>Peshvekalin Ganapathi Sinhafgadroad</t>
  </si>
  <si>
    <t>Ganeshmala Samathanagar/Nehrunagar/Ganeshnagar</t>
  </si>
  <si>
    <t>Annbhau Sathe Nagar</t>
  </si>
  <si>
    <t>Swami Vivekananda Sinhagad Road</t>
  </si>
  <si>
    <t>Opp.Navshyamaruthi P L Deshpande Udyan</t>
  </si>
  <si>
    <t>Nadikinari Dattawadi</t>
  </si>
  <si>
    <t>Parvathi Janata Vasahat</t>
  </si>
  <si>
    <t>B Palke Ghota Achanakanagar</t>
  </si>
  <si>
    <t>Laxminagar Yerawada</t>
  </si>
  <si>
    <t>Yashwantnagar Yerawada</t>
  </si>
  <si>
    <t>Jijamatha Nagar</t>
  </si>
  <si>
    <t>Bhatnagar</t>
  </si>
  <si>
    <t>Netajinagar</t>
  </si>
  <si>
    <t>Ganeshnagar</t>
  </si>
  <si>
    <t>Subhashnagar</t>
  </si>
  <si>
    <t>Kamrajnagar</t>
  </si>
  <si>
    <t>Shaniali/Vadarvasti</t>
  </si>
  <si>
    <t>Ashoknagar</t>
  </si>
  <si>
    <t>Maniknagar</t>
  </si>
  <si>
    <t>Jantanagar</t>
  </si>
  <si>
    <t>Parnakuti Payatha</t>
  </si>
  <si>
    <t>Surakshanagar</t>
  </si>
  <si>
    <t>Shelar Chawl</t>
  </si>
  <si>
    <t>Sheela Salvenagar</t>
  </si>
  <si>
    <t>U P Hospital</t>
  </si>
  <si>
    <t>Sangamwadi</t>
  </si>
  <si>
    <t>Shaladbaba Durgha</t>
  </si>
  <si>
    <t>Jaijawan Nagar</t>
  </si>
  <si>
    <t>Ram Nagar</t>
  </si>
  <si>
    <t>Pandu Lamhan Vasti</t>
  </si>
  <si>
    <t>Adarsh indira Nagar</t>
  </si>
  <si>
    <t>Bharatnagar Kasarwadi</t>
  </si>
  <si>
    <t>Shanti Nagar</t>
  </si>
  <si>
    <t>Jadhav Nagar</t>
  </si>
  <si>
    <t>Shramiknagar</t>
  </si>
  <si>
    <t>Hiraman Moje Nagar</t>
  </si>
  <si>
    <t>Ekthanagar</t>
  </si>
  <si>
    <t>A B Vishrantwadi Kalas</t>
  </si>
  <si>
    <t>Bhimnagar Dhanori Road</t>
  </si>
  <si>
    <t>Panchasheel Nagar</t>
  </si>
  <si>
    <t>Banaras Chawl</t>
  </si>
  <si>
    <t>Chauhan Chawl</t>
  </si>
  <si>
    <t>Paiki Ramabai Ambedkar Nagar</t>
  </si>
  <si>
    <t>Chandrama nagar</t>
  </si>
  <si>
    <t>Manapa Shala Sangamwadi Kadki</t>
  </si>
  <si>
    <t>Shadlababa Durgha Ghat</t>
  </si>
  <si>
    <t>Ramghad Zo kalas</t>
  </si>
  <si>
    <t>Kachewadi Sangamwadi</t>
  </si>
  <si>
    <t>Jail road</t>
  </si>
  <si>
    <t>Burmashell Indiranagar Lohagaon road</t>
  </si>
  <si>
    <t>Sanjay Park Lohagaon road</t>
  </si>
  <si>
    <t>Rajivgandhi Park Yerandvan</t>
  </si>
  <si>
    <t>Hanuman Nagar yerandvan</t>
  </si>
  <si>
    <t>Rautwadi yerandvan</t>
  </si>
  <si>
    <t>Kelewada Yerandvan</t>
  </si>
  <si>
    <t>Jaibhavaninagar Kothrud</t>
  </si>
  <si>
    <t>Kishkindanagar Kothrud</t>
  </si>
  <si>
    <t>Kishkindanagar Jijamathanagar</t>
  </si>
  <si>
    <t>Shirolevasti Gurunath Vasahath</t>
  </si>
  <si>
    <t>Patil Bunglow Pune</t>
  </si>
  <si>
    <t>Pulachiwadi Deccan Gymkaana</t>
  </si>
  <si>
    <t>Pulachiwadi Chatrapati Lodge</t>
  </si>
  <si>
    <t>Khamgar Puthla Shivajinagar Court</t>
  </si>
  <si>
    <t>Juna Tofkhana Rajivgandhi Nagar</t>
  </si>
  <si>
    <t>Patkar Plot Mumbai Pune Rastha</t>
  </si>
  <si>
    <t>Khairwadi Ganeshkind Road</t>
  </si>
  <si>
    <t>Shivajinagar Bhavyawadi Pune</t>
  </si>
  <si>
    <t>Near Shivajinagar Dalvi Hospital</t>
  </si>
  <si>
    <t>Mulroad Bhopodi</t>
  </si>
  <si>
    <t>Shivajinagar Mumbai Pune Rastha</t>
  </si>
  <si>
    <t>Bhoslewadi Wakdewadi Rly Crossing</t>
  </si>
  <si>
    <t>Shivajinagar Vilyamnagar</t>
  </si>
  <si>
    <t>Killarewadi Plot Yerandvan Pune</t>
  </si>
  <si>
    <t>Rajiput Vitabatti Yerandvan</t>
  </si>
  <si>
    <t>Asya Kilare Chawl Yerandvan</t>
  </si>
  <si>
    <t>Balekarvasti Chawl Plot Yerandvan</t>
  </si>
  <si>
    <t>Shinde Plot Yerandvan</t>
  </si>
  <si>
    <t>Dere Plot Yerandvan</t>
  </si>
  <si>
    <t>Near Shivajinagar Rly Station</t>
  </si>
  <si>
    <t>Near Yerandvan Pumping Stn Colony Kelevadi</t>
  </si>
  <si>
    <t>Shivajinagar Vishnukrupanagar Zo</t>
  </si>
  <si>
    <t>Shivajinagar Sainath Vasahath Zo</t>
  </si>
  <si>
    <t>Shankar Maharaj Matt</t>
  </si>
  <si>
    <t>Dhanakwadi</t>
  </si>
  <si>
    <t>Dhanakwadi Open Space</t>
  </si>
  <si>
    <t>Katraj Naveen Vasahath</t>
  </si>
  <si>
    <t>Kishkindanagar Plots</t>
  </si>
  <si>
    <t>Lokmanya Colony Kothrud</t>
  </si>
  <si>
    <t>Behind Shastrinagar Police Chowki</t>
  </si>
  <si>
    <t>Sainath Vasahat Smashanbhoomi</t>
  </si>
  <si>
    <t>Sagar Colony Shantinagar</t>
  </si>
  <si>
    <t>Sainath Vasahat Shashtrinagar</t>
  </si>
  <si>
    <t>Sant Jnaneshwar Colony</t>
  </si>
  <si>
    <t>Gujarath Colony Siddharthnagar</t>
  </si>
  <si>
    <t>Matang Vasti</t>
  </si>
  <si>
    <t>Bhimnagar Sheelavihar Colony</t>
  </si>
  <si>
    <t>Baltarun Mandal Yearandvan</t>
  </si>
  <si>
    <t>Nimbalkarwada</t>
  </si>
  <si>
    <t>Thalai Zopadpatti</t>
  </si>
  <si>
    <t>Vittla Nagar</t>
  </si>
  <si>
    <t>Ganeshpet Behind Doodbatti</t>
  </si>
  <si>
    <t>Ganeshpet</t>
  </si>
  <si>
    <t>Sathe Colony</t>
  </si>
  <si>
    <t>Heerabhaug Zopadpatti</t>
  </si>
  <si>
    <t>Kasbapet</t>
  </si>
  <si>
    <t>Rajendranagar</t>
  </si>
  <si>
    <t>Rajendranagar Behind Bharti Vidhyapeet Bhavan</t>
  </si>
  <si>
    <t>Dais Plot Gultekdi</t>
  </si>
  <si>
    <t>Dolemala Gultekdi</t>
  </si>
  <si>
    <t>Pune Foot Building</t>
  </si>
  <si>
    <t>Karegaon Park Sant Gadgemaharaj Vidhyalay</t>
  </si>
  <si>
    <t>Madarvasti Ghorpadegaon</t>
  </si>
  <si>
    <t>Darvade Mala Koregaon Park Sangamwadi T P Scheme</t>
  </si>
  <si>
    <t>Rajivgandhinagar Sant Gadge Maharaj</t>
  </si>
  <si>
    <t>Bandgarden Burning Ghat Azad Smarak</t>
  </si>
  <si>
    <t>Bandgarden Burning Ghat Popular Hieghts Society</t>
  </si>
  <si>
    <t>Darvade Mala Railwaylagat Kasturba Nagar</t>
  </si>
  <si>
    <t>Opp Hadapsar Railway Stanak Zopadpatti</t>
  </si>
  <si>
    <t>Baji Market, Khamgar Maidan Rajivgandhinagar</t>
  </si>
  <si>
    <t>Sarvodaya Colony Manapa Davakanasamor</t>
  </si>
  <si>
    <t>Opp Mundva Rajarshi Shahu Shala</t>
  </si>
  <si>
    <t>Mandva Rajivgandhinagar Nadikinara Zo</t>
  </si>
  <si>
    <t>Sarvodaya Colony Nadikinara Zo</t>
  </si>
  <si>
    <t>Agarvali Chawl Gorpadigaon Zo</t>
  </si>
  <si>
    <t>Faizwali Chawl Gorpadigaon Zo</t>
  </si>
  <si>
    <t>Gorpadi Vikasnagar</t>
  </si>
  <si>
    <t>Gorpadigaon Marimatha</t>
  </si>
  <si>
    <t>Panchasheelnagar Gorpadigaon</t>
  </si>
  <si>
    <t>Gorpadi Dobarwadi</t>
  </si>
  <si>
    <t>Shreenathnagar</t>
  </si>
  <si>
    <t>Naveen Rasta Pet Sachapir Zo</t>
  </si>
  <si>
    <t>Somvarpet Masjid Tadge</t>
  </si>
  <si>
    <t>Velshlee Road (Garphit Masjid)</t>
  </si>
  <si>
    <t>Yasin Zuf Dargha Salsberry Park</t>
  </si>
  <si>
    <t>Audyogik Vasahath</t>
  </si>
  <si>
    <t>Indiranagar Gultekdi</t>
  </si>
  <si>
    <t>Jag Ambikanagar Shankarpet Road</t>
  </si>
  <si>
    <t>Paiki Parvathidarshan</t>
  </si>
  <si>
    <t>Parvathidarshan Opp Saibaba Mandir</t>
  </si>
  <si>
    <t>Parvathi Swargate Cannal</t>
  </si>
  <si>
    <t>Shahu Vasahath</t>
  </si>
  <si>
    <t>Laxminagar Vasahath</t>
  </si>
  <si>
    <t>Laxminagar Dr Ambedkar Vasahath</t>
  </si>
  <si>
    <t>Gawliwada</t>
  </si>
  <si>
    <t>Thavre Colony Parvathi Pune</t>
  </si>
  <si>
    <t>Thavre Colony Surbhi Hall</t>
  </si>
  <si>
    <t>Thavri Colony Patangan</t>
  </si>
  <si>
    <t>Ambedkarnagar Marketyard</t>
  </si>
  <si>
    <t>Premnagar Marketyard</t>
  </si>
  <si>
    <t>Sandeshnagar Marketyard</t>
  </si>
  <si>
    <t>Bhimdeep Zopadpatti</t>
  </si>
  <si>
    <t>Kumbharvasti Bibvewadi</t>
  </si>
  <si>
    <t>K K Market Nalyakatachi Zo</t>
  </si>
  <si>
    <t>Padmavathi Bibvewadi Colony</t>
  </si>
  <si>
    <t>Lagath Bibvewadi</t>
  </si>
  <si>
    <t>Santnagar Arneshwar Jaimallhar</t>
  </si>
  <si>
    <t>Annabau Sathe Nagar</t>
  </si>
  <si>
    <t>Mangalvarpet</t>
  </si>
  <si>
    <t>Fifteenth August Lajeval Mangalvarpet</t>
  </si>
  <si>
    <t>Mangalvarpet (Gosavi Samadhi Va Devle Sodun</t>
  </si>
  <si>
    <t>Mangalvarpet Gadithal Bhimpura</t>
  </si>
  <si>
    <t>Mangalvarpet Gadithal Fa Plot</t>
  </si>
  <si>
    <t>Mangalvarpet Fa Plot</t>
  </si>
  <si>
    <t>Mangalvarpet Gadithal</t>
  </si>
  <si>
    <t>Mangalvarpet Gaidthal</t>
  </si>
  <si>
    <t>Mangalvarpet (Juna Bajarjawal)</t>
  </si>
  <si>
    <t>Shivajinagar Janwadi Janta Vasahat Pune</t>
  </si>
  <si>
    <t>Shivajinagar Near Vaiduwadi Ashanagar</t>
  </si>
  <si>
    <t>Shivajinagar Chafekarnagar Colony</t>
  </si>
  <si>
    <t>Shivajinagar Lalchawl Zo</t>
  </si>
  <si>
    <t>Shivajinagar Ramoshiwadi Pune</t>
  </si>
  <si>
    <t>Shivajinagar Pandavnagar Gunjalwadi Pune</t>
  </si>
  <si>
    <t>Vadekar Bunglow</t>
  </si>
  <si>
    <t>Juni Vadarwadi Mahalegar</t>
  </si>
  <si>
    <t>Vaidhya Banglow Cannaljawal Pune</t>
  </si>
  <si>
    <t>Juni Vadarwadi Fish Market</t>
  </si>
  <si>
    <t>Opp Rambana Vasahat Mantri Niketan</t>
  </si>
  <si>
    <t>Janseva Zopadpatti</t>
  </si>
  <si>
    <t>Opp Padmavathi Mandi</t>
  </si>
  <si>
    <t>Parvathi Mogalvasti</t>
  </si>
  <si>
    <t>Near Navjeevan Society</t>
  </si>
  <si>
    <t>Thaljai Zopadpatti</t>
  </si>
  <si>
    <t>Dathe Stop Parvathi Sahakarnagar</t>
  </si>
  <si>
    <t>Annabau Sathe Zopadpatti</t>
  </si>
  <si>
    <t>Tadiwala Road Panmala</t>
  </si>
  <si>
    <t>Tadiwala Road Kadda Sweeper Chawl Railway Bldg</t>
  </si>
  <si>
    <t>Sangamwadi T P Scheme Kachi Vasti</t>
  </si>
  <si>
    <t>Tadiwala Road Sangeeta Zopadpatti (Janseva  Mandal</t>
  </si>
  <si>
    <t>Tadiwala Road Bhim Sangatan Rajratna Nadikinara</t>
  </si>
  <si>
    <t>Tadiwala Road Railway Chawl</t>
  </si>
  <si>
    <t>Tadiwala Road Sangamwada T P Scheme</t>
  </si>
  <si>
    <t>Opaiki Lokseva  Mitra Mandal Yetil Zopadpatti</t>
  </si>
  <si>
    <t>Tadiwala Road Ullhasnagar Yetil Zopadpatti</t>
  </si>
  <si>
    <t>Maruti Mandir Zopadpatti</t>
  </si>
  <si>
    <t>Siddheshwar Zopadpatti</t>
  </si>
  <si>
    <t>Dushkal Zopadpatti (Mahathma Phule Zo)</t>
  </si>
  <si>
    <t>Priavate Road Rajbahadur Mill</t>
  </si>
  <si>
    <t>Private Road Inham Masjid</t>
  </si>
  <si>
    <t>Private Road Indira Vikas Nagar</t>
  </si>
  <si>
    <t>Opp Indiranagar Zopadpatti Behind Tushar Society</t>
  </si>
  <si>
    <t>Rajivgandhi, Mahadevwadi, Inidiranagar</t>
  </si>
  <si>
    <t>Gandhinagar Harrish Bridge</t>
  </si>
  <si>
    <t>Bhau Patil Chawl</t>
  </si>
  <si>
    <t>Bharatnagar</t>
  </si>
  <si>
    <t>S. No 16 Indiranagar</t>
  </si>
  <si>
    <t>Gopi Chawal, Bopodi</t>
  </si>
  <si>
    <t>Hamal Chawal, Teli Vasti</t>
  </si>
  <si>
    <t>Bahiratnagar</t>
  </si>
  <si>
    <t>Hanuman Nagar kelewadi</t>
  </si>
  <si>
    <t>Rajiv Gandhi Park Kelewadi</t>
  </si>
  <si>
    <t>Kelewadi- Erandwana</t>
  </si>
  <si>
    <t>Sutardara- Kothrud</t>
  </si>
  <si>
    <t>Dattanagar Kothrud</t>
  </si>
  <si>
    <t>Sidharthnagar, Gujrat Colony</t>
  </si>
  <si>
    <t>Mula Road 7</t>
  </si>
  <si>
    <t>Mula road 8</t>
  </si>
  <si>
    <t>Vilyamnagar Shivajinagar</t>
  </si>
  <si>
    <t>Bhosale wadi labouer office</t>
  </si>
  <si>
    <t>Patkar plot</t>
  </si>
  <si>
    <t>Khairewadi Shivajinagar</t>
  </si>
  <si>
    <t>Vishnu krupa nagar Shivajinagar</t>
  </si>
  <si>
    <t>Ramnarayan Bungalow F C Road</t>
  </si>
  <si>
    <t>Gupte Plot</t>
  </si>
  <si>
    <t>Pandit Jawaharlal S no 42</t>
  </si>
  <si>
    <t>Dashbhuja nagar</t>
  </si>
  <si>
    <t>Tilekar Plot Erandwana</t>
  </si>
  <si>
    <t>Sant Dnyaneshwar Vasahat</t>
  </si>
  <si>
    <t>Sanjay Gandhi Vasahat</t>
  </si>
  <si>
    <t>Bhim Sanghatana, Rajratana, Tadiwala Road</t>
  </si>
  <si>
    <t>Sweeper Chawl Tadiwala Road</t>
  </si>
  <si>
    <t>TAdiwala Road Khadda Slum</t>
  </si>
  <si>
    <t>Tadiwala Road Sangita Slum</t>
  </si>
  <si>
    <t>Panmala Tadiwala Road</t>
  </si>
  <si>
    <t>Chavan Chawl</t>
  </si>
  <si>
    <t>Lokseva Mitramandal Ulhasnagar, Tadiwala Road</t>
  </si>
  <si>
    <t>Bal Mitramandal, Tadiwala Road Maruti Mandir</t>
  </si>
  <si>
    <t>Maruti Mandir2, Tadiwala Road</t>
  </si>
  <si>
    <t>Jahangirnagar</t>
  </si>
  <si>
    <t>Adarshanagar</t>
  </si>
  <si>
    <t>Kalubainagar, hadapsar</t>
  </si>
  <si>
    <t>Shankar Math, 152</t>
  </si>
  <si>
    <t>Shinde Wastim, Hadapsar</t>
  </si>
  <si>
    <t>Shinde Wasti Hadapsar 2</t>
  </si>
  <si>
    <t>Vaidu Wadi, Hadapsar</t>
  </si>
  <si>
    <t>Bhimnagar Shirke Vasti, Mundwa 124</t>
  </si>
  <si>
    <t>Kavade Vasti</t>
  </si>
  <si>
    <t>Makad Vasti, Laxminagar</t>
  </si>
  <si>
    <t>Shivkar Vasti, Hadapsar</t>
  </si>
  <si>
    <t>Ambedkar Vasahat near Sundarabai School</t>
  </si>
  <si>
    <t>Kalas, Banaras Chawl</t>
  </si>
  <si>
    <t>Shantinagar</t>
  </si>
  <si>
    <t>Porwal Park</t>
  </si>
  <si>
    <t>katar Wadi</t>
  </si>
  <si>
    <t>Rajiv Gandhinagar</t>
  </si>
  <si>
    <t>Arogya bhavan</t>
  </si>
  <si>
    <t>Shramik Vasahat</t>
  </si>
  <si>
    <t>Kamgarnagar</t>
  </si>
  <si>
    <t>Hiraman Mozenagar</t>
  </si>
  <si>
    <t>Panchashilnagar</t>
  </si>
  <si>
    <t>Chandramanagar</t>
  </si>
  <si>
    <t>Bhimnagar Kachimala, Mangalwar Peth</t>
  </si>
  <si>
    <t>Indiranagar, Nala Mangalwar Peth</t>
  </si>
  <si>
    <t>Sramiknagar, Near Nala</t>
  </si>
  <si>
    <t>Parage Chowk, Bhavani Peth</t>
  </si>
  <si>
    <t>Manik nala Bhavani Peth</t>
  </si>
  <si>
    <t>Chambhar Vasti, 561, Nana Peth</t>
  </si>
  <si>
    <t>Rajewadi, Nana peth</t>
  </si>
  <si>
    <t>Gadi Adda, 1009 Nana Peth</t>
  </si>
  <si>
    <t>Angarshaha takiya, 101 Bhavani Peth</t>
  </si>
  <si>
    <t>Nehru Erandwana</t>
  </si>
  <si>
    <t>Chikhalwadi Aundh Road</t>
  </si>
  <si>
    <t>Naik Chawl, Bopodi</t>
  </si>
  <si>
    <t>Salwenagar, Bopodi</t>
  </si>
  <si>
    <t>Ganesh nagar, Bopodi</t>
  </si>
  <si>
    <t>Adarsh Nagar, Bopodi</t>
  </si>
  <si>
    <t>Sidharthnagar S No. 24</t>
  </si>
  <si>
    <t>Kamlabai Bahirat Chawl</t>
  </si>
  <si>
    <t>Samarthnagar, Bopodi</t>
  </si>
  <si>
    <t>Bopodi S No.25</t>
  </si>
  <si>
    <t>Gurav Vasti, Bopodi</t>
  </si>
  <si>
    <t>S. No. 26 Bopodi</t>
  </si>
  <si>
    <t>Bahirat Chawl, Bopodi</t>
  </si>
  <si>
    <t>Patrychi Chawl</t>
  </si>
  <si>
    <t>Bhagwandada Kambale S No.39</t>
  </si>
  <si>
    <t>Ambedkarnagar S no 39</t>
  </si>
  <si>
    <t>Chandramaninagar S No. 39</t>
  </si>
  <si>
    <t>Aundh Road, Patil Padal</t>
  </si>
  <si>
    <t>Dr. Ambedkar Vasti</t>
  </si>
  <si>
    <t>Vitthalnagar, Pashan</t>
  </si>
  <si>
    <t>Laman Tanda Vasahat</t>
  </si>
  <si>
    <t>Sanjay Gandhinagar</t>
  </si>
  <si>
    <t>Gaikwad Vasti, Aundh</t>
  </si>
  <si>
    <t>Kasturba Vasahat, Aundh</t>
  </si>
  <si>
    <t>indira Vasahat, Aundh</t>
  </si>
  <si>
    <t>Lokmanyanagar Pramhansanagar</t>
  </si>
  <si>
    <t>New Lakshaminagar</t>
  </si>
  <si>
    <t>Sainath Vasahat</t>
  </si>
  <si>
    <t>Sagar Colony Kruishnanagar</t>
  </si>
  <si>
    <t>PMC colony, Kishkindanagar Sagar colony</t>
  </si>
  <si>
    <t>Shastrinagar Kothrud</t>
  </si>
  <si>
    <t>Gadhave Colony</t>
  </si>
  <si>
    <t>Shriram Colony</t>
  </si>
  <si>
    <t>Samratnagar, Gujrat Colony</t>
  </si>
  <si>
    <t>Sutar Dawakhana, Kothrud</t>
  </si>
  <si>
    <t>Bhelkenagar</t>
  </si>
  <si>
    <t>Bal Tarun</t>
  </si>
  <si>
    <t>Narveer Tanajiwadi, Shivajinagar</t>
  </si>
  <si>
    <t>Bhaiyawadi, Netajiwadi, Shivajinagar</t>
  </si>
  <si>
    <t>Plot no 11 Railway station shivajinagar</t>
  </si>
  <si>
    <t>Vaiduwadi Gokhalenagar Shivajinagar</t>
  </si>
  <si>
    <t>Janata Vasahat, Janwani</t>
  </si>
  <si>
    <t>Janwadi Gokhalenagar 101</t>
  </si>
  <si>
    <t>Janwadi Dharmanagar</t>
  </si>
  <si>
    <t>CTS Krantiveer Chaphekarnagar Shivajinagar</t>
  </si>
  <si>
    <t>Shirole Vasti, Vidyapeeth Road</t>
  </si>
  <si>
    <t>Kenjale Bangla Shivajinagar</t>
  </si>
  <si>
    <t>Shirole Vasti shivajinagar</t>
  </si>
  <si>
    <t>Patil Bungalow Shivajinagar</t>
  </si>
  <si>
    <t>Patil Estate, Shivajinagar</t>
  </si>
  <si>
    <t>Kamgar Putala, shivajinagar</t>
  </si>
  <si>
    <t>Rajiv Gandhinagar Shivajinagar</t>
  </si>
  <si>
    <t>Juna Tofkhana, Shivajinagar</t>
  </si>
  <si>
    <t>Sainath, Dhobi Ghat</t>
  </si>
  <si>
    <t>Hussen Building</t>
  </si>
  <si>
    <t>Pandavnagar Health Camp</t>
  </si>
  <si>
    <t>Health Club, Pandavnagar 261 Gunjalwadi</t>
  </si>
  <si>
    <t>C. T. S. Gajmal Wadi Shivajinagar</t>
  </si>
  <si>
    <t>Sanas plot</t>
  </si>
  <si>
    <t>Wadar Wadi Mitra Mandal Shivajinagar</t>
  </si>
  <si>
    <t>Juni wadar wadi (Sanghanna) Shivajinagar 396</t>
  </si>
  <si>
    <t>Hanumannagar juni wadarwadi shivajinagar</t>
  </si>
  <si>
    <t>Mahale nagar Shivajinagar</t>
  </si>
  <si>
    <t>Wadar Wadi Maruti mandir Shivajinagar</t>
  </si>
  <si>
    <t>Wadar wadi Shivajinagar 391</t>
  </si>
  <si>
    <t>Lal Chawl Janwadi</t>
  </si>
  <si>
    <t>Hiravi Chawl Janwadi</t>
  </si>
  <si>
    <t>Golghar Janwadi</t>
  </si>
  <si>
    <t>Vetal nagar Shivajinagar</t>
  </si>
  <si>
    <t>Ramoshiwadi shivajinagar</t>
  </si>
  <si>
    <t>Vasantnagar, Kelewadi</t>
  </si>
  <si>
    <t>Khilare Vasti, Plot no 16 Erandwana</t>
  </si>
  <si>
    <t>Khilare Vasti Plot no 17 Katariya Plot</t>
  </si>
  <si>
    <t>Khilare Vasti Plot no 15 Erandwana</t>
  </si>
  <si>
    <t>Rajput Vitbhatti, Erandwana</t>
  </si>
  <si>
    <t>Sanjay Gandhi Vasahat Alankar Police Chauky</t>
  </si>
  <si>
    <t>Dnyanand Vasahat 1</t>
  </si>
  <si>
    <t>Dnyanand Vasahat 2</t>
  </si>
  <si>
    <t>Shravandhara, Kothrud</t>
  </si>
  <si>
    <t>Happy Colony, Gosavi Vasti</t>
  </si>
  <si>
    <t>Gosavi Vasti Happy Colony</t>
  </si>
  <si>
    <t>Akhil Marutinagar</t>
  </si>
  <si>
    <t>New Shivane</t>
  </si>
  <si>
    <t>Kamana Vassahat</t>
  </si>
  <si>
    <t>Gosavi Vasti, Karvenagar</t>
  </si>
  <si>
    <t>Gaikwad Chawl</t>
  </si>
  <si>
    <t>Laxminagar Dahanukar Colony</t>
  </si>
  <si>
    <t>Wadar Vasti, Karve Nagar</t>
  </si>
  <si>
    <t>Shramik Vasti, Wadar Vast</t>
  </si>
  <si>
    <t>Bhim Jyoti</t>
  </si>
  <si>
    <t>Ramnagar, Gosavi Vasti</t>
  </si>
  <si>
    <t>Ramnagar Laxminagar</t>
  </si>
  <si>
    <t>Ramnagar, Laman Vasti</t>
  </si>
  <si>
    <t>Ramnagar, Khan Vasti</t>
  </si>
  <si>
    <t>Vishwadeep Tarun mandal, Maruti Mandir</t>
  </si>
  <si>
    <t>Maruti Mandir 1, Tadiwala road</t>
  </si>
  <si>
    <t>Tadiwala RD, DushkalLokseva Slum M. Phule</t>
  </si>
  <si>
    <t>Lokseva, Kapila Dairy</t>
  </si>
  <si>
    <t>Indiranagar Vikasnagar Tadiwala Road</t>
  </si>
  <si>
    <t>Sidharth nagar imam Masjid</t>
  </si>
  <si>
    <t>Tadiwala Road Nadi kinara Nalanda</t>
  </si>
  <si>
    <t>Tadiwala Road Nalanda</t>
  </si>
  <si>
    <t>Patrychi Chawl Private road</t>
  </si>
  <si>
    <t>Popular Height, Bund Garden</t>
  </si>
  <si>
    <t>Burning Ghat, azad Smarak</t>
  </si>
  <si>
    <t>Renuka vasti, Miranaga, Koregaon Park</t>
  </si>
  <si>
    <t>Sant Gadge Maharaj Koregaon Park</t>
  </si>
  <si>
    <t>Rajiv Gandhinagar, Koregaon Park</t>
  </si>
  <si>
    <t>Daraewade Mala, Ghorpadi</t>
  </si>
  <si>
    <t>Ghorpadi, Madari Vasti1</t>
  </si>
  <si>
    <t>Aagwali Chawl ghorapadi Gaon</t>
  </si>
  <si>
    <t>Suvodaya Colony, Mundwa</t>
  </si>
  <si>
    <t>Mundwa Rajiv GAndhinagar, Near Bhaji Market</t>
  </si>
  <si>
    <t>Gatam nagar PAthare Vasti Mundawa</t>
  </si>
  <si>
    <t>Kharadkar Vasti1+2</t>
  </si>
  <si>
    <t>KharadkarVasti 2/ Shahunagar</t>
  </si>
  <si>
    <t>Mundawa Hadapsar Shahunagar/Shahu Vasti</t>
  </si>
  <si>
    <t>Hanumannagar Ghorpadi</t>
  </si>
  <si>
    <t>Panchashil nagar Ghorpadi</t>
  </si>
  <si>
    <t>Shaktinagar Ghorpadi</t>
  </si>
  <si>
    <t>Marimata Chawl, Vikasnagar Ghorpadi</t>
  </si>
  <si>
    <t>Vikasnagar Ghorpadi</t>
  </si>
  <si>
    <t>Balajinagar Ghorpadi</t>
  </si>
  <si>
    <t>Shrinathnagar</t>
  </si>
  <si>
    <t>Dhobadwadi, Ghorapadi</t>
  </si>
  <si>
    <t>Jambhulkar Mala, Fatimanagar</t>
  </si>
  <si>
    <t>Poona Club</t>
  </si>
  <si>
    <t>Church Road, Welesely Road</t>
  </si>
  <si>
    <t>Shivarkar Mala, 423 Rasta Peth</t>
  </si>
  <si>
    <t>Sachapir Vasti Rasta Peth</t>
  </si>
  <si>
    <t>Ramayan Mitra Mandal</t>
  </si>
  <si>
    <t>Hindseva, Kudalewada, 200 Mangalwar peth</t>
  </si>
  <si>
    <t>Khanwada 423</t>
  </si>
  <si>
    <t>bholaikhana, Mangalwar Peth</t>
  </si>
  <si>
    <t>Sdanandnagar, Somvwar Peth</t>
  </si>
  <si>
    <t>Gosavi Peth, Mangalwar Peth</t>
  </si>
  <si>
    <t>Juna Bazar, 216, 217</t>
  </si>
  <si>
    <t>Chatrapati Shivaji Stadium</t>
  </si>
  <si>
    <t>228+232 Mangalwar Peth New Bhim nagar</t>
  </si>
  <si>
    <t>Mzriaamanagar, Shivaji Stadium</t>
  </si>
  <si>
    <t>Kagdi pura 943</t>
  </si>
  <si>
    <t>Kumbharwada kasaba Peth</t>
  </si>
  <si>
    <t>Kagadi pura 928 Mangalwar peth</t>
  </si>
  <si>
    <t>Kagdipura Samrathashok nagar</t>
  </si>
  <si>
    <t>Lohiyanagar, Hadapsar</t>
  </si>
  <si>
    <t>Khajure Vasti, Ram Tekadi</t>
  </si>
  <si>
    <t>Matang Vasti includes in Vaiduwadi</t>
  </si>
  <si>
    <t>Kokane Vasti, Hadapsar</t>
  </si>
  <si>
    <t>Gosavi Vasti, 106 Hadapsar</t>
  </si>
  <si>
    <t>Gosavi Vasti, Hadapsar</t>
  </si>
  <si>
    <t>Tupe Vasti, Shankar Math</t>
  </si>
  <si>
    <t>Mirekar Vasti, Shankar Math</t>
  </si>
  <si>
    <t>Tupe Patil Vasahat, S No. 257</t>
  </si>
  <si>
    <t>HIngane Mala, Birasdar Nagar</t>
  </si>
  <si>
    <t>Dhavale Vasti, Bharat Forge</t>
  </si>
  <si>
    <t>Gaikwad Vasti Includes in Jadhav Vasti</t>
  </si>
  <si>
    <t>Jadhav Vasti, Ghorpadi</t>
  </si>
  <si>
    <t>Milind nagar Ghorpadi</t>
  </si>
  <si>
    <t>Sonar Vasti, Ram Tekdi</t>
  </si>
  <si>
    <t>Shikalkar Vasti, Ram tekdi</t>
  </si>
  <si>
    <t>Mangarin Bai Chawl, Ram tekdi</t>
  </si>
  <si>
    <t>Thombare Vasti, Ram Tekdi</t>
  </si>
  <si>
    <t>Valmiki Vasti, Ram Tekdi</t>
  </si>
  <si>
    <t>Shah Vasti, Ram Tekdi</t>
  </si>
  <si>
    <t>Ramnagar, Ram Tekadi</t>
  </si>
  <si>
    <t>Laxminagar Ram Tekdi</t>
  </si>
  <si>
    <t>Anandnagar Ram Tekdi</t>
  </si>
  <si>
    <t>Annabhau Sathenagar, Ram Tekdi</t>
  </si>
  <si>
    <t>Shantinagar, Ram Tekdi</t>
  </si>
  <si>
    <t>Ramoshi Ali, Hadapsar</t>
  </si>
  <si>
    <t>Garud Vasti Hadapsar</t>
  </si>
  <si>
    <t>Pandhare Mala, mahatma Gandhinagar</t>
  </si>
  <si>
    <t>Sainathnagar Hadapsar</t>
  </si>
  <si>
    <t>Tulja Bhavani, Gadital</t>
  </si>
  <si>
    <t>vetal baba hadapsar 5</t>
  </si>
  <si>
    <t>Mahatma Phule Gadital Hadapsar</t>
  </si>
  <si>
    <t>Malwadi Janata Vasti Sadhana Vidyalaya</t>
  </si>
  <si>
    <t>Sadhu NANA Tupe Vasti</t>
  </si>
  <si>
    <t>Kadam Vasti, Hadapsar Jakat Naka, S No 226 Hadapsar</t>
  </si>
  <si>
    <t>Jijamata Slum</t>
  </si>
  <si>
    <t>Shantinagar, Hadapsar</t>
  </si>
  <si>
    <t>Vishalnagar Hadapsar</t>
  </si>
  <si>
    <t>Davari Vasti</t>
  </si>
  <si>
    <t>Tukaimatanagar Kale Padal Hadapsar</t>
  </si>
  <si>
    <t>Annabhau Sathenagar, Tarwade Vasti</t>
  </si>
  <si>
    <t>Indrayani nagar Nyati Estate Mohamadwadi</t>
  </si>
  <si>
    <t>Jaiprakashnagar</t>
  </si>
  <si>
    <t>Gandhinagar Yerwada State Govt.</t>
  </si>
  <si>
    <t>nagpur Chawl Yerwada Mhada</t>
  </si>
  <si>
    <t>Adarsha Indira Nagar</t>
  </si>
  <si>
    <t>Balajinagar PT</t>
  </si>
  <si>
    <t>Ganeshnagar PT</t>
  </si>
  <si>
    <t>Yashwantnagar PT</t>
  </si>
  <si>
    <t>Jijamatanagar</t>
  </si>
  <si>
    <t>Janatanagar</t>
  </si>
  <si>
    <t>Bhattnagar</t>
  </si>
  <si>
    <t>Wadar Vasti yerwada</t>
  </si>
  <si>
    <t>Sheela Salve Nagar</t>
  </si>
  <si>
    <t>Parnkuti Payatha PT</t>
  </si>
  <si>
    <t>Shani Alai</t>
  </si>
  <si>
    <t>Sidharthbagar</t>
  </si>
  <si>
    <t>Mother Terasanagar</t>
  </si>
  <si>
    <t>Kamrajnagar PT</t>
  </si>
  <si>
    <t>Laxminagar 14 PT</t>
  </si>
  <si>
    <t>Sadalbaba Darga to Chima Udyan</t>
  </si>
  <si>
    <t>Ashoknagar Yerwada</t>
  </si>
  <si>
    <t>Maniknagar Yerwada</t>
  </si>
  <si>
    <t>Jayjawannagar PT</t>
  </si>
  <si>
    <t>Ramnagar, Naiknagar</t>
  </si>
  <si>
    <t>Ramnagar Yerwada PT</t>
  </si>
  <si>
    <t>Pandu Laman Vasti PT</t>
  </si>
  <si>
    <t>Sangamwadi U. P. Hotel</t>
  </si>
  <si>
    <t>Shadalbaba Darga, Yerwada</t>
  </si>
  <si>
    <t>Lokshahir Annabhausathe nagar</t>
  </si>
  <si>
    <t>Rajiv Gandhinagar Sangamwadi</t>
  </si>
  <si>
    <t>Sangamwadi, Kachi vasti</t>
  </si>
  <si>
    <t>Chudaman TAamil 775</t>
  </si>
  <si>
    <t>Fakir Mohammed Chawl</t>
  </si>
  <si>
    <t>Harakanagar</t>
  </si>
  <si>
    <t>Annabhau Sathe Vasahat 962</t>
  </si>
  <si>
    <t>Bhavani peth Bhavani Mata Mandir 824</t>
  </si>
  <si>
    <t>Balaji Mandir Bhavani Peth</t>
  </si>
  <si>
    <t>Kasewadi, Ladakat mala</t>
  </si>
  <si>
    <t>Kashewadi, Rigal Fabrication</t>
  </si>
  <si>
    <t>Kashewadi, Vaishali Cycle</t>
  </si>
  <si>
    <t>Kashewadi, Chamanshaha Darga</t>
  </si>
  <si>
    <t>Kashewadi Bhagva Chawk</t>
  </si>
  <si>
    <t>Kashewadi, anuman Tarun Mandal</t>
  </si>
  <si>
    <t>Kashewadi Masoba Mandir</t>
  </si>
  <si>
    <t>Doke Talim, Nana Peth</t>
  </si>
  <si>
    <t>Sant Rohidas Nagar</t>
  </si>
  <si>
    <t>Gaanesh Peth, Navjivan 112</t>
  </si>
  <si>
    <t>Shivaram Daa Talim Ganesh Peth</t>
  </si>
  <si>
    <t>Nade Galli, Ganesh peth</t>
  </si>
  <si>
    <t>Rathiwada Guruwar Peth 717</t>
  </si>
  <si>
    <t>Joshi Vasti, Ghorapade Peth</t>
  </si>
  <si>
    <t>Ghorpadi Peth, S no. 164</t>
  </si>
  <si>
    <t>Ghorpade Peth 357</t>
  </si>
  <si>
    <t>Ghorpadi Peth 180</t>
  </si>
  <si>
    <t>Popatwala Ganj Peth 757</t>
  </si>
  <si>
    <t>Opp. Mahatma Phule wada 526</t>
  </si>
  <si>
    <t>M Phule, Samata Bhumi, Gunj Peth</t>
  </si>
  <si>
    <t>Ganj Peth 470</t>
  </si>
  <si>
    <t>DlawalaPlot Ghorpadi Peth 337</t>
  </si>
  <si>
    <t>Adarsh Rahivashi Sang</t>
  </si>
  <si>
    <t>Lohiyanagar, 54 HP (Part)</t>
  </si>
  <si>
    <t>Lohiyanagar, 54 EP</t>
  </si>
  <si>
    <t>Lohiyanagar 54 Bp</t>
  </si>
  <si>
    <t>Lohiyanagar,54 Ap (Part)</t>
  </si>
  <si>
    <t>Lohiyanagar, 54 G/P</t>
  </si>
  <si>
    <t>Lohiyanagar, 54 F/P</t>
  </si>
  <si>
    <t>Lohiyanagar, 54 D/P</t>
  </si>
  <si>
    <t>Lohiyanagar, 54 C/P</t>
  </si>
  <si>
    <t>Ghorpade peth 288 Ekbote Colony</t>
  </si>
  <si>
    <t>Mahatma Phule Peth 526/18</t>
  </si>
  <si>
    <t>Pimpal Mala Mahatma Phule Peth</t>
  </si>
  <si>
    <t>Kashewadi Ashoknagar</t>
  </si>
  <si>
    <t>Kashewadi 553 Navghar Pachadi</t>
  </si>
  <si>
    <t>Kashewadi Harrkanagar</t>
  </si>
  <si>
    <t>Kashewadi Laxmimata Mandir</t>
  </si>
  <si>
    <t>Kashewadi, Anjuman Masjid</t>
  </si>
  <si>
    <t>Kashewadi behind Police station</t>
  </si>
  <si>
    <t>Kashewadi Chaman Shah Darga</t>
  </si>
  <si>
    <t>Kashewadi Deepjyot</t>
  </si>
  <si>
    <t>Kashewadi PMC Colony</t>
  </si>
  <si>
    <t>Gurunanak Rajiv Gandhi Vasahat</t>
  </si>
  <si>
    <t>Chhoti Darga</t>
  </si>
  <si>
    <t>Joshi Vasti</t>
  </si>
  <si>
    <t>Beldar Galli</t>
  </si>
  <si>
    <t>Navin Dudh bhatti Vasti</t>
  </si>
  <si>
    <t>Nimbalkar Wada</t>
  </si>
  <si>
    <t>Dandekar Bridge</t>
  </si>
  <si>
    <t>Shukrawar Peth, Sathe Colony</t>
  </si>
  <si>
    <t>Talai Vasti, 223 Guruwar peth</t>
  </si>
  <si>
    <t>Annabhau sathenagar, Bhavani Peth</t>
  </si>
  <si>
    <t>Kaikadi Ali 80 Ghorapadi Peth</t>
  </si>
  <si>
    <t>Vithhalnagar, 41 Ghorpadi Peth</t>
  </si>
  <si>
    <t>Dais Plot, Parvati 429</t>
  </si>
  <si>
    <t>Dhole Mala, Gultekadi</t>
  </si>
  <si>
    <t>Yasin Yug Darga, Paravat</t>
  </si>
  <si>
    <t>Indira Udyogik Vasahat</t>
  </si>
  <si>
    <t>Soniya Gandhinagar, Swargate Canal</t>
  </si>
  <si>
    <t>Sainathnagar, Near Laxmi Narayan Theater</t>
  </si>
  <si>
    <t>Sainathnagar, near Laxmi Narayan Theater</t>
  </si>
  <si>
    <t>Mahatma Phule Vasahat</t>
  </si>
  <si>
    <t>Ambedkar Vasahat 85,86</t>
  </si>
  <si>
    <t>Rajiv Gandhinagar, Salunkhe Vihar</t>
  </si>
  <si>
    <t>Samatanagar, Kondhawa</t>
  </si>
  <si>
    <t>Ram Mandir, Kondhawa Kh</t>
  </si>
  <si>
    <t>Kamela Slaughter, 4/23 Kondhawa</t>
  </si>
  <si>
    <t>Mahatma Phule Vasti, Kamela</t>
  </si>
  <si>
    <t>Indira Gandhi Vasahat</t>
  </si>
  <si>
    <t>Sidharthnagar 30/1 Kondhawa</t>
  </si>
  <si>
    <t>Bhimnagar Kondhawa</t>
  </si>
  <si>
    <t>Anandnagar</t>
  </si>
  <si>
    <t>Patil Vitbhatti, Dhanakawadi</t>
  </si>
  <si>
    <t>Shramik Vasahat, Dhankawadi</t>
  </si>
  <si>
    <t>Shankar Maharaj Math, Dhanakawadi</t>
  </si>
  <si>
    <t>Shantinagar, Dhankawadi</t>
  </si>
  <si>
    <t>janata Vasahat 4a</t>
  </si>
  <si>
    <t>janata Vasahat 4b</t>
  </si>
  <si>
    <t>janata Vasahat 5</t>
  </si>
  <si>
    <t>Jai Bhavani, janata vasahat, 6</t>
  </si>
  <si>
    <t>Parvati Gaon 503</t>
  </si>
  <si>
    <t>janata Vasahat, 3</t>
  </si>
  <si>
    <t>Panmala Vasahat</t>
  </si>
  <si>
    <t>Dandekar Bridge, 133</t>
  </si>
  <si>
    <t>Ambil Oddha 133</t>
  </si>
  <si>
    <t>Ambedkarnagar</t>
  </si>
  <si>
    <t>Hanumannagar Falake Plote 128 A/b</t>
  </si>
  <si>
    <t>Deubai Chawal, Indiranagar</t>
  </si>
  <si>
    <t>Rautwadi Kelewadi</t>
  </si>
  <si>
    <t>More Sramik Vasahat kothrud</t>
  </si>
  <si>
    <t>Jai bhavaninagar Kothrud</t>
  </si>
  <si>
    <t>Sambhajinagar Nadi kinara Wakdewadi</t>
  </si>
  <si>
    <t>kasat Vasti</t>
  </si>
  <si>
    <t>Sanjay Park, Near Symboisis College Yerwada</t>
  </si>
  <si>
    <t>Yamunagar Vimannagar Yerwada</t>
  </si>
  <si>
    <t>Khulewadi Yerwada</t>
  </si>
  <si>
    <t>Suryanagar, Joly Stel, Yerwada</t>
  </si>
  <si>
    <t>Wekfield Dalit Mitra Mandal, Yerwada</t>
  </si>
  <si>
    <t>Sidharthnagar Yerwada</t>
  </si>
  <si>
    <t>Baramashel, Indiranagar</t>
  </si>
  <si>
    <t>Wadarvasti Vishrantwadi</t>
  </si>
  <si>
    <t>Vishrantwadi</t>
  </si>
  <si>
    <t>Bhimnagar, Yerwada</t>
  </si>
  <si>
    <t>Ekatanagar</t>
  </si>
  <si>
    <t>Ramgad Kalas</t>
  </si>
  <si>
    <t>Kusmade Vasti</t>
  </si>
  <si>
    <t>Ramabai Ambedkar Nagar</t>
  </si>
  <si>
    <t>kalas, Chavan Chawl</t>
  </si>
  <si>
    <t>Laxminagar, Shhu Vasahat, Sahakarnagar</t>
  </si>
  <si>
    <t>Shivdarshan</t>
  </si>
  <si>
    <t>Sarang Gavali Wada</t>
  </si>
  <si>
    <t>Sanjay nagar</t>
  </si>
  <si>
    <t>Tware Colony, Santnagar 47</t>
  </si>
  <si>
    <t>Premnaga, Market Yard</t>
  </si>
  <si>
    <t>Ambedkar Vasahat, Gultekadi</t>
  </si>
  <si>
    <t>Bhimdeep, Kumabhar Vasti, Bibvewadi</t>
  </si>
  <si>
    <t>Annabhau Sathenagar 54</t>
  </si>
  <si>
    <t>Jai Malhar</t>
  </si>
  <si>
    <t>Moghal Vsti, parvati</t>
  </si>
  <si>
    <t>More Vsti, Parvati</t>
  </si>
  <si>
    <t>Janseva, Parvati</t>
  </si>
  <si>
    <t>Padmavati mandir, Parvati</t>
  </si>
  <si>
    <t>Date Stop, Parvati</t>
  </si>
  <si>
    <t>Taljai, Parvati</t>
  </si>
  <si>
    <t>Papal Vasti, Bibvewadi</t>
  </si>
  <si>
    <t>Chaitraban Vasahat, Bibvewadi</t>
  </si>
  <si>
    <t>Rajiv Gandhi 242</t>
  </si>
  <si>
    <t>Rajiv Gandhi 116</t>
  </si>
  <si>
    <t>Rajiv Gandhinagar 132</t>
  </si>
  <si>
    <t>Indira ramabai Ambedkar 133</t>
  </si>
  <si>
    <t>Parvati Payatha Samadhan Bhel 248</t>
  </si>
  <si>
    <t>Dattawadi Gurudatta Near Satiasara</t>
  </si>
  <si>
    <t>Satiasara Vaahat Dattawadi</t>
  </si>
  <si>
    <t>Dattawadi 13/A</t>
  </si>
  <si>
    <t>Dandekar Bridge 130</t>
  </si>
  <si>
    <t>Masabonagar</t>
  </si>
  <si>
    <t>Ladkat wadi</t>
  </si>
  <si>
    <t>Ganesh mala Samatanagar</t>
  </si>
  <si>
    <t>Ganesh mala Shahunagar</t>
  </si>
  <si>
    <t>Gansh mala Gandhinagar</t>
  </si>
  <si>
    <t>Ganesh mala Ganpatnagar</t>
  </si>
  <si>
    <t>Ganesh mla Samtanagar</t>
  </si>
  <si>
    <t>Chuna Bhatti</t>
  </si>
  <si>
    <t>Savitri Phule Vasahat</t>
  </si>
  <si>
    <t>Aanabhu sathe Vasahat parvati</t>
  </si>
  <si>
    <t>Near Ganesh mandir jaydev nagar</t>
  </si>
  <si>
    <t>janata Vasahat, 1</t>
  </si>
  <si>
    <t>janata Vasahat 2</t>
  </si>
  <si>
    <t>Rajiv Gandhinagar Vithhal wadi</t>
  </si>
  <si>
    <t>Ganesh nagar MAhadev nagar Hingane</t>
  </si>
  <si>
    <t>mahadevnagar Hingane</t>
  </si>
  <si>
    <t>Vadgaon Bk 61</t>
  </si>
  <si>
    <t>Dhayari Garmala Ambedkarnagar</t>
  </si>
  <si>
    <t>S No. 74/75 Vadgaon Bk.</t>
  </si>
  <si>
    <t>Vikas nagar Wadgaon BK</t>
  </si>
  <si>
    <t>Tukai nagar Wadgaon Bk</t>
  </si>
  <si>
    <t>ID</t>
  </si>
  <si>
    <t>Name_shapefile</t>
  </si>
  <si>
    <t>sr_no</t>
  </si>
  <si>
    <t>Class and name of town</t>
  </si>
  <si>
    <t>III,Dehu Road (CB)</t>
  </si>
  <si>
    <t>I,Pune (M Corp.)</t>
  </si>
  <si>
    <t>II,Kirkee (CB)</t>
  </si>
  <si>
    <t>slum_census</t>
  </si>
  <si>
    <t>x</t>
  </si>
  <si>
    <t>remark</t>
  </si>
  <si>
    <t>Hadapsar</t>
  </si>
  <si>
    <t>Nagar Road</t>
  </si>
  <si>
    <t>Aundh</t>
  </si>
  <si>
    <t>Bhavani Peth</t>
  </si>
  <si>
    <t>Sahakarnagar</t>
  </si>
  <si>
    <t>Kasba- Vishram</t>
  </si>
  <si>
    <t>Bibwewadi</t>
  </si>
  <si>
    <t>117-127</t>
  </si>
  <si>
    <t>350-359</t>
  </si>
  <si>
    <t>257-301</t>
  </si>
  <si>
    <t>128-141</t>
  </si>
  <si>
    <t>142-158</t>
  </si>
  <si>
    <t>Duplicate shape (y)</t>
  </si>
  <si>
    <t>empty shapefiles</t>
  </si>
  <si>
    <t>census</t>
  </si>
  <si>
    <t xml:space="preserve">159-179, </t>
  </si>
  <si>
    <t>WK</t>
  </si>
  <si>
    <t>Warje-Karvenagair</t>
  </si>
  <si>
    <t>180-192</t>
  </si>
  <si>
    <t>193-224</t>
  </si>
  <si>
    <t>Tilak Road</t>
  </si>
  <si>
    <t>225-256</t>
  </si>
  <si>
    <t>exceptions</t>
  </si>
  <si>
    <t>Kothrud</t>
  </si>
  <si>
    <t>Ghole Road</t>
  </si>
  <si>
    <t>334-338</t>
  </si>
  <si>
    <t>302-309 + 339-349</t>
  </si>
  <si>
    <t>339-349</t>
  </si>
  <si>
    <t>DP Road</t>
  </si>
  <si>
    <t>Ghole</t>
  </si>
  <si>
    <t>387-412</t>
  </si>
  <si>
    <t>413-426</t>
  </si>
  <si>
    <t>427-437</t>
  </si>
  <si>
    <t>438-445</t>
  </si>
  <si>
    <t>446-462</t>
  </si>
  <si>
    <t>360- 363 , 387-412 , 438-445</t>
  </si>
  <si>
    <t>364-386, 413-426 , 446-462</t>
  </si>
  <si>
    <t>310-333 , 427-437</t>
  </si>
  <si>
    <t>ie new slums that got added</t>
  </si>
  <si>
    <t>extra ie removed slums</t>
  </si>
  <si>
    <t>Total_shp</t>
  </si>
  <si>
    <t>Matched ie tot_census</t>
  </si>
  <si>
    <t>DP road</t>
  </si>
  <si>
    <t>Kumbhar</t>
  </si>
  <si>
    <t>Jadhav nagar</t>
  </si>
  <si>
    <t>Reasonable confidence</t>
  </si>
  <si>
    <t>huge aprox</t>
  </si>
  <si>
    <t>shapefile is repeated, maybe part of slum is removed on ground or merged</t>
  </si>
  <si>
    <t>The slum name from census is used more than once, multiple matches with shapefiles</t>
  </si>
  <si>
    <t>find which prabhag each of the census slums is in-- feed unique ones</t>
  </si>
  <si>
    <t>add columns to census data for prabhag and ward</t>
  </si>
  <si>
    <t>add census info of pop and WASH</t>
  </si>
  <si>
    <t>add COVID case information</t>
  </si>
  <si>
    <t>Use this to calculate vulnerability in prabhags</t>
  </si>
  <si>
    <t>Estimate the error in shapefile-slum mapping based on Delta Population</t>
  </si>
  <si>
    <t>Scatter plot of deaths and vulnerabilities</t>
  </si>
  <si>
    <t>slum_area_calc</t>
  </si>
  <si>
    <t>ward</t>
  </si>
  <si>
    <t>prabhag_area</t>
  </si>
  <si>
    <t>slum_area</t>
  </si>
  <si>
    <t>notified</t>
  </si>
  <si>
    <t>household_number</t>
  </si>
  <si>
    <t>slum_pop</t>
  </si>
  <si>
    <t>paved_road_km</t>
  </si>
  <si>
    <t>drainage_OD_CD_BD</t>
  </si>
  <si>
    <t>priv_latrines_pit</t>
  </si>
  <si>
    <t>priv_latrine_flush_pour</t>
  </si>
  <si>
    <t>priv_latrine_service</t>
  </si>
  <si>
    <t>priv_latrine_other</t>
  </si>
  <si>
    <t>community_toilets</t>
  </si>
  <si>
    <t>public_taps_hydrants</t>
  </si>
  <si>
    <t>elec_connections_private</t>
  </si>
  <si>
    <t>elec_connections_road</t>
  </si>
  <si>
    <t>elec_connections_others</t>
  </si>
  <si>
    <t>No</t>
  </si>
  <si>
    <t>OD</t>
  </si>
  <si>
    <t>Yes</t>
  </si>
  <si>
    <t>CD</t>
  </si>
  <si>
    <t>shp_name</t>
  </si>
  <si>
    <t>ShapeAr*1mil</t>
  </si>
  <si>
    <t>Zone</t>
  </si>
  <si>
    <t>Ward Office Name</t>
  </si>
  <si>
    <t>Prabhag_name</t>
  </si>
  <si>
    <t>Dhole Patil Road</t>
  </si>
  <si>
    <t>20 Tadiwala Road - Sassoon Hospital</t>
  </si>
  <si>
    <t>21 Koregaon Park - Ghorpadi</t>
  </si>
  <si>
    <t>Bhawani Peth</t>
  </si>
  <si>
    <t>17 Rasta Peth - Ravivar Peth</t>
  </si>
  <si>
    <t>18 Kahdakmal Aali - Mahatma Phule Peth</t>
  </si>
  <si>
    <t>19 - Lohiya Nagar - Kasewadi</t>
  </si>
  <si>
    <t>Yerawada-Kalas-Dhanori</t>
  </si>
  <si>
    <t>1 Kalas - Dhanori</t>
  </si>
  <si>
    <t>2 Phule Nagar - Nagpur Chawl</t>
  </si>
  <si>
    <t>6 Yerwada</t>
  </si>
  <si>
    <t>Kasba - Vishrambaugwada</t>
  </si>
  <si>
    <t>15 Sadashiv Peth - Shaniwar Peth</t>
  </si>
  <si>
    <t>16 Kasba Peth - Somwar Peth</t>
  </si>
  <si>
    <t>29 Navi Peth - Parwati</t>
  </si>
  <si>
    <t>Shivajinagar-Ghole Road</t>
  </si>
  <si>
    <t>14 Deccan Gymkhana - Model Colony</t>
  </si>
  <si>
    <t>7 Pune University - Wakadewadi</t>
  </si>
  <si>
    <t>28 Salisbury Park - Maharshi Nagar</t>
  </si>
  <si>
    <t>36 Market Yard - Lower Indiranagar</t>
  </si>
  <si>
    <t>37 Upper Super Indiranagar</t>
  </si>
  <si>
    <t>Wanawadi - Ramtekadi</t>
  </si>
  <si>
    <t>24 Ramtekdi - Sayyad Nagar</t>
  </si>
  <si>
    <t>25 Vanwadi</t>
  </si>
  <si>
    <t>27 Kondhwa Khurd - Meetha Nagar</t>
  </si>
  <si>
    <t>Dhankawadi - Sahakarnagar</t>
  </si>
  <si>
    <t>35 Sahakarnagar - Padmavati</t>
  </si>
  <si>
    <t>39 Dhankawadi - Ambegaon Pathar</t>
  </si>
  <si>
    <t>40 Ambegaon Datta Nagar - Katraj Gaothan</t>
  </si>
  <si>
    <t>42 Newly 11 added villages</t>
  </si>
  <si>
    <t>Nagar Road - Vadgaonsheri</t>
  </si>
  <si>
    <t>3 Viman Nagar - Somnath Nagar</t>
  </si>
  <si>
    <t>4 Kharadi - Chandan Nagar</t>
  </si>
  <si>
    <t>5 Vadgaon Sheri - Kalyani Nagar</t>
  </si>
  <si>
    <t>Hadapsar - Mundhwa</t>
  </si>
  <si>
    <t>22 Mundhwa - Magarpatta City</t>
  </si>
  <si>
    <t>23 Hadapsar Gaothan - Satavwadi</t>
  </si>
  <si>
    <t>26 Mahammadwadi - Kasar Baug</t>
  </si>
  <si>
    <t>Kondhwa - Yewalewadi</t>
  </si>
  <si>
    <t>38 Balaji Nagar - Rajiv Gandhi Nagar</t>
  </si>
  <si>
    <t>41 Kondhawa Budruk - Yewalewadi</t>
  </si>
  <si>
    <t>Sinhagad Road</t>
  </si>
  <si>
    <t>30 Janata Vasahat - Dattawadi</t>
  </si>
  <si>
    <t>33 Vadgaon Dhayari - Vadgaon Budruk</t>
  </si>
  <si>
    <t>34 Suncity - Hingane Khurd</t>
  </si>
  <si>
    <t>Warje - Karvenagar</t>
  </si>
  <si>
    <t>13 Erandwana - Happy Colony</t>
  </si>
  <si>
    <t>31 Karve Nagar</t>
  </si>
  <si>
    <t>32 Warje - Malwadi</t>
  </si>
  <si>
    <t>Kothrud - Bawdhan</t>
  </si>
  <si>
    <t>10 Bavdhan - Kothrud Depot</t>
  </si>
  <si>
    <t>11 Rambaug Colony - Shivtirth Nagar</t>
  </si>
  <si>
    <t>12 Mayur Colony - Dahanukar Colony</t>
  </si>
  <si>
    <t>Aundh - Baner</t>
  </si>
  <si>
    <t>8 Aundh - Bopodi</t>
  </si>
  <si>
    <t>9 Baner - Balewadi - Pashan</t>
  </si>
  <si>
    <t>cases_7Jul</t>
  </si>
  <si>
    <t>caseward_7Jul</t>
  </si>
  <si>
    <t>source- ward population</t>
  </si>
  <si>
    <t>https://www.pmc.gov.in/sites/default/files/miscellaneous/WARD-OFFICE-POPULATION-DATA.pdf</t>
  </si>
  <si>
    <t>ward_area</t>
  </si>
  <si>
    <t>ward_pop_2017</t>
  </si>
  <si>
    <t>SC_pop_2017</t>
  </si>
  <si>
    <t>ST_pop_2017</t>
  </si>
  <si>
    <t>ward_pop_2017_wo_new</t>
  </si>
  <si>
    <t>slum_pop_2011</t>
  </si>
  <si>
    <t>household_number_2011</t>
  </si>
  <si>
    <t>priv_toilets_2011</t>
  </si>
  <si>
    <t>comm_toilets_2011</t>
  </si>
  <si>
    <t>perc_slumpop_ward</t>
  </si>
  <si>
    <t>perc_slumarea_ward</t>
  </si>
  <si>
    <t>ward_pop_density</t>
  </si>
  <si>
    <t>count_OD_prabhag</t>
  </si>
  <si>
    <t>count_OD_wards</t>
  </si>
  <si>
    <t>count_publictaps_prabhags</t>
  </si>
  <si>
    <t>count_publictaps_wards</t>
  </si>
  <si>
    <t>publictaps_percapslum_ward</t>
  </si>
  <si>
    <t>toilets_percapslum_wardavg</t>
  </si>
  <si>
    <t>tot_toilets_2011_prabhag</t>
  </si>
  <si>
    <t>toilets_percapitaslum_prabhag</t>
  </si>
  <si>
    <t>publictaps_percapslum_prabhag</t>
  </si>
  <si>
    <t>WASH_vunerability_prabhag</t>
  </si>
  <si>
    <t>WASH_vunerability_ward</t>
  </si>
  <si>
    <t>error_slumpop</t>
  </si>
  <si>
    <t>Perc_error</t>
  </si>
  <si>
    <t>slum_pop_density</t>
  </si>
  <si>
    <t>HH_density</t>
  </si>
  <si>
    <t>wardslum_POP</t>
  </si>
  <si>
    <t>wardslum_AREA</t>
  </si>
  <si>
    <t>Sources</t>
  </si>
  <si>
    <t>https://github.com/datameet/Municipal_Spatial_Data/tree/master/Pune</t>
  </si>
  <si>
    <t>Pune slum shapefile- Dr.N.Mundhe</t>
  </si>
  <si>
    <t>https://www.int-arch-photogramm-remote-sens-spatial-inf-sci.net/XLII-5-W3/57/2019/isprs-archives-XLII-5-W3-57-2019.pdf</t>
  </si>
  <si>
    <t>ward population- PMC</t>
  </si>
  <si>
    <t>Problem statement</t>
  </si>
  <si>
    <t>The census DCHB has data about infrastructure in slums, however, this slum data is not mapped to any ward boundary or location</t>
  </si>
  <si>
    <t>Ward and prabhag shape file- Datameet Pune</t>
  </si>
  <si>
    <t>I want to understand the ward wise distribution of Water, Sanitation and Hygine (WASH) infrastructure</t>
  </si>
  <si>
    <t>This exercise tried to match the slum names in the census to the slum names in Dr.Mundhes mapping to get ward wise data</t>
  </si>
  <si>
    <t>Dr.Mundhe mapped slums in Pune as shapefiles to wards, however the wards are not as per the revised wards used by PMC in COVID reporting</t>
  </si>
  <si>
    <t>The revised wards used by PMC for COVID reporting can be formed by combining prabhags- eg- https://twitter.com/mohol_murlidhar/status/1305109505328312320</t>
  </si>
  <si>
    <t>PROCESS</t>
  </si>
  <si>
    <t>prabhag</t>
  </si>
  <si>
    <t>In Dr.Mundhes File, there are 458 slum settlements that are marked</t>
  </si>
  <si>
    <t>There were minor differences in the area of the slum identified (Shape_Area) and the area calculateed using R (slum_area_calc)</t>
  </si>
  <si>
    <t>In sheet 1, using datameets prabhag shapefile and Dr.Mundhes slum shapefile, the prabhag that the centre of each slum settlement lies in was found, and the area of the prabhag has been found (using R)</t>
  </si>
  <si>
    <t>2.1 and 2.2 were created simultaneously and manually by referring to each other</t>
  </si>
  <si>
    <t>Pune slum census DCHB Part A 2011 (Pg 1282-1306)</t>
  </si>
  <si>
    <t>https://censusindia.gov.in/2011census/dchb/DCHB_A/27/2725_PART_A_DCHB_PUNE.pdf</t>
  </si>
  <si>
    <t>2.1 shows the slum wise infrastrastructure taken from the census- there are 358 slums as per census 2011</t>
  </si>
  <si>
    <t>This is 100 settlements less than Dr.Mundhes mapping, hence, several of his settlements are not mapped on to the census data</t>
  </si>
  <si>
    <t>A pattern was observed while doing this, by matching with Dr.Mundhes data it was observed that all the slums in the census were arranged by ward even though the ward was not mentioned</t>
  </si>
  <si>
    <t>Using this slums with similar names and google map checks were matched with 'Reasonable confidence'. This included 16/358 settlemets</t>
  </si>
  <si>
    <t>2/358 slums in the census had multiple matches, and an aproximate location close to the original in the same ward was selected</t>
  </si>
  <si>
    <t>25/358 settlements in the census were matched to just 8 shapefiles. This is because the census showed multiple slums in the same locaton, but Dr.Mundhes shapefiles identified just a few in the same location. This could be possible if there were multiple settlements earlier which were later merged into one</t>
  </si>
  <si>
    <t>70/358 settlements were matched by considering a huge approximation. This was still done by following the reasonable assumption that sequential slums in the censes fall in the same ward, however since there is no way to check it, it was marked as a 'huge aroximation'</t>
  </si>
  <si>
    <t>Slums with a unique and same name in both the lists were first matched with each other- 246/358 settlements were matched this way</t>
  </si>
  <si>
    <t>Based on this, the shapefiles were matched on to the census slum data (sheet 2.1)</t>
  </si>
  <si>
    <t>After this matching process was done, sheet 3.prabhag was created by summing the values in sheet 2.1 over each prabhag</t>
  </si>
  <si>
    <t>ward population, SC/ST population was added to the prabhag data</t>
  </si>
  <si>
    <t>For each prabhag the total area of slums, total population and HH in the slums was calculated</t>
  </si>
  <si>
    <t>For each prabhag, the number of toilets and public taps and the per capita values were calculated</t>
  </si>
  <si>
    <t>Sheet 3- Error calculation</t>
  </si>
  <si>
    <t>For each prabhag, the population of slums that were matched with a "huge aproximation" in step 2 was found</t>
  </si>
  <si>
    <t>This population found by a huge aproximation was divided by the total population of the ward to find the possible percentage of error</t>
  </si>
  <si>
    <t>Maximum possible error was in prabhag Vadgaon Dhayari - Vadgaon Budruk followed by (Kahdakmal Aali - Mahatma Phule Peth) and (Pune University - Wakadewadi)</t>
  </si>
  <si>
    <t>The error for the whole city is estimated to be at the most 14.2%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</si>
</sst>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color rgb="FF00000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theme="5" tint="-0.249977111117893"/>
        <bgColor indexed="64"/>
      </patternFill>
    </fill>
    <fill>
      <patternFill patternType="solid">
        <fgColor theme="0"/>
        <bgColor indexed="64"/>
      </patternFill>
    </fill>
    <fill>
      <patternFill patternType="solid">
        <fgColor theme="7"/>
        <bgColor indexed="64"/>
      </patternFill>
    </fill>
    <fill>
      <patternFill patternType="solid">
        <fgColor theme="9" tint="0.59999389629810485"/>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6">
    <xf numFmtId="0" fontId="0" fillId="0" borderId="0" xfId="0"/>
    <xf numFmtId="11" fontId="0" fillId="0" borderId="0" xfId="0" applyNumberFormat="1"/>
    <xf numFmtId="0" fontId="19" fillId="0" borderId="0" xfId="0" applyFont="1"/>
    <xf numFmtId="0" fontId="16" fillId="0" borderId="0" xfId="0" applyFont="1"/>
    <xf numFmtId="0" fontId="0" fillId="0" borderId="0" xfId="0" applyFont="1"/>
    <xf numFmtId="0" fontId="0" fillId="33" borderId="0" xfId="0" applyFill="1"/>
    <xf numFmtId="0" fontId="18" fillId="0" borderId="0" xfId="43"/>
    <xf numFmtId="0" fontId="0" fillId="34" borderId="0" xfId="0" applyFill="1"/>
    <xf numFmtId="0" fontId="0" fillId="35" borderId="0" xfId="0" applyFill="1"/>
    <xf numFmtId="9" fontId="0" fillId="0" borderId="0" xfId="1" applyFont="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34" borderId="18" xfId="0" applyFill="1" applyBorder="1"/>
    <xf numFmtId="0" fontId="0" fillId="34" borderId="19" xfId="0" applyFill="1" applyBorder="1"/>
    <xf numFmtId="0" fontId="0" fillId="0" borderId="17" xfId="0" applyFill="1" applyBorder="1"/>
    <xf numFmtId="0" fontId="0" fillId="36" borderId="17" xfId="0" applyFill="1" applyBorder="1"/>
    <xf numFmtId="0" fontId="0" fillId="0" borderId="18" xfId="0" applyFill="1" applyBorder="1"/>
    <xf numFmtId="0" fontId="0" fillId="37" borderId="10" xfId="0" applyFill="1" applyBorder="1"/>
    <xf numFmtId="0" fontId="0" fillId="37" borderId="11" xfId="0" applyFill="1" applyBorder="1"/>
    <xf numFmtId="0" fontId="0" fillId="38" borderId="0" xfId="0" applyFill="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 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int-arch-photogramm-remote-sens-spatial-inf-sci.net/XLII-5-W3/57/2019/isprs-archives-XLII-5-W3-57-2019.pdf" TargetMode="External"/><Relationship Id="rId2" Type="http://schemas.openxmlformats.org/officeDocument/2006/relationships/hyperlink" Target="https://www.pmc.gov.in/sites/default/files/miscellaneous/WARD-OFFICE-POPULATION-DATA.pdf" TargetMode="External"/><Relationship Id="rId1" Type="http://schemas.openxmlformats.org/officeDocument/2006/relationships/hyperlink" Target="https://github.com/datameet/Municipal_Spatial_Data/tree/master/Pune" TargetMode="External"/><Relationship Id="rId4" Type="http://schemas.openxmlformats.org/officeDocument/2006/relationships/hyperlink" Target="https://censusindia.gov.in/2011census/dchb/DCHB_A/27/2725_PART_A_DCHB_PUNE.pdf"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pmc.gov.in/sites/default/files/miscellaneous/WARD-OFFICE-POPULATION-DAT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9454-F289-F34D-9939-04AC9302EA18}">
  <dimension ref="A1:B36"/>
  <sheetViews>
    <sheetView showGridLines="0" tabSelected="1" topLeftCell="A7" zoomScale="96" workbookViewId="0">
      <selection activeCell="A37" sqref="A37"/>
    </sheetView>
  </sheetViews>
  <sheetFormatPr baseColWidth="10" defaultRowHeight="16" x14ac:dyDescent="0.2"/>
  <cols>
    <col min="1" max="1" width="44.1640625" customWidth="1"/>
  </cols>
  <sheetData>
    <row r="1" spans="1:2" x14ac:dyDescent="0.2">
      <c r="A1" s="3" t="s">
        <v>1461</v>
      </c>
    </row>
    <row r="2" spans="1:2" x14ac:dyDescent="0.2">
      <c r="A2" t="s">
        <v>1468</v>
      </c>
      <c r="B2" s="6" t="s">
        <v>1462</v>
      </c>
    </row>
    <row r="3" spans="1:2" x14ac:dyDescent="0.2">
      <c r="A3" t="s">
        <v>1465</v>
      </c>
      <c r="B3" s="6" t="s">
        <v>1431</v>
      </c>
    </row>
    <row r="4" spans="1:2" x14ac:dyDescent="0.2">
      <c r="A4" t="s">
        <v>1463</v>
      </c>
      <c r="B4" s="6" t="s">
        <v>1464</v>
      </c>
    </row>
    <row r="5" spans="1:2" x14ac:dyDescent="0.2">
      <c r="A5" t="s">
        <v>1479</v>
      </c>
      <c r="B5" s="6" t="s">
        <v>1480</v>
      </c>
    </row>
    <row r="7" spans="1:2" x14ac:dyDescent="0.2">
      <c r="A7" s="3" t="s">
        <v>1466</v>
      </c>
    </row>
    <row r="8" spans="1:2" x14ac:dyDescent="0.2">
      <c r="A8" s="3" t="s">
        <v>1469</v>
      </c>
    </row>
    <row r="9" spans="1:2" x14ac:dyDescent="0.2">
      <c r="A9" t="s">
        <v>1467</v>
      </c>
    </row>
    <row r="10" spans="1:2" x14ac:dyDescent="0.2">
      <c r="A10" t="s">
        <v>1471</v>
      </c>
    </row>
    <row r="11" spans="1:2" x14ac:dyDescent="0.2">
      <c r="A11" t="s">
        <v>1472</v>
      </c>
    </row>
    <row r="12" spans="1:2" x14ac:dyDescent="0.2">
      <c r="A12" t="s">
        <v>1470</v>
      </c>
    </row>
    <row r="14" spans="1:2" x14ac:dyDescent="0.2">
      <c r="A14" s="3" t="s">
        <v>1473</v>
      </c>
    </row>
    <row r="15" spans="1:2" x14ac:dyDescent="0.2">
      <c r="A15" t="s">
        <v>1477</v>
      </c>
    </row>
    <row r="16" spans="1:2" x14ac:dyDescent="0.2">
      <c r="B16" t="s">
        <v>1475</v>
      </c>
    </row>
    <row r="17" spans="1:2" x14ac:dyDescent="0.2">
      <c r="B17" t="s">
        <v>1476</v>
      </c>
    </row>
    <row r="18" spans="1:2" x14ac:dyDescent="0.2">
      <c r="A18" t="s">
        <v>1478</v>
      </c>
    </row>
    <row r="19" spans="1:2" x14ac:dyDescent="0.2">
      <c r="B19" t="s">
        <v>1481</v>
      </c>
    </row>
    <row r="20" spans="1:2" x14ac:dyDescent="0.2">
      <c r="B20" t="s">
        <v>1482</v>
      </c>
    </row>
    <row r="21" spans="1:2" x14ac:dyDescent="0.2">
      <c r="B21" t="s">
        <v>1488</v>
      </c>
    </row>
    <row r="22" spans="1:2" x14ac:dyDescent="0.2">
      <c r="B22" t="s">
        <v>1483</v>
      </c>
    </row>
    <row r="23" spans="1:2" x14ac:dyDescent="0.2">
      <c r="B23" t="s">
        <v>1484</v>
      </c>
    </row>
    <row r="24" spans="1:2" x14ac:dyDescent="0.2">
      <c r="B24" t="s">
        <v>1486</v>
      </c>
    </row>
    <row r="25" spans="1:2" x14ac:dyDescent="0.2">
      <c r="B25" t="s">
        <v>1485</v>
      </c>
    </row>
    <row r="26" spans="1:2" x14ac:dyDescent="0.2">
      <c r="B26" t="s">
        <v>1487</v>
      </c>
    </row>
    <row r="27" spans="1:2" x14ac:dyDescent="0.2">
      <c r="B27" t="s">
        <v>1489</v>
      </c>
    </row>
    <row r="28" spans="1:2" x14ac:dyDescent="0.2">
      <c r="A28" t="s">
        <v>1490</v>
      </c>
    </row>
    <row r="29" spans="1:2" x14ac:dyDescent="0.2">
      <c r="B29" t="s">
        <v>1491</v>
      </c>
    </row>
    <row r="30" spans="1:2" x14ac:dyDescent="0.2">
      <c r="B30" t="s">
        <v>1492</v>
      </c>
    </row>
    <row r="31" spans="1:2" x14ac:dyDescent="0.2">
      <c r="B31" t="s">
        <v>1493</v>
      </c>
    </row>
    <row r="32" spans="1:2" x14ac:dyDescent="0.2">
      <c r="A32" t="s">
        <v>1494</v>
      </c>
    </row>
    <row r="33" spans="2:2" x14ac:dyDescent="0.2">
      <c r="B33" t="s">
        <v>1495</v>
      </c>
    </row>
    <row r="34" spans="2:2" x14ac:dyDescent="0.2">
      <c r="B34" t="s">
        <v>1496</v>
      </c>
    </row>
    <row r="35" spans="2:2" x14ac:dyDescent="0.2">
      <c r="B35" t="s">
        <v>1497</v>
      </c>
    </row>
    <row r="36" spans="2:2" x14ac:dyDescent="0.2">
      <c r="B36" s="3" t="s">
        <v>1498</v>
      </c>
    </row>
  </sheetData>
  <hyperlinks>
    <hyperlink ref="B2" r:id="rId1" xr:uid="{11D4D227-9986-D54E-AD1D-A3C6B4F5B26C}"/>
    <hyperlink ref="B3" r:id="rId2" xr:uid="{25CE2FC5-5B9F-B54C-A396-213CB0DD43D0}"/>
    <hyperlink ref="B4" r:id="rId3" xr:uid="{D4A2D17E-8C87-9C4C-9A5D-770220DB4D76}"/>
    <hyperlink ref="B5" r:id="rId4" xr:uid="{46DE7DA3-B793-354B-8B1C-28755EE048F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9"/>
  <sheetViews>
    <sheetView workbookViewId="0">
      <selection activeCell="F1" sqref="F1"/>
    </sheetView>
  </sheetViews>
  <sheetFormatPr baseColWidth="10" defaultRowHeight="16" x14ac:dyDescent="0.2"/>
  <sheetData>
    <row r="1" spans="1:9" x14ac:dyDescent="0.2">
      <c r="A1" t="s">
        <v>1279</v>
      </c>
      <c r="B1" t="s">
        <v>0</v>
      </c>
      <c r="C1" t="s">
        <v>1</v>
      </c>
      <c r="D1" t="s">
        <v>2</v>
      </c>
      <c r="E1" t="s">
        <v>1368</v>
      </c>
      <c r="F1" t="s">
        <v>1345</v>
      </c>
      <c r="G1" t="s">
        <v>1474</v>
      </c>
      <c r="H1" t="s">
        <v>1347</v>
      </c>
    </row>
    <row r="2" spans="1:9" x14ac:dyDescent="0.2">
      <c r="A2">
        <v>1</v>
      </c>
      <c r="B2" t="s">
        <v>3</v>
      </c>
      <c r="C2" t="s">
        <v>4</v>
      </c>
      <c r="D2" s="1">
        <v>5.29879823664E-7</v>
      </c>
      <c r="E2" s="1">
        <f>D2*1000000</f>
        <v>0.52987982366399999</v>
      </c>
      <c r="F2">
        <v>6.19102053052415E-3</v>
      </c>
      <c r="G2">
        <v>8</v>
      </c>
      <c r="H2">
        <v>7.9382774959797597</v>
      </c>
      <c r="I2" s="1"/>
    </row>
    <row r="3" spans="1:9" x14ac:dyDescent="0.2">
      <c r="A3">
        <v>2</v>
      </c>
      <c r="B3" t="s">
        <v>5</v>
      </c>
      <c r="C3" t="s">
        <v>4</v>
      </c>
      <c r="D3" s="1">
        <v>1.3479133895799999E-6</v>
      </c>
      <c r="E3" s="1">
        <f t="shared" ref="E3:E66" si="0">D3*1000000</f>
        <v>1.34791338958</v>
      </c>
      <c r="F3">
        <v>1.57489566128182E-2</v>
      </c>
      <c r="G3">
        <v>8</v>
      </c>
      <c r="H3">
        <v>7.9382774959797597</v>
      </c>
      <c r="I3" s="1"/>
    </row>
    <row r="4" spans="1:9" x14ac:dyDescent="0.2">
      <c r="A4">
        <v>3</v>
      </c>
      <c r="B4" t="s">
        <v>6</v>
      </c>
      <c r="C4" t="s">
        <v>4</v>
      </c>
      <c r="D4" s="1">
        <v>7.54559996053E-7</v>
      </c>
      <c r="E4" s="1">
        <f t="shared" si="0"/>
        <v>0.75455999605299995</v>
      </c>
      <c r="F4">
        <v>8.81636828524247E-3</v>
      </c>
      <c r="G4">
        <v>8</v>
      </c>
      <c r="H4">
        <v>7.9382774959797597</v>
      </c>
      <c r="I4" s="1"/>
    </row>
    <row r="5" spans="1:9" x14ac:dyDescent="0.2">
      <c r="A5">
        <v>4</v>
      </c>
      <c r="B5" t="s">
        <v>7</v>
      </c>
      <c r="C5" t="s">
        <v>4</v>
      </c>
      <c r="D5" s="1">
        <v>4.8208785536899995E-7</v>
      </c>
      <c r="E5" s="1">
        <f t="shared" si="0"/>
        <v>0.48208785536899995</v>
      </c>
      <c r="F5">
        <v>5.6486033806799401E-3</v>
      </c>
      <c r="G5">
        <v>8</v>
      </c>
      <c r="H5">
        <v>7.9382774959797597</v>
      </c>
      <c r="I5" s="1"/>
    </row>
    <row r="6" spans="1:9" x14ac:dyDescent="0.2">
      <c r="A6">
        <v>5</v>
      </c>
      <c r="B6" t="s">
        <v>8</v>
      </c>
      <c r="C6" t="s">
        <v>4</v>
      </c>
      <c r="D6" s="1">
        <v>5.4056489165599999E-7</v>
      </c>
      <c r="E6" s="1">
        <f t="shared" si="0"/>
        <v>0.54056489165599997</v>
      </c>
      <c r="F6">
        <v>6.3160557532699899E-3</v>
      </c>
      <c r="G6">
        <v>8</v>
      </c>
      <c r="H6">
        <v>7.9382774959797597</v>
      </c>
      <c r="I6" s="1"/>
    </row>
    <row r="7" spans="1:9" x14ac:dyDescent="0.2">
      <c r="A7">
        <v>6</v>
      </c>
      <c r="B7" t="s">
        <v>9</v>
      </c>
      <c r="C7" t="s">
        <v>4</v>
      </c>
      <c r="D7" s="1">
        <v>4.7512277413099998E-7</v>
      </c>
      <c r="E7" s="1">
        <f t="shared" si="0"/>
        <v>0.47512277413099996</v>
      </c>
      <c r="F7">
        <v>5.56535122330056E-3</v>
      </c>
      <c r="G7">
        <v>8</v>
      </c>
      <c r="H7">
        <v>7.9382774959797597</v>
      </c>
      <c r="I7" s="1"/>
    </row>
    <row r="8" spans="1:9" x14ac:dyDescent="0.2">
      <c r="A8">
        <v>7</v>
      </c>
      <c r="B8" t="s">
        <v>10</v>
      </c>
      <c r="C8" t="s">
        <v>4</v>
      </c>
      <c r="D8" s="1">
        <v>4.2243756250099999E-7</v>
      </c>
      <c r="E8" s="1">
        <f t="shared" si="0"/>
        <v>0.42243756250100001</v>
      </c>
      <c r="F8">
        <v>4.9501423784595096E-3</v>
      </c>
      <c r="G8">
        <v>8</v>
      </c>
      <c r="H8">
        <v>7.9382774959797597</v>
      </c>
      <c r="I8" s="1"/>
    </row>
    <row r="9" spans="1:9" x14ac:dyDescent="0.2">
      <c r="A9">
        <v>8</v>
      </c>
      <c r="B9" t="s">
        <v>11</v>
      </c>
      <c r="C9" t="s">
        <v>4</v>
      </c>
      <c r="D9" s="1">
        <v>2.13150660226E-7</v>
      </c>
      <c r="E9" s="1">
        <f t="shared" si="0"/>
        <v>0.21315066022599999</v>
      </c>
      <c r="F9">
        <v>2.4905030581653101E-3</v>
      </c>
      <c r="G9">
        <v>8</v>
      </c>
      <c r="H9">
        <v>7.9382774959797597</v>
      </c>
      <c r="I9" s="1"/>
    </row>
    <row r="10" spans="1:9" x14ac:dyDescent="0.2">
      <c r="A10">
        <v>9</v>
      </c>
      <c r="B10" t="s">
        <v>12</v>
      </c>
      <c r="C10" t="s">
        <v>4</v>
      </c>
      <c r="D10" s="1">
        <v>7.18636164106E-8</v>
      </c>
      <c r="E10" s="1">
        <f t="shared" si="0"/>
        <v>7.1863616410600004E-2</v>
      </c>
      <c r="F10">
        <v>8.3968114274919896E-4</v>
      </c>
      <c r="G10">
        <v>8</v>
      </c>
      <c r="H10">
        <v>7.9382774959797597</v>
      </c>
      <c r="I10" s="1"/>
    </row>
    <row r="11" spans="1:9" x14ac:dyDescent="0.2">
      <c r="A11">
        <v>10</v>
      </c>
      <c r="B11" t="s">
        <v>13</v>
      </c>
      <c r="C11" t="s">
        <v>4</v>
      </c>
      <c r="D11" s="1">
        <v>9.0696277747600004E-7</v>
      </c>
      <c r="E11" s="1">
        <f t="shared" si="0"/>
        <v>0.90696277747600007</v>
      </c>
      <c r="F11">
        <v>1.0597302471905001E-2</v>
      </c>
      <c r="G11">
        <v>8</v>
      </c>
      <c r="H11">
        <v>7.9382774959797597</v>
      </c>
      <c r="I11" s="1"/>
    </row>
    <row r="12" spans="1:9" x14ac:dyDescent="0.2">
      <c r="A12">
        <v>11</v>
      </c>
      <c r="B12" t="s">
        <v>14</v>
      </c>
      <c r="C12" t="s">
        <v>4</v>
      </c>
      <c r="D12" s="1">
        <v>8.0373438955599999E-7</v>
      </c>
      <c r="E12" s="1">
        <f t="shared" si="0"/>
        <v>0.80373438955599996</v>
      </c>
      <c r="F12">
        <v>9.3907587725166192E-3</v>
      </c>
      <c r="G12">
        <v>8</v>
      </c>
      <c r="H12">
        <v>7.9382774959797597</v>
      </c>
      <c r="I12" s="1"/>
    </row>
    <row r="13" spans="1:9" x14ac:dyDescent="0.2">
      <c r="A13">
        <v>12</v>
      </c>
      <c r="B13" t="s">
        <v>15</v>
      </c>
      <c r="C13" t="s">
        <v>4</v>
      </c>
      <c r="D13" s="1">
        <v>4.7877224865899999E-7</v>
      </c>
      <c r="E13" s="1">
        <f t="shared" si="0"/>
        <v>0.47877224865899998</v>
      </c>
      <c r="F13">
        <v>5.5939348911737598E-3</v>
      </c>
      <c r="G13">
        <v>8</v>
      </c>
      <c r="H13">
        <v>7.9382774959797597</v>
      </c>
      <c r="I13" s="1"/>
    </row>
    <row r="14" spans="1:9" x14ac:dyDescent="0.2">
      <c r="A14">
        <v>13</v>
      </c>
      <c r="B14" t="s">
        <v>16</v>
      </c>
      <c r="C14" t="s">
        <v>4</v>
      </c>
      <c r="D14" s="1">
        <v>7.3440577574199998E-8</v>
      </c>
      <c r="E14" s="1">
        <f t="shared" si="0"/>
        <v>7.34405775742E-2</v>
      </c>
      <c r="F14">
        <v>8.5807851459516701E-4</v>
      </c>
      <c r="G14">
        <v>8</v>
      </c>
      <c r="H14">
        <v>7.9382774959797597</v>
      </c>
      <c r="I14" s="1"/>
    </row>
    <row r="15" spans="1:9" x14ac:dyDescent="0.2">
      <c r="A15">
        <v>14</v>
      </c>
      <c r="B15" t="s">
        <v>17</v>
      </c>
      <c r="C15" t="s">
        <v>4</v>
      </c>
      <c r="D15" s="1">
        <v>9.2566414671800002E-7</v>
      </c>
      <c r="E15" s="1">
        <f t="shared" si="0"/>
        <v>0.92566414671800001</v>
      </c>
      <c r="F15">
        <v>1.0815458645505101E-2</v>
      </c>
      <c r="G15">
        <v>8</v>
      </c>
      <c r="H15">
        <v>7.9382774959797597</v>
      </c>
      <c r="I15" s="1"/>
    </row>
    <row r="16" spans="1:9" x14ac:dyDescent="0.2">
      <c r="A16">
        <v>15</v>
      </c>
      <c r="B16" t="s">
        <v>18</v>
      </c>
      <c r="C16" t="s">
        <v>4</v>
      </c>
      <c r="D16" s="1">
        <v>5.5878197866899997E-7</v>
      </c>
      <c r="E16" s="1">
        <f t="shared" si="0"/>
        <v>0.55878197866899992</v>
      </c>
      <c r="F16">
        <v>6.5288090901707199E-3</v>
      </c>
      <c r="G16">
        <v>8</v>
      </c>
      <c r="H16">
        <v>7.9382774959797597</v>
      </c>
    </row>
    <row r="17" spans="1:8" x14ac:dyDescent="0.2">
      <c r="A17">
        <v>16</v>
      </c>
      <c r="B17" t="s">
        <v>19</v>
      </c>
      <c r="C17" t="s">
        <v>4</v>
      </c>
      <c r="D17" s="1">
        <v>1.9207476522E-7</v>
      </c>
      <c r="E17" s="1">
        <f t="shared" si="0"/>
        <v>0.19207476522</v>
      </c>
      <c r="F17">
        <v>2.2662069474582102E-3</v>
      </c>
      <c r="G17">
        <v>8</v>
      </c>
      <c r="H17">
        <v>7.9382774959797597</v>
      </c>
    </row>
    <row r="18" spans="1:8" x14ac:dyDescent="0.2">
      <c r="A18">
        <v>17</v>
      </c>
      <c r="B18" t="s">
        <v>20</v>
      </c>
      <c r="C18" t="s">
        <v>4</v>
      </c>
      <c r="D18" s="1">
        <v>5.4541800813300005E-7</v>
      </c>
      <c r="E18" s="1">
        <f t="shared" si="0"/>
        <v>0.54541800813300001</v>
      </c>
      <c r="F18">
        <v>6.3824093818812804E-3</v>
      </c>
      <c r="G18">
        <v>8</v>
      </c>
      <c r="H18">
        <v>7.9382774959797597</v>
      </c>
    </row>
    <row r="19" spans="1:8" x14ac:dyDescent="0.2">
      <c r="A19">
        <v>18</v>
      </c>
      <c r="B19" t="s">
        <v>21</v>
      </c>
      <c r="C19" t="s">
        <v>4</v>
      </c>
      <c r="D19" s="1">
        <v>9.2425234479100004E-7</v>
      </c>
      <c r="E19" s="1">
        <f t="shared" si="0"/>
        <v>0.92425234479100005</v>
      </c>
      <c r="F19">
        <v>1.08096913980672E-2</v>
      </c>
      <c r="G19">
        <v>8</v>
      </c>
      <c r="H19">
        <v>7.9382774959797597</v>
      </c>
    </row>
    <row r="20" spans="1:8" x14ac:dyDescent="0.2">
      <c r="A20">
        <v>19</v>
      </c>
      <c r="B20" t="s">
        <v>22</v>
      </c>
      <c r="C20" t="s">
        <v>4</v>
      </c>
      <c r="D20" s="1">
        <v>2.6795870445099998E-7</v>
      </c>
      <c r="E20" s="1">
        <f t="shared" si="0"/>
        <v>0.26795870445099995</v>
      </c>
      <c r="F20">
        <v>3.1308519774808702E-3</v>
      </c>
      <c r="G20">
        <v>8</v>
      </c>
      <c r="H20">
        <v>7.9382774959797597</v>
      </c>
    </row>
    <row r="21" spans="1:8" x14ac:dyDescent="0.2">
      <c r="A21">
        <v>20</v>
      </c>
      <c r="B21" t="s">
        <v>23</v>
      </c>
      <c r="C21" t="s">
        <v>4</v>
      </c>
      <c r="D21" s="1">
        <v>1.29156094793E-6</v>
      </c>
      <c r="E21" s="1">
        <f t="shared" si="0"/>
        <v>1.2915609479300001</v>
      </c>
      <c r="F21">
        <v>1.51043357412624E-2</v>
      </c>
      <c r="G21">
        <v>8</v>
      </c>
      <c r="H21">
        <v>7.9382774959797597</v>
      </c>
    </row>
    <row r="22" spans="1:8" x14ac:dyDescent="0.2">
      <c r="A22">
        <v>21</v>
      </c>
      <c r="B22" t="s">
        <v>24</v>
      </c>
      <c r="C22" t="s">
        <v>4</v>
      </c>
      <c r="D22" s="1">
        <v>1.96921753996E-7</v>
      </c>
      <c r="E22" s="1">
        <f t="shared" si="0"/>
        <v>0.19692175399599998</v>
      </c>
      <c r="F22">
        <v>2.4451739636539701E-3</v>
      </c>
      <c r="G22">
        <v>8</v>
      </c>
      <c r="H22">
        <v>7.9382774959797597</v>
      </c>
    </row>
    <row r="23" spans="1:8" x14ac:dyDescent="0.2">
      <c r="A23">
        <v>22</v>
      </c>
      <c r="B23" t="s">
        <v>25</v>
      </c>
      <c r="C23" t="s">
        <v>4</v>
      </c>
      <c r="D23" s="1">
        <v>1.84227940783E-7</v>
      </c>
      <c r="E23" s="1">
        <f t="shared" si="0"/>
        <v>0.184227940783</v>
      </c>
      <c r="F23">
        <v>2.1753875027029999E-3</v>
      </c>
      <c r="G23">
        <v>8</v>
      </c>
      <c r="H23">
        <v>7.9382774959797597</v>
      </c>
    </row>
    <row r="24" spans="1:8" x14ac:dyDescent="0.2">
      <c r="A24">
        <v>23</v>
      </c>
      <c r="B24" t="s">
        <v>26</v>
      </c>
      <c r="C24" t="s">
        <v>4</v>
      </c>
      <c r="D24" s="1">
        <v>1.1880415273400001E-7</v>
      </c>
      <c r="E24" s="1">
        <f t="shared" si="0"/>
        <v>0.11880415273400001</v>
      </c>
      <c r="F24">
        <v>1.3881590681817601E-3</v>
      </c>
      <c r="G24">
        <v>8</v>
      </c>
      <c r="H24">
        <v>7.9382774959797597</v>
      </c>
    </row>
    <row r="25" spans="1:8" x14ac:dyDescent="0.2">
      <c r="A25">
        <v>24</v>
      </c>
      <c r="B25" t="s">
        <v>27</v>
      </c>
      <c r="C25" t="s">
        <v>4</v>
      </c>
      <c r="D25" s="1">
        <v>2.9096335843300001E-6</v>
      </c>
      <c r="E25" s="1">
        <f t="shared" si="0"/>
        <v>2.9096335843300003</v>
      </c>
      <c r="F25">
        <v>3.4121885273955897E-2</v>
      </c>
      <c r="G25">
        <v>8</v>
      </c>
      <c r="H25">
        <v>7.9382774959797597</v>
      </c>
    </row>
    <row r="26" spans="1:8" x14ac:dyDescent="0.2">
      <c r="A26">
        <v>25</v>
      </c>
      <c r="B26" t="s">
        <v>28</v>
      </c>
      <c r="C26" t="s">
        <v>4</v>
      </c>
      <c r="D26" s="1">
        <v>4.4468820460099999E-7</v>
      </c>
      <c r="E26" s="1">
        <f t="shared" si="0"/>
        <v>0.444688204601</v>
      </c>
      <c r="F26">
        <v>5.4586821191865004E-3</v>
      </c>
      <c r="G26">
        <v>8</v>
      </c>
      <c r="H26">
        <v>7.9382774959797597</v>
      </c>
    </row>
    <row r="27" spans="1:8" x14ac:dyDescent="0.2">
      <c r="A27">
        <v>26</v>
      </c>
      <c r="B27" t="s">
        <v>29</v>
      </c>
      <c r="C27" t="s">
        <v>4</v>
      </c>
      <c r="D27" s="1">
        <v>4.1638079609800002E-7</v>
      </c>
      <c r="E27" s="1">
        <f t="shared" si="0"/>
        <v>0.41638079609799999</v>
      </c>
      <c r="F27">
        <v>4.8651653420474002E-3</v>
      </c>
      <c r="G27">
        <v>8</v>
      </c>
      <c r="H27">
        <v>7.9382774959797597</v>
      </c>
    </row>
    <row r="28" spans="1:8" x14ac:dyDescent="0.2">
      <c r="A28">
        <v>27</v>
      </c>
      <c r="B28" t="s">
        <v>30</v>
      </c>
      <c r="C28" t="s">
        <v>4</v>
      </c>
      <c r="D28" s="1">
        <v>1.9212791870799999E-6</v>
      </c>
      <c r="E28" s="1">
        <f t="shared" si="0"/>
        <v>1.9212791870799999</v>
      </c>
      <c r="F28">
        <v>2.24496416839715E-2</v>
      </c>
      <c r="G28">
        <v>8</v>
      </c>
      <c r="H28">
        <v>7.9382774959797597</v>
      </c>
    </row>
    <row r="29" spans="1:8" x14ac:dyDescent="0.2">
      <c r="A29">
        <v>28</v>
      </c>
      <c r="B29" t="s">
        <v>31</v>
      </c>
      <c r="C29" t="s">
        <v>4</v>
      </c>
      <c r="D29" s="1">
        <v>6.0792055925300003E-7</v>
      </c>
      <c r="E29" s="1">
        <f t="shared" si="0"/>
        <v>0.60792055925300004</v>
      </c>
      <c r="F29">
        <v>7.1033463222403099E-3</v>
      </c>
      <c r="G29">
        <v>8</v>
      </c>
      <c r="H29">
        <v>7.9382774959797597</v>
      </c>
    </row>
    <row r="30" spans="1:8" x14ac:dyDescent="0.2">
      <c r="A30">
        <v>29</v>
      </c>
      <c r="B30" t="s">
        <v>32</v>
      </c>
      <c r="C30" t="s">
        <v>4</v>
      </c>
      <c r="D30" s="1">
        <v>3.66438121056E-7</v>
      </c>
      <c r="E30" s="1">
        <f t="shared" si="0"/>
        <v>0.36643812105599999</v>
      </c>
      <c r="F30">
        <v>4.2823086855374301E-3</v>
      </c>
      <c r="G30">
        <v>9</v>
      </c>
      <c r="H30">
        <v>29.230846459984001</v>
      </c>
    </row>
    <row r="31" spans="1:8" x14ac:dyDescent="0.2">
      <c r="A31">
        <v>30</v>
      </c>
      <c r="B31" t="s">
        <v>33</v>
      </c>
      <c r="C31" t="s">
        <v>4</v>
      </c>
      <c r="D31" s="1">
        <v>9.826086846410001E-7</v>
      </c>
      <c r="E31" s="1">
        <f t="shared" si="0"/>
        <v>0.98260868464100015</v>
      </c>
      <c r="F31">
        <v>1.16240228925155E-2</v>
      </c>
      <c r="G31">
        <v>9</v>
      </c>
      <c r="H31">
        <v>29.230846459984001</v>
      </c>
    </row>
    <row r="32" spans="1:8" x14ac:dyDescent="0.2">
      <c r="A32">
        <v>31</v>
      </c>
      <c r="B32" t="s">
        <v>34</v>
      </c>
      <c r="C32" t="s">
        <v>4</v>
      </c>
      <c r="D32" s="1">
        <v>1.02197225954E-6</v>
      </c>
      <c r="E32" s="1">
        <f t="shared" si="0"/>
        <v>1.02197225954</v>
      </c>
      <c r="F32">
        <v>1.1942766480173801E-2</v>
      </c>
      <c r="G32">
        <v>9</v>
      </c>
      <c r="H32">
        <v>29.230846459984001</v>
      </c>
    </row>
    <row r="33" spans="1:8" x14ac:dyDescent="0.2">
      <c r="A33">
        <v>32</v>
      </c>
      <c r="B33" t="s">
        <v>35</v>
      </c>
      <c r="C33" t="s">
        <v>4</v>
      </c>
      <c r="D33" s="1">
        <v>1.16488989291E-7</v>
      </c>
      <c r="E33" s="1">
        <f t="shared" si="0"/>
        <v>0.116488989291</v>
      </c>
      <c r="F33">
        <v>1.36114272563229E-3</v>
      </c>
      <c r="G33">
        <v>8</v>
      </c>
      <c r="H33">
        <v>7.9382774959797597</v>
      </c>
    </row>
    <row r="34" spans="1:8" x14ac:dyDescent="0.2">
      <c r="A34">
        <v>33</v>
      </c>
      <c r="B34" t="s">
        <v>36</v>
      </c>
      <c r="C34" t="s">
        <v>4</v>
      </c>
      <c r="D34" s="1">
        <v>1.81904886548E-6</v>
      </c>
      <c r="E34" s="1">
        <f t="shared" si="0"/>
        <v>1.8190488654800001</v>
      </c>
      <c r="F34">
        <v>2.1255675207991199E-2</v>
      </c>
      <c r="G34">
        <v>7</v>
      </c>
      <c r="H34">
        <v>10.5410247122763</v>
      </c>
    </row>
    <row r="35" spans="1:8" x14ac:dyDescent="0.2">
      <c r="A35">
        <v>34</v>
      </c>
      <c r="B35" t="s">
        <v>37</v>
      </c>
      <c r="C35" t="s">
        <v>4</v>
      </c>
      <c r="D35" s="1">
        <v>1.8849504255E-6</v>
      </c>
      <c r="E35" s="1">
        <f t="shared" si="0"/>
        <v>1.8849504255</v>
      </c>
      <c r="F35">
        <v>2.2026179416241101E-2</v>
      </c>
      <c r="G35">
        <v>7</v>
      </c>
      <c r="H35">
        <v>10.5410247122763</v>
      </c>
    </row>
    <row r="36" spans="1:8" x14ac:dyDescent="0.2">
      <c r="A36">
        <v>35</v>
      </c>
      <c r="B36" t="s">
        <v>38</v>
      </c>
      <c r="C36" t="s">
        <v>39</v>
      </c>
      <c r="D36" s="1">
        <v>1.1897901097899999E-6</v>
      </c>
      <c r="E36" s="1">
        <f t="shared" si="0"/>
        <v>1.1897901097899999</v>
      </c>
      <c r="F36">
        <v>1.39019456036175E-2</v>
      </c>
      <c r="G36">
        <v>11</v>
      </c>
      <c r="H36">
        <v>4.5446178513992104</v>
      </c>
    </row>
    <row r="37" spans="1:8" x14ac:dyDescent="0.2">
      <c r="A37">
        <v>36</v>
      </c>
      <c r="B37" t="s">
        <v>40</v>
      </c>
      <c r="C37" t="s">
        <v>39</v>
      </c>
      <c r="D37" s="1">
        <v>2.0478805693299998E-6</v>
      </c>
      <c r="E37" s="1">
        <f t="shared" si="0"/>
        <v>2.0478805693299997</v>
      </c>
      <c r="F37">
        <v>2.48273199203967E-2</v>
      </c>
      <c r="G37">
        <v>11</v>
      </c>
      <c r="H37">
        <v>4.5446178513992104</v>
      </c>
    </row>
    <row r="38" spans="1:8" x14ac:dyDescent="0.2">
      <c r="A38">
        <v>37</v>
      </c>
      <c r="B38" t="s">
        <v>41</v>
      </c>
      <c r="C38" t="s">
        <v>39</v>
      </c>
      <c r="D38" s="1">
        <v>1.03527333425E-6</v>
      </c>
      <c r="E38" s="1">
        <f t="shared" si="0"/>
        <v>1.03527333425</v>
      </c>
      <c r="F38">
        <v>1.22541332823514E-2</v>
      </c>
      <c r="G38">
        <v>11</v>
      </c>
      <c r="H38">
        <v>4.5446178513992104</v>
      </c>
    </row>
    <row r="39" spans="1:8" x14ac:dyDescent="0.2">
      <c r="A39">
        <v>38</v>
      </c>
      <c r="B39" t="s">
        <v>42</v>
      </c>
      <c r="C39" t="s">
        <v>39</v>
      </c>
      <c r="D39" s="1">
        <v>1.07275120106E-6</v>
      </c>
      <c r="E39" s="1">
        <f t="shared" si="0"/>
        <v>1.07275120106</v>
      </c>
      <c r="F39">
        <v>1.9731817785071399E-2</v>
      </c>
      <c r="G39">
        <v>11</v>
      </c>
      <c r="H39">
        <v>4.5446178513992104</v>
      </c>
    </row>
    <row r="40" spans="1:8" x14ac:dyDescent="0.2">
      <c r="A40">
        <v>39</v>
      </c>
      <c r="B40" t="s">
        <v>43</v>
      </c>
      <c r="C40" t="s">
        <v>39</v>
      </c>
      <c r="D40" s="1">
        <v>3.25834678435E-6</v>
      </c>
      <c r="E40" s="1">
        <f t="shared" si="0"/>
        <v>3.25834678435</v>
      </c>
      <c r="F40">
        <v>4.0521202032155798E-2</v>
      </c>
      <c r="G40">
        <v>11</v>
      </c>
      <c r="H40">
        <v>4.5446178513992104</v>
      </c>
    </row>
    <row r="41" spans="1:8" x14ac:dyDescent="0.2">
      <c r="A41">
        <v>40</v>
      </c>
      <c r="B41" t="s">
        <v>44</v>
      </c>
      <c r="C41" t="s">
        <v>39</v>
      </c>
      <c r="D41" s="1">
        <v>2.96596645577E-6</v>
      </c>
      <c r="E41" s="1">
        <f t="shared" si="0"/>
        <v>2.9659664557699998</v>
      </c>
      <c r="F41">
        <v>3.46664671586734E-2</v>
      </c>
      <c r="G41">
        <v>11</v>
      </c>
      <c r="H41">
        <v>4.5446178513992104</v>
      </c>
    </row>
    <row r="42" spans="1:8" x14ac:dyDescent="0.2">
      <c r="A42">
        <v>41</v>
      </c>
      <c r="B42" t="s">
        <v>45</v>
      </c>
      <c r="C42" t="s">
        <v>39</v>
      </c>
      <c r="D42" s="1">
        <v>1.3949468769600001E-5</v>
      </c>
      <c r="E42" s="1">
        <f t="shared" si="0"/>
        <v>13.949468769600001</v>
      </c>
      <c r="F42">
        <v>0.16303386688134</v>
      </c>
      <c r="G42">
        <v>11</v>
      </c>
      <c r="H42">
        <v>4.5446178513992104</v>
      </c>
    </row>
    <row r="43" spans="1:8" x14ac:dyDescent="0.2">
      <c r="A43">
        <v>42</v>
      </c>
      <c r="B43" t="s">
        <v>46</v>
      </c>
      <c r="C43" t="s">
        <v>39</v>
      </c>
      <c r="D43" s="1">
        <v>2.4776391152800002E-6</v>
      </c>
      <c r="E43" s="1">
        <f t="shared" si="0"/>
        <v>2.4776391152800001</v>
      </c>
      <c r="F43">
        <v>2.9073451646179999E-2</v>
      </c>
      <c r="G43">
        <v>11</v>
      </c>
      <c r="H43">
        <v>4.5446178513992104</v>
      </c>
    </row>
    <row r="44" spans="1:8" x14ac:dyDescent="0.2">
      <c r="A44">
        <v>43</v>
      </c>
      <c r="B44" t="s">
        <v>47</v>
      </c>
      <c r="C44" t="s">
        <v>39</v>
      </c>
      <c r="D44" s="1">
        <v>7.2685256945999996E-7</v>
      </c>
      <c r="E44" s="1">
        <f t="shared" si="0"/>
        <v>0.72685256945999999</v>
      </c>
      <c r="F44">
        <v>8.4953471433204305E-3</v>
      </c>
      <c r="G44">
        <v>11</v>
      </c>
      <c r="H44">
        <v>4.5446178513992104</v>
      </c>
    </row>
    <row r="45" spans="1:8" x14ac:dyDescent="0.2">
      <c r="A45">
        <v>44</v>
      </c>
      <c r="B45" t="s">
        <v>48</v>
      </c>
      <c r="C45" t="s">
        <v>39</v>
      </c>
      <c r="D45" s="1">
        <v>9.9314754939999995E-7</v>
      </c>
      <c r="E45" s="1">
        <f t="shared" si="0"/>
        <v>0.99314754939999994</v>
      </c>
      <c r="F45">
        <v>1.16080886569694E-2</v>
      </c>
      <c r="G45">
        <v>10</v>
      </c>
      <c r="H45">
        <v>10.3174321931257</v>
      </c>
    </row>
    <row r="46" spans="1:8" x14ac:dyDescent="0.2">
      <c r="A46">
        <v>45</v>
      </c>
      <c r="B46" t="s">
        <v>49</v>
      </c>
      <c r="C46" t="s">
        <v>39</v>
      </c>
      <c r="D46" s="1">
        <v>5.5103565455400005E-7</v>
      </c>
      <c r="E46" s="1">
        <f t="shared" si="0"/>
        <v>0.55103565455400005</v>
      </c>
      <c r="F46">
        <v>8.5535835930183497E-3</v>
      </c>
      <c r="G46">
        <v>10</v>
      </c>
      <c r="H46">
        <v>10.3174321931257</v>
      </c>
    </row>
    <row r="47" spans="1:8" x14ac:dyDescent="0.2">
      <c r="A47">
        <v>46</v>
      </c>
      <c r="B47" t="s">
        <v>50</v>
      </c>
      <c r="C47" t="s">
        <v>39</v>
      </c>
      <c r="D47" s="1">
        <v>3.4608428976900002E-7</v>
      </c>
      <c r="E47" s="1">
        <f t="shared" si="0"/>
        <v>0.34608428976900002</v>
      </c>
      <c r="F47">
        <v>4.0451784184053503E-3</v>
      </c>
      <c r="G47">
        <v>10</v>
      </c>
      <c r="H47">
        <v>10.3174321931257</v>
      </c>
    </row>
    <row r="48" spans="1:8" x14ac:dyDescent="0.2">
      <c r="A48">
        <v>47</v>
      </c>
      <c r="B48" t="s">
        <v>51</v>
      </c>
      <c r="C48" t="s">
        <v>39</v>
      </c>
      <c r="D48" s="1">
        <v>7.2997941031700002E-7</v>
      </c>
      <c r="E48" s="1">
        <f t="shared" si="0"/>
        <v>0.72997941031699998</v>
      </c>
      <c r="F48">
        <v>8.5323335858509802E-3</v>
      </c>
      <c r="G48">
        <v>10</v>
      </c>
      <c r="H48">
        <v>10.3174321931257</v>
      </c>
    </row>
    <row r="49" spans="1:8" x14ac:dyDescent="0.2">
      <c r="A49">
        <v>48</v>
      </c>
      <c r="B49" t="s">
        <v>52</v>
      </c>
      <c r="C49" t="s">
        <v>39</v>
      </c>
      <c r="D49" s="1">
        <v>1.60848395952E-6</v>
      </c>
      <c r="E49" s="1">
        <f t="shared" si="0"/>
        <v>1.60848395952</v>
      </c>
      <c r="F49">
        <v>1.8980736387752901E-2</v>
      </c>
      <c r="G49">
        <v>10</v>
      </c>
      <c r="H49">
        <v>10.3174321931257</v>
      </c>
    </row>
    <row r="50" spans="1:8" x14ac:dyDescent="0.2">
      <c r="A50">
        <v>49</v>
      </c>
      <c r="B50" t="s">
        <v>53</v>
      </c>
      <c r="C50" t="s">
        <v>39</v>
      </c>
      <c r="D50" s="1">
        <v>5.3065687079999997E-6</v>
      </c>
      <c r="E50" s="1">
        <f t="shared" si="0"/>
        <v>5.3065687079999995</v>
      </c>
      <c r="F50">
        <v>6.2025110008230702E-2</v>
      </c>
      <c r="G50">
        <v>10</v>
      </c>
      <c r="H50">
        <v>10.3174321931257</v>
      </c>
    </row>
    <row r="51" spans="1:8" x14ac:dyDescent="0.2">
      <c r="A51">
        <v>50</v>
      </c>
      <c r="B51" t="s">
        <v>54</v>
      </c>
      <c r="C51" t="s">
        <v>39</v>
      </c>
      <c r="D51" s="1">
        <v>2.3234860274999998E-6</v>
      </c>
      <c r="E51" s="1">
        <f t="shared" si="0"/>
        <v>2.3234860275</v>
      </c>
      <c r="F51">
        <v>3.1747191843099501E-2</v>
      </c>
      <c r="G51">
        <v>12</v>
      </c>
      <c r="H51">
        <v>2.9012364678356901</v>
      </c>
    </row>
    <row r="52" spans="1:8" x14ac:dyDescent="0.2">
      <c r="A52">
        <v>51</v>
      </c>
      <c r="B52" t="s">
        <v>55</v>
      </c>
      <c r="C52" t="s">
        <v>39</v>
      </c>
      <c r="D52" s="1">
        <v>1.82164575976E-7</v>
      </c>
      <c r="E52" s="1">
        <f t="shared" si="0"/>
        <v>0.182164575976</v>
      </c>
      <c r="F52">
        <v>2.1694141688117898E-3</v>
      </c>
      <c r="G52">
        <v>12</v>
      </c>
      <c r="H52">
        <v>2.9012364678356901</v>
      </c>
    </row>
    <row r="53" spans="1:8" x14ac:dyDescent="0.2">
      <c r="A53">
        <v>52</v>
      </c>
      <c r="B53" t="s">
        <v>56</v>
      </c>
      <c r="C53" t="s">
        <v>39</v>
      </c>
      <c r="D53" s="1">
        <v>4.2636134942399998E-8</v>
      </c>
      <c r="E53" s="1">
        <f t="shared" si="0"/>
        <v>4.2636134942399997E-2</v>
      </c>
      <c r="F53">
        <v>4.9834469080157595E-4</v>
      </c>
      <c r="G53">
        <v>12</v>
      </c>
      <c r="H53">
        <v>2.9012364678356901</v>
      </c>
    </row>
    <row r="54" spans="1:8" x14ac:dyDescent="0.2">
      <c r="A54">
        <v>53</v>
      </c>
      <c r="B54" t="s">
        <v>57</v>
      </c>
      <c r="C54" t="s">
        <v>39</v>
      </c>
      <c r="D54" s="1">
        <v>1.85661971993E-7</v>
      </c>
      <c r="E54" s="1">
        <f t="shared" si="0"/>
        <v>0.185661971993</v>
      </c>
      <c r="F54">
        <v>2.17009620749182E-3</v>
      </c>
      <c r="G54">
        <v>12</v>
      </c>
      <c r="H54">
        <v>2.9012364678356901</v>
      </c>
    </row>
    <row r="55" spans="1:8" x14ac:dyDescent="0.2">
      <c r="A55">
        <v>54</v>
      </c>
      <c r="B55" t="s">
        <v>58</v>
      </c>
      <c r="C55" t="s">
        <v>39</v>
      </c>
      <c r="D55" s="1">
        <v>1.2580766270900001E-7</v>
      </c>
      <c r="E55" s="1">
        <f t="shared" si="0"/>
        <v>0.12580766270900001</v>
      </c>
      <c r="F55">
        <v>1.47051057069376E-3</v>
      </c>
      <c r="G55">
        <v>12</v>
      </c>
      <c r="H55">
        <v>2.9012364678356901</v>
      </c>
    </row>
    <row r="56" spans="1:8" x14ac:dyDescent="0.2">
      <c r="A56">
        <v>55</v>
      </c>
      <c r="B56" t="s">
        <v>59</v>
      </c>
      <c r="C56" t="s">
        <v>39</v>
      </c>
      <c r="D56" s="1">
        <v>3.1418345316899998E-8</v>
      </c>
      <c r="E56" s="1">
        <f t="shared" si="0"/>
        <v>3.14183453169E-2</v>
      </c>
      <c r="F56">
        <v>3.96413801472634E-4</v>
      </c>
      <c r="G56">
        <v>12</v>
      </c>
      <c r="H56">
        <v>2.9012364678356901</v>
      </c>
    </row>
    <row r="57" spans="1:8" x14ac:dyDescent="0.2">
      <c r="A57">
        <v>56</v>
      </c>
      <c r="B57" t="s">
        <v>60</v>
      </c>
      <c r="C57" t="s">
        <v>39</v>
      </c>
      <c r="D57" s="1">
        <v>2.9854131339199998E-8</v>
      </c>
      <c r="E57" s="1">
        <f t="shared" si="0"/>
        <v>2.9854131339199997E-2</v>
      </c>
      <c r="F57">
        <v>3.4894120476767397E-4</v>
      </c>
      <c r="G57">
        <v>12</v>
      </c>
      <c r="H57">
        <v>2.9012364678356901</v>
      </c>
    </row>
    <row r="58" spans="1:8" x14ac:dyDescent="0.2">
      <c r="A58">
        <v>57</v>
      </c>
      <c r="B58" t="s">
        <v>61</v>
      </c>
      <c r="C58" t="s">
        <v>39</v>
      </c>
      <c r="D58" s="1">
        <v>3.6726744615100001E-7</v>
      </c>
      <c r="E58" s="1">
        <f t="shared" si="0"/>
        <v>0.36726744615099999</v>
      </c>
      <c r="F58">
        <v>4.2927286957648502E-3</v>
      </c>
      <c r="G58">
        <v>12</v>
      </c>
      <c r="H58">
        <v>2.9012364678356901</v>
      </c>
    </row>
    <row r="59" spans="1:8" x14ac:dyDescent="0.2">
      <c r="A59">
        <v>58</v>
      </c>
      <c r="B59" t="s">
        <v>62</v>
      </c>
      <c r="C59" t="s">
        <v>63</v>
      </c>
      <c r="D59" s="1">
        <v>2.2679363020299999E-6</v>
      </c>
      <c r="E59" s="1">
        <f t="shared" si="0"/>
        <v>2.2679363020299999</v>
      </c>
      <c r="F59">
        <v>2.6501611541090202E-2</v>
      </c>
      <c r="G59">
        <v>7</v>
      </c>
      <c r="H59">
        <v>10.5410247122763</v>
      </c>
    </row>
    <row r="60" spans="1:8" x14ac:dyDescent="0.2">
      <c r="A60">
        <v>59</v>
      </c>
      <c r="B60" t="s">
        <v>64</v>
      </c>
      <c r="C60" t="s">
        <v>63</v>
      </c>
      <c r="D60" s="1">
        <v>1.7934159198100001E-7</v>
      </c>
      <c r="E60" s="1">
        <f t="shared" si="0"/>
        <v>0.17934159198100003</v>
      </c>
      <c r="F60">
        <v>2.0956698207333698E-3</v>
      </c>
      <c r="G60">
        <v>7</v>
      </c>
      <c r="H60">
        <v>10.5410247122763</v>
      </c>
    </row>
    <row r="61" spans="1:8" x14ac:dyDescent="0.2">
      <c r="A61">
        <v>60</v>
      </c>
      <c r="B61" t="s">
        <v>65</v>
      </c>
      <c r="C61" t="s">
        <v>63</v>
      </c>
      <c r="D61" s="1">
        <v>3.6761881353199999E-7</v>
      </c>
      <c r="E61" s="1">
        <f t="shared" si="0"/>
        <v>0.36761881353199999</v>
      </c>
      <c r="F61">
        <v>4.2960681879833599E-3</v>
      </c>
      <c r="G61">
        <v>7</v>
      </c>
      <c r="H61">
        <v>10.5410247122763</v>
      </c>
    </row>
    <row r="62" spans="1:8" x14ac:dyDescent="0.2">
      <c r="A62">
        <v>61</v>
      </c>
      <c r="B62" t="s">
        <v>66</v>
      </c>
      <c r="C62" t="s">
        <v>63</v>
      </c>
      <c r="D62" s="1">
        <v>1.3153121010100001E-7</v>
      </c>
      <c r="E62" s="1">
        <f t="shared" si="0"/>
        <v>0.131531210101</v>
      </c>
      <c r="F62">
        <v>1.53711657050624E-3</v>
      </c>
      <c r="G62">
        <v>7</v>
      </c>
      <c r="H62">
        <v>10.5410247122763</v>
      </c>
    </row>
    <row r="63" spans="1:8" x14ac:dyDescent="0.2">
      <c r="A63">
        <v>62</v>
      </c>
      <c r="B63" t="s">
        <v>67</v>
      </c>
      <c r="C63" t="s">
        <v>63</v>
      </c>
      <c r="D63" s="1">
        <v>1.8038763354700001E-7</v>
      </c>
      <c r="E63" s="1">
        <f t="shared" si="0"/>
        <v>0.18038763354700002</v>
      </c>
      <c r="F63">
        <v>2.1080663937851798E-3</v>
      </c>
      <c r="G63">
        <v>7</v>
      </c>
      <c r="H63">
        <v>10.5410247122763</v>
      </c>
    </row>
    <row r="64" spans="1:8" x14ac:dyDescent="0.2">
      <c r="A64">
        <v>63</v>
      </c>
      <c r="B64" t="s">
        <v>68</v>
      </c>
      <c r="C64" t="s">
        <v>63</v>
      </c>
      <c r="D64" s="1">
        <v>1.0060980460399999E-7</v>
      </c>
      <c r="E64" s="1">
        <f t="shared" si="0"/>
        <v>0.100609804604</v>
      </c>
      <c r="F64">
        <v>1.2346483455579699E-3</v>
      </c>
      <c r="G64">
        <v>7</v>
      </c>
      <c r="H64">
        <v>10.5410247122763</v>
      </c>
    </row>
    <row r="65" spans="1:8" x14ac:dyDescent="0.2">
      <c r="A65">
        <v>64</v>
      </c>
      <c r="B65" t="s">
        <v>69</v>
      </c>
      <c r="C65" t="s">
        <v>63</v>
      </c>
      <c r="D65" s="1">
        <v>8.0526470518199998E-7</v>
      </c>
      <c r="E65" s="1">
        <f t="shared" si="0"/>
        <v>0.805264705182</v>
      </c>
      <c r="F65">
        <v>9.4108364413678595E-3</v>
      </c>
      <c r="G65">
        <v>7</v>
      </c>
      <c r="H65">
        <v>10.5410247122763</v>
      </c>
    </row>
    <row r="66" spans="1:8" x14ac:dyDescent="0.2">
      <c r="A66">
        <v>65</v>
      </c>
      <c r="B66" t="s">
        <v>70</v>
      </c>
      <c r="C66" t="s">
        <v>63</v>
      </c>
      <c r="D66" s="1">
        <v>1.71182922498E-6</v>
      </c>
      <c r="E66" s="1">
        <f t="shared" si="0"/>
        <v>1.71182922498</v>
      </c>
      <c r="F66">
        <v>2.0004941648611899E-2</v>
      </c>
      <c r="G66">
        <v>7</v>
      </c>
      <c r="H66">
        <v>10.5410247122763</v>
      </c>
    </row>
    <row r="67" spans="1:8" x14ac:dyDescent="0.2">
      <c r="A67">
        <v>66</v>
      </c>
      <c r="B67" t="s">
        <v>71</v>
      </c>
      <c r="C67" t="s">
        <v>63</v>
      </c>
      <c r="D67" s="1">
        <v>1.0330237387899999E-6</v>
      </c>
      <c r="E67" s="1">
        <f t="shared" ref="E67:E130" si="1">D67*1000000</f>
        <v>1.0330237387899999</v>
      </c>
      <c r="F67">
        <v>1.40163249372579E-2</v>
      </c>
      <c r="G67">
        <v>7</v>
      </c>
      <c r="H67">
        <v>10.5410247122763</v>
      </c>
    </row>
    <row r="68" spans="1:8" x14ac:dyDescent="0.2">
      <c r="A68">
        <v>67</v>
      </c>
      <c r="B68" t="s">
        <v>72</v>
      </c>
      <c r="C68" t="s">
        <v>63</v>
      </c>
      <c r="D68" s="1">
        <v>2.56615607553E-7</v>
      </c>
      <c r="E68" s="1">
        <f t="shared" si="1"/>
        <v>0.256615607553</v>
      </c>
      <c r="F68">
        <v>2.99894328733347E-3</v>
      </c>
      <c r="G68">
        <v>7</v>
      </c>
      <c r="H68">
        <v>10.5410247122763</v>
      </c>
    </row>
    <row r="69" spans="1:8" x14ac:dyDescent="0.2">
      <c r="A69">
        <v>68</v>
      </c>
      <c r="B69" t="s">
        <v>73</v>
      </c>
      <c r="C69" t="s">
        <v>63</v>
      </c>
      <c r="D69" s="1">
        <v>3.6580431492600001E-7</v>
      </c>
      <c r="E69" s="1">
        <f t="shared" si="1"/>
        <v>0.36580431492600002</v>
      </c>
      <c r="F69">
        <v>4.2749907411932901E-3</v>
      </c>
      <c r="G69">
        <v>7</v>
      </c>
      <c r="H69">
        <v>10.5410247122763</v>
      </c>
    </row>
    <row r="70" spans="1:8" x14ac:dyDescent="0.2">
      <c r="A70">
        <v>69</v>
      </c>
      <c r="B70" t="s">
        <v>74</v>
      </c>
      <c r="C70" t="s">
        <v>63</v>
      </c>
      <c r="D70" s="1">
        <v>7.70192281026E-7</v>
      </c>
      <c r="E70" s="1">
        <f t="shared" si="1"/>
        <v>0.77019228102600001</v>
      </c>
      <c r="F70">
        <v>9.0009696519826494E-3</v>
      </c>
      <c r="G70">
        <v>7</v>
      </c>
      <c r="H70">
        <v>10.5410247122763</v>
      </c>
    </row>
    <row r="71" spans="1:8" x14ac:dyDescent="0.2">
      <c r="A71">
        <v>70</v>
      </c>
      <c r="B71" t="s">
        <v>75</v>
      </c>
      <c r="C71" t="s">
        <v>63</v>
      </c>
      <c r="D71" s="1">
        <v>1.8327006088900001E-6</v>
      </c>
      <c r="E71" s="1">
        <f t="shared" si="1"/>
        <v>1.8327006088900002</v>
      </c>
      <c r="F71">
        <v>2.14177660693105E-2</v>
      </c>
      <c r="G71">
        <v>7</v>
      </c>
      <c r="H71">
        <v>10.5410247122763</v>
      </c>
    </row>
    <row r="72" spans="1:8" x14ac:dyDescent="0.2">
      <c r="A72">
        <v>71</v>
      </c>
      <c r="B72" t="s">
        <v>76</v>
      </c>
      <c r="C72" t="s">
        <v>63</v>
      </c>
      <c r="D72" s="1">
        <v>2.7767842173100001E-6</v>
      </c>
      <c r="E72" s="1">
        <f t="shared" si="1"/>
        <v>2.7767842173100004</v>
      </c>
      <c r="F72">
        <v>3.2451283829996798E-2</v>
      </c>
      <c r="G72">
        <v>7</v>
      </c>
      <c r="H72">
        <v>10.5410247122763</v>
      </c>
    </row>
    <row r="73" spans="1:8" x14ac:dyDescent="0.2">
      <c r="A73">
        <v>72</v>
      </c>
      <c r="B73" t="s">
        <v>77</v>
      </c>
      <c r="C73" t="s">
        <v>63</v>
      </c>
      <c r="D73" s="1">
        <v>1.9290090052000002E-6</v>
      </c>
      <c r="E73" s="1">
        <f t="shared" si="1"/>
        <v>1.9290090052000002</v>
      </c>
      <c r="F73">
        <v>2.2978168161368499E-2</v>
      </c>
      <c r="G73">
        <v>7</v>
      </c>
      <c r="H73">
        <v>10.5410247122763</v>
      </c>
    </row>
    <row r="74" spans="1:8" x14ac:dyDescent="0.2">
      <c r="A74">
        <v>73</v>
      </c>
      <c r="B74" t="s">
        <v>78</v>
      </c>
      <c r="C74" t="s">
        <v>63</v>
      </c>
      <c r="D74" s="1">
        <v>4.9989051219300002E-7</v>
      </c>
      <c r="E74" s="1">
        <f t="shared" si="1"/>
        <v>0.49989051219300001</v>
      </c>
      <c r="F74">
        <v>5.8766271563111304E-3</v>
      </c>
      <c r="G74">
        <v>7</v>
      </c>
      <c r="H74">
        <v>10.5410247122763</v>
      </c>
    </row>
    <row r="75" spans="1:8" x14ac:dyDescent="0.2">
      <c r="A75">
        <v>74</v>
      </c>
      <c r="B75" t="s">
        <v>79</v>
      </c>
      <c r="C75" t="s">
        <v>63</v>
      </c>
      <c r="D75" s="1">
        <v>5.3901331388200001E-7</v>
      </c>
      <c r="E75" s="1">
        <f t="shared" si="1"/>
        <v>0.53901331388200002</v>
      </c>
      <c r="F75">
        <v>6.2991774729219E-3</v>
      </c>
      <c r="G75">
        <v>14</v>
      </c>
      <c r="H75">
        <v>5.9784307265757599</v>
      </c>
    </row>
    <row r="76" spans="1:8" x14ac:dyDescent="0.2">
      <c r="A76">
        <v>75</v>
      </c>
      <c r="B76" t="s">
        <v>80</v>
      </c>
      <c r="C76" t="s">
        <v>63</v>
      </c>
      <c r="D76" s="1">
        <v>1.3417726176299999E-7</v>
      </c>
      <c r="E76" s="1">
        <f t="shared" si="1"/>
        <v>0.13417726176299999</v>
      </c>
      <c r="F76">
        <v>1.56805970469676E-3</v>
      </c>
      <c r="G76">
        <v>14</v>
      </c>
      <c r="H76">
        <v>5.9784307265757599</v>
      </c>
    </row>
    <row r="77" spans="1:8" x14ac:dyDescent="0.2">
      <c r="A77">
        <v>76</v>
      </c>
      <c r="B77" t="s">
        <v>81</v>
      </c>
      <c r="C77" t="s">
        <v>63</v>
      </c>
      <c r="D77" s="1">
        <v>2.08529272903E-7</v>
      </c>
      <c r="E77" s="1">
        <f t="shared" si="1"/>
        <v>0.208529272903</v>
      </c>
      <c r="F77">
        <v>2.4370524703402801E-3</v>
      </c>
      <c r="G77">
        <v>14</v>
      </c>
      <c r="H77">
        <v>5.9784307265757599</v>
      </c>
    </row>
    <row r="78" spans="1:8" x14ac:dyDescent="0.2">
      <c r="A78">
        <v>77</v>
      </c>
      <c r="B78" t="s">
        <v>82</v>
      </c>
      <c r="C78" t="s">
        <v>63</v>
      </c>
      <c r="D78" s="1">
        <v>1.83307658458E-7</v>
      </c>
      <c r="E78" s="1">
        <f t="shared" si="1"/>
        <v>0.18330765845800001</v>
      </c>
      <c r="F78">
        <v>2.1423213149141499E-3</v>
      </c>
      <c r="G78">
        <v>14</v>
      </c>
      <c r="H78">
        <v>5.9784307265757599</v>
      </c>
    </row>
    <row r="79" spans="1:8" x14ac:dyDescent="0.2">
      <c r="A79">
        <v>78</v>
      </c>
      <c r="B79" t="s">
        <v>83</v>
      </c>
      <c r="C79" t="s">
        <v>63</v>
      </c>
      <c r="D79" s="1">
        <v>5.4452994803799995E-7</v>
      </c>
      <c r="E79" s="1">
        <f t="shared" si="1"/>
        <v>0.54452994803799992</v>
      </c>
      <c r="F79">
        <v>6.3640330990627396E-3</v>
      </c>
      <c r="G79">
        <v>14</v>
      </c>
      <c r="H79">
        <v>5.9784307265757599</v>
      </c>
    </row>
    <row r="80" spans="1:8" x14ac:dyDescent="0.2">
      <c r="A80">
        <v>79</v>
      </c>
      <c r="B80" t="s">
        <v>84</v>
      </c>
      <c r="C80" t="s">
        <v>63</v>
      </c>
      <c r="D80" s="1">
        <v>3.6700335862200001E-7</v>
      </c>
      <c r="E80" s="1">
        <f t="shared" si="1"/>
        <v>0.36700335862200001</v>
      </c>
      <c r="F80">
        <v>4.2892744286671504E-3</v>
      </c>
      <c r="G80">
        <v>14</v>
      </c>
      <c r="H80">
        <v>5.9784307265757599</v>
      </c>
    </row>
    <row r="81" spans="1:8" x14ac:dyDescent="0.2">
      <c r="A81">
        <v>80</v>
      </c>
      <c r="B81" t="s">
        <v>85</v>
      </c>
      <c r="C81" t="s">
        <v>63</v>
      </c>
      <c r="D81" s="1">
        <v>1.8127927527300001E-6</v>
      </c>
      <c r="E81" s="1">
        <f t="shared" si="1"/>
        <v>1.8127927527300001</v>
      </c>
      <c r="F81">
        <v>2.1185315613966402E-2</v>
      </c>
      <c r="G81">
        <v>7</v>
      </c>
      <c r="H81">
        <v>10.5410247122763</v>
      </c>
    </row>
    <row r="82" spans="1:8" x14ac:dyDescent="0.2">
      <c r="A82">
        <v>81</v>
      </c>
      <c r="B82" t="s">
        <v>86</v>
      </c>
      <c r="C82" t="s">
        <v>63</v>
      </c>
      <c r="D82" s="1">
        <v>7.0862880837499999E-7</v>
      </c>
      <c r="E82" s="1">
        <f t="shared" si="1"/>
        <v>0.70862880837499997</v>
      </c>
      <c r="F82">
        <v>8.2816483998776006E-3</v>
      </c>
      <c r="G82">
        <v>14</v>
      </c>
      <c r="H82">
        <v>5.9784307265757599</v>
      </c>
    </row>
    <row r="83" spans="1:8" x14ac:dyDescent="0.2">
      <c r="A83">
        <v>82</v>
      </c>
      <c r="B83" t="s">
        <v>87</v>
      </c>
      <c r="C83" t="s">
        <v>63</v>
      </c>
      <c r="D83" s="1">
        <v>6.7735389650799997E-7</v>
      </c>
      <c r="E83" s="1">
        <f t="shared" si="1"/>
        <v>0.67735389650799993</v>
      </c>
      <c r="F83">
        <v>8.2503777178782305E-3</v>
      </c>
      <c r="G83">
        <v>14</v>
      </c>
      <c r="H83">
        <v>5.9784307265757599</v>
      </c>
    </row>
    <row r="84" spans="1:8" x14ac:dyDescent="0.2">
      <c r="A84">
        <v>83</v>
      </c>
      <c r="B84" t="s">
        <v>88</v>
      </c>
      <c r="C84" t="s">
        <v>63</v>
      </c>
      <c r="D84" s="1">
        <v>1.7805474686200001E-7</v>
      </c>
      <c r="E84" s="1">
        <f t="shared" si="1"/>
        <v>0.17805474686200001</v>
      </c>
      <c r="F84">
        <v>2.0809293418445202E-3</v>
      </c>
      <c r="G84">
        <v>14</v>
      </c>
      <c r="H84">
        <v>5.9784307265757599</v>
      </c>
    </row>
    <row r="85" spans="1:8" x14ac:dyDescent="0.2">
      <c r="A85">
        <v>84</v>
      </c>
      <c r="B85" t="s">
        <v>89</v>
      </c>
      <c r="C85" t="s">
        <v>63</v>
      </c>
      <c r="D85" s="1">
        <v>2.9228544549299999E-7</v>
      </c>
      <c r="E85" s="1">
        <f t="shared" si="1"/>
        <v>0.29228544549300001</v>
      </c>
      <c r="F85">
        <v>3.4159408726212601E-3</v>
      </c>
      <c r="G85">
        <v>14</v>
      </c>
      <c r="H85">
        <v>5.9784307265757599</v>
      </c>
    </row>
    <row r="86" spans="1:8" x14ac:dyDescent="0.2">
      <c r="A86">
        <v>85</v>
      </c>
      <c r="B86" t="s">
        <v>90</v>
      </c>
      <c r="C86" t="s">
        <v>63</v>
      </c>
      <c r="D86" s="1">
        <v>8.6544401664100005E-8</v>
      </c>
      <c r="E86" s="1">
        <f t="shared" si="1"/>
        <v>8.6544401664100004E-2</v>
      </c>
      <c r="F86">
        <v>1.01144339406153E-3</v>
      </c>
      <c r="G86">
        <v>14</v>
      </c>
      <c r="H86">
        <v>5.9784307265757599</v>
      </c>
    </row>
    <row r="87" spans="1:8" x14ac:dyDescent="0.2">
      <c r="A87">
        <v>86</v>
      </c>
      <c r="B87" t="s">
        <v>91</v>
      </c>
      <c r="C87" t="s">
        <v>63</v>
      </c>
      <c r="D87" s="1">
        <v>1.7064186997800001E-6</v>
      </c>
      <c r="E87" s="1">
        <f t="shared" si="1"/>
        <v>1.7064186997800002</v>
      </c>
      <c r="F87">
        <v>1.99428370102076E-2</v>
      </c>
      <c r="G87">
        <v>14</v>
      </c>
      <c r="H87">
        <v>5.9784307265757599</v>
      </c>
    </row>
    <row r="88" spans="1:8" x14ac:dyDescent="0.2">
      <c r="A88">
        <v>87</v>
      </c>
      <c r="B88" t="s">
        <v>92</v>
      </c>
      <c r="C88" t="s">
        <v>63</v>
      </c>
      <c r="D88" s="1">
        <v>1.0538154836500001E-6</v>
      </c>
      <c r="E88" s="1">
        <f t="shared" si="1"/>
        <v>1.05381548365</v>
      </c>
      <c r="F88">
        <v>1.2315969616171501E-2</v>
      </c>
      <c r="G88">
        <v>14</v>
      </c>
      <c r="H88">
        <v>5.9784307265757599</v>
      </c>
    </row>
    <row r="89" spans="1:8" x14ac:dyDescent="0.2">
      <c r="A89">
        <v>88</v>
      </c>
      <c r="B89" t="s">
        <v>93</v>
      </c>
      <c r="C89" t="s">
        <v>63</v>
      </c>
      <c r="D89" s="1">
        <v>5.5527674849200003E-8</v>
      </c>
      <c r="E89" s="1">
        <f t="shared" si="1"/>
        <v>5.5527674849200001E-2</v>
      </c>
      <c r="F89">
        <v>6.4895435004960701E-4</v>
      </c>
      <c r="G89">
        <v>14</v>
      </c>
      <c r="H89">
        <v>5.9784307265757599</v>
      </c>
    </row>
    <row r="90" spans="1:8" x14ac:dyDescent="0.2">
      <c r="A90">
        <v>89</v>
      </c>
      <c r="B90" t="s">
        <v>94</v>
      </c>
      <c r="C90" t="s">
        <v>63</v>
      </c>
      <c r="D90" s="1">
        <v>1.92732132334E-8</v>
      </c>
      <c r="E90" s="1">
        <f t="shared" si="1"/>
        <v>1.9273213233399998E-2</v>
      </c>
      <c r="F90">
        <v>2.25246415595291E-4</v>
      </c>
      <c r="G90">
        <v>14</v>
      </c>
      <c r="H90">
        <v>5.9784307265757599</v>
      </c>
    </row>
    <row r="91" spans="1:8" x14ac:dyDescent="0.2">
      <c r="A91">
        <v>90</v>
      </c>
      <c r="B91" t="s">
        <v>95</v>
      </c>
      <c r="C91" t="s">
        <v>63</v>
      </c>
      <c r="D91" s="1">
        <v>2.22058908773E-6</v>
      </c>
      <c r="E91" s="1">
        <f t="shared" si="1"/>
        <v>2.2205890877300001</v>
      </c>
      <c r="F91">
        <v>2.5951640727224601E-2</v>
      </c>
      <c r="G91">
        <v>14</v>
      </c>
      <c r="H91">
        <v>5.9784307265757599</v>
      </c>
    </row>
    <row r="92" spans="1:8" x14ac:dyDescent="0.2">
      <c r="A92">
        <v>91</v>
      </c>
      <c r="B92" t="s">
        <v>96</v>
      </c>
      <c r="C92" t="s">
        <v>63</v>
      </c>
      <c r="D92" s="1">
        <v>1.33225940339E-6</v>
      </c>
      <c r="E92" s="1">
        <f t="shared" si="1"/>
        <v>1.3322594033899999</v>
      </c>
      <c r="F92">
        <v>1.5789627952107199E-2</v>
      </c>
      <c r="G92">
        <v>14</v>
      </c>
      <c r="H92">
        <v>5.9784307265757599</v>
      </c>
    </row>
    <row r="93" spans="1:8" x14ac:dyDescent="0.2">
      <c r="A93">
        <v>92</v>
      </c>
      <c r="B93" t="s">
        <v>97</v>
      </c>
      <c r="C93" t="s">
        <v>63</v>
      </c>
      <c r="D93" s="1">
        <v>8.6460102229499998E-8</v>
      </c>
      <c r="E93" s="1">
        <f t="shared" si="1"/>
        <v>8.6460102229499999E-2</v>
      </c>
      <c r="F93">
        <v>1.0104508230909699E-3</v>
      </c>
      <c r="G93">
        <v>14</v>
      </c>
      <c r="H93">
        <v>5.9784307265757599</v>
      </c>
    </row>
    <row r="94" spans="1:8" x14ac:dyDescent="0.2">
      <c r="A94">
        <v>93</v>
      </c>
      <c r="B94" t="s">
        <v>98</v>
      </c>
      <c r="C94" t="s">
        <v>63</v>
      </c>
      <c r="D94" s="1">
        <v>6.5202154838099996E-7</v>
      </c>
      <c r="E94" s="1">
        <f t="shared" si="1"/>
        <v>0.65202154838100002</v>
      </c>
      <c r="F94">
        <v>7.7328187212555204E-3</v>
      </c>
      <c r="G94">
        <v>14</v>
      </c>
      <c r="H94">
        <v>5.9784307265757599</v>
      </c>
    </row>
    <row r="95" spans="1:8" x14ac:dyDescent="0.2">
      <c r="A95">
        <v>94</v>
      </c>
      <c r="B95" t="s">
        <v>99</v>
      </c>
      <c r="C95" t="s">
        <v>63</v>
      </c>
      <c r="D95" s="1">
        <v>9.4217883467899997E-7</v>
      </c>
      <c r="E95" s="1">
        <f t="shared" si="1"/>
        <v>0.94217883467899999</v>
      </c>
      <c r="F95">
        <v>1.10111075568266E-2</v>
      </c>
      <c r="G95">
        <v>14</v>
      </c>
      <c r="H95">
        <v>5.9784307265757599</v>
      </c>
    </row>
    <row r="96" spans="1:8" x14ac:dyDescent="0.2">
      <c r="A96">
        <v>95</v>
      </c>
      <c r="B96" t="s">
        <v>100</v>
      </c>
      <c r="C96" t="s">
        <v>63</v>
      </c>
      <c r="D96" s="1">
        <v>1.88083062547E-6</v>
      </c>
      <c r="E96" s="1">
        <f t="shared" si="1"/>
        <v>1.88083062547</v>
      </c>
      <c r="F96">
        <v>2.2083320620860099E-2</v>
      </c>
      <c r="G96">
        <v>14</v>
      </c>
      <c r="H96">
        <v>5.9784307265757599</v>
      </c>
    </row>
    <row r="97" spans="1:8" x14ac:dyDescent="0.2">
      <c r="A97">
        <v>96</v>
      </c>
      <c r="B97" t="s">
        <v>101</v>
      </c>
      <c r="C97" t="s">
        <v>63</v>
      </c>
      <c r="D97" s="1">
        <v>1.59196457893E-7</v>
      </c>
      <c r="E97" s="1">
        <f t="shared" si="1"/>
        <v>0.15919645789299999</v>
      </c>
      <c r="F97">
        <v>1.91931564287492E-3</v>
      </c>
      <c r="G97">
        <v>7</v>
      </c>
      <c r="H97">
        <v>10.5410247122763</v>
      </c>
    </row>
    <row r="98" spans="1:8" x14ac:dyDescent="0.2">
      <c r="A98">
        <v>97</v>
      </c>
      <c r="B98" t="s">
        <v>102</v>
      </c>
      <c r="C98" t="s">
        <v>63</v>
      </c>
      <c r="D98" s="1">
        <v>9.3072590092199997E-8</v>
      </c>
      <c r="E98" s="1">
        <f t="shared" si="1"/>
        <v>9.3072590092199994E-2</v>
      </c>
      <c r="F98">
        <v>1.0877234172876899E-3</v>
      </c>
      <c r="G98">
        <v>7</v>
      </c>
      <c r="H98">
        <v>10.5410247122763</v>
      </c>
    </row>
    <row r="99" spans="1:8" x14ac:dyDescent="0.2">
      <c r="A99">
        <v>98</v>
      </c>
      <c r="B99" t="s">
        <v>103</v>
      </c>
      <c r="C99" t="s">
        <v>63</v>
      </c>
      <c r="D99" s="1">
        <v>2.36842976283E-7</v>
      </c>
      <c r="E99" s="1">
        <f t="shared" si="1"/>
        <v>0.236842976283</v>
      </c>
      <c r="F99">
        <v>2.7679497291967299E-3</v>
      </c>
      <c r="G99">
        <v>7</v>
      </c>
      <c r="H99">
        <v>10.5410247122763</v>
      </c>
    </row>
    <row r="100" spans="1:8" x14ac:dyDescent="0.2">
      <c r="A100">
        <v>99</v>
      </c>
      <c r="B100" t="s">
        <v>104</v>
      </c>
      <c r="C100" t="s">
        <v>63</v>
      </c>
      <c r="D100" s="1">
        <v>6.5670284869100001E-7</v>
      </c>
      <c r="E100" s="1">
        <f t="shared" si="1"/>
        <v>0.65670284869100004</v>
      </c>
      <c r="F100">
        <v>7.67472261399927E-3</v>
      </c>
      <c r="G100">
        <v>7</v>
      </c>
      <c r="H100">
        <v>10.5410247122763</v>
      </c>
    </row>
    <row r="101" spans="1:8" x14ac:dyDescent="0.2">
      <c r="A101">
        <v>100</v>
      </c>
      <c r="B101" t="s">
        <v>105</v>
      </c>
      <c r="C101" t="s">
        <v>63</v>
      </c>
      <c r="D101" s="1">
        <v>2.7610445357299999E-6</v>
      </c>
      <c r="E101" s="1">
        <f t="shared" si="1"/>
        <v>2.76104453573</v>
      </c>
      <c r="F101">
        <v>3.2267904461522598E-2</v>
      </c>
      <c r="G101">
        <v>14</v>
      </c>
      <c r="H101">
        <v>5.9784307265757599</v>
      </c>
    </row>
    <row r="102" spans="1:8" x14ac:dyDescent="0.2">
      <c r="A102">
        <v>101</v>
      </c>
      <c r="B102" t="s">
        <v>106</v>
      </c>
      <c r="C102" t="s">
        <v>63</v>
      </c>
      <c r="D102" s="1">
        <v>2.83687257625E-6</v>
      </c>
      <c r="E102" s="1">
        <f t="shared" si="1"/>
        <v>2.8368725762500002</v>
      </c>
      <c r="F102">
        <v>3.3157918626808398E-2</v>
      </c>
      <c r="G102">
        <v>11</v>
      </c>
      <c r="H102">
        <v>4.5446178513992104</v>
      </c>
    </row>
    <row r="103" spans="1:8" x14ac:dyDescent="0.2">
      <c r="A103">
        <v>102</v>
      </c>
      <c r="B103" t="s">
        <v>107</v>
      </c>
      <c r="C103" t="s">
        <v>63</v>
      </c>
      <c r="D103" s="1">
        <v>2.28341424238E-7</v>
      </c>
      <c r="E103" s="1">
        <f t="shared" si="1"/>
        <v>0.228341424238</v>
      </c>
      <c r="F103">
        <v>2.66888187655061E-3</v>
      </c>
      <c r="G103">
        <v>13</v>
      </c>
      <c r="H103">
        <v>4.48387142046119</v>
      </c>
    </row>
    <row r="104" spans="1:8" x14ac:dyDescent="0.2">
      <c r="A104">
        <v>103</v>
      </c>
      <c r="B104" t="s">
        <v>108</v>
      </c>
      <c r="C104" t="s">
        <v>63</v>
      </c>
      <c r="D104" s="1">
        <v>3.4481072248000002E-7</v>
      </c>
      <c r="E104" s="1">
        <f t="shared" si="1"/>
        <v>0.34481072248</v>
      </c>
      <c r="F104">
        <v>4.0301801552283601E-3</v>
      </c>
      <c r="G104">
        <v>13</v>
      </c>
      <c r="H104">
        <v>4.48387142046119</v>
      </c>
    </row>
    <row r="105" spans="1:8" x14ac:dyDescent="0.2">
      <c r="A105">
        <v>104</v>
      </c>
      <c r="B105" t="s">
        <v>109</v>
      </c>
      <c r="C105" t="s">
        <v>63</v>
      </c>
      <c r="D105" s="1">
        <v>1.10058703082E-6</v>
      </c>
      <c r="E105" s="1">
        <f t="shared" si="1"/>
        <v>1.1005870308199999</v>
      </c>
      <c r="F105">
        <v>1.28638447232567E-2</v>
      </c>
      <c r="G105">
        <v>13</v>
      </c>
      <c r="H105">
        <v>4.48387142046119</v>
      </c>
    </row>
    <row r="106" spans="1:8" x14ac:dyDescent="0.2">
      <c r="A106">
        <v>105</v>
      </c>
      <c r="B106" t="s">
        <v>110</v>
      </c>
      <c r="C106" t="s">
        <v>63</v>
      </c>
      <c r="D106" s="1">
        <v>5.9946190956100002E-7</v>
      </c>
      <c r="E106" s="1">
        <f t="shared" si="1"/>
        <v>0.59946190956099998</v>
      </c>
      <c r="F106">
        <v>7.0066790552465201E-3</v>
      </c>
      <c r="G106">
        <v>13</v>
      </c>
      <c r="H106">
        <v>4.48387142046119</v>
      </c>
    </row>
    <row r="107" spans="1:8" x14ac:dyDescent="0.2">
      <c r="A107">
        <v>106</v>
      </c>
      <c r="B107" t="s">
        <v>111</v>
      </c>
      <c r="C107" t="s">
        <v>112</v>
      </c>
      <c r="D107" s="1">
        <v>7.6476356655100003E-8</v>
      </c>
      <c r="E107" s="1">
        <f t="shared" si="1"/>
        <v>7.6476356655099997E-2</v>
      </c>
      <c r="F107">
        <v>8.9387598333880299E-4</v>
      </c>
      <c r="G107">
        <v>13</v>
      </c>
      <c r="H107">
        <v>4.48387142046119</v>
      </c>
    </row>
    <row r="108" spans="1:8" x14ac:dyDescent="0.2">
      <c r="A108">
        <v>107</v>
      </c>
      <c r="B108" t="s">
        <v>113</v>
      </c>
      <c r="C108" t="s">
        <v>112</v>
      </c>
      <c r="D108" s="1">
        <v>2.9699220999599998E-7</v>
      </c>
      <c r="E108" s="1">
        <f t="shared" si="1"/>
        <v>0.29699220999599996</v>
      </c>
      <c r="F108">
        <v>3.4713451687577199E-3</v>
      </c>
      <c r="G108">
        <v>13</v>
      </c>
      <c r="H108">
        <v>4.48387142046119</v>
      </c>
    </row>
    <row r="109" spans="1:8" x14ac:dyDescent="0.2">
      <c r="A109">
        <v>108</v>
      </c>
      <c r="B109" t="s">
        <v>114</v>
      </c>
      <c r="C109" t="s">
        <v>112</v>
      </c>
      <c r="D109" s="1">
        <v>2.7512345272100002E-7</v>
      </c>
      <c r="E109" s="1">
        <f t="shared" si="1"/>
        <v>0.27512345272100003</v>
      </c>
      <c r="F109">
        <v>3.2157406138461101E-3</v>
      </c>
      <c r="G109">
        <v>13</v>
      </c>
      <c r="H109">
        <v>4.48387142046119</v>
      </c>
    </row>
    <row r="110" spans="1:8" x14ac:dyDescent="0.2">
      <c r="A110">
        <v>109</v>
      </c>
      <c r="B110" t="s">
        <v>115</v>
      </c>
      <c r="C110" t="s">
        <v>112</v>
      </c>
      <c r="D110" s="1">
        <v>5.4362646975199999E-8</v>
      </c>
      <c r="E110" s="1">
        <f t="shared" si="1"/>
        <v>5.4362646975199998E-2</v>
      </c>
      <c r="F110">
        <v>6.3541482329554898E-4</v>
      </c>
      <c r="G110">
        <v>13</v>
      </c>
      <c r="H110">
        <v>4.48387142046119</v>
      </c>
    </row>
    <row r="111" spans="1:8" x14ac:dyDescent="0.2">
      <c r="A111">
        <v>110</v>
      </c>
      <c r="B111" t="s">
        <v>116</v>
      </c>
      <c r="C111" t="s">
        <v>112</v>
      </c>
      <c r="D111" s="1">
        <v>1.6937765963699999E-7</v>
      </c>
      <c r="E111" s="1">
        <f t="shared" si="1"/>
        <v>0.16937765963699999</v>
      </c>
      <c r="F111">
        <v>1.9797861277845198E-3</v>
      </c>
      <c r="G111">
        <v>13</v>
      </c>
      <c r="H111">
        <v>4.48387142046119</v>
      </c>
    </row>
    <row r="112" spans="1:8" x14ac:dyDescent="0.2">
      <c r="A112">
        <v>111</v>
      </c>
      <c r="B112" t="s">
        <v>117</v>
      </c>
      <c r="C112" t="s">
        <v>112</v>
      </c>
      <c r="D112" s="1">
        <v>5.0546846865200005E-7</v>
      </c>
      <c r="E112" s="1">
        <f t="shared" si="1"/>
        <v>0.50546846865200001</v>
      </c>
      <c r="F112">
        <v>5.9082802381627301E-3</v>
      </c>
      <c r="G112">
        <v>13</v>
      </c>
      <c r="H112">
        <v>4.48387142046119</v>
      </c>
    </row>
    <row r="113" spans="1:8" x14ac:dyDescent="0.2">
      <c r="A113">
        <v>112</v>
      </c>
      <c r="B113" t="s">
        <v>118</v>
      </c>
      <c r="C113" t="s">
        <v>112</v>
      </c>
      <c r="D113" s="1">
        <v>3.6226507945100001E-7</v>
      </c>
      <c r="E113" s="1">
        <f t="shared" si="1"/>
        <v>0.362265079451</v>
      </c>
      <c r="F113">
        <v>4.2344669635039798E-3</v>
      </c>
      <c r="G113">
        <v>13</v>
      </c>
      <c r="H113">
        <v>4.48387142046119</v>
      </c>
    </row>
    <row r="114" spans="1:8" x14ac:dyDescent="0.2">
      <c r="A114">
        <v>113</v>
      </c>
      <c r="B114" t="s">
        <v>119</v>
      </c>
      <c r="C114" t="s">
        <v>112</v>
      </c>
      <c r="D114" s="1">
        <v>1.44415219051E-7</v>
      </c>
      <c r="E114" s="1">
        <f t="shared" si="1"/>
        <v>0.14441521905099999</v>
      </c>
      <c r="F114">
        <v>1.6881058037653599E-3</v>
      </c>
      <c r="G114">
        <v>13</v>
      </c>
      <c r="H114">
        <v>4.48387142046119</v>
      </c>
    </row>
    <row r="115" spans="1:8" x14ac:dyDescent="0.2">
      <c r="A115">
        <v>114</v>
      </c>
      <c r="B115" t="s">
        <v>120</v>
      </c>
      <c r="C115" t="s">
        <v>112</v>
      </c>
      <c r="D115" s="1">
        <v>2.1237251581399999E-7</v>
      </c>
      <c r="E115" s="1">
        <f t="shared" si="1"/>
        <v>0.21237251581399999</v>
      </c>
      <c r="F115">
        <v>2.4824874138049801E-3</v>
      </c>
      <c r="G115">
        <v>13</v>
      </c>
      <c r="H115">
        <v>4.48387142046119</v>
      </c>
    </row>
    <row r="116" spans="1:8" x14ac:dyDescent="0.2">
      <c r="A116">
        <v>115</v>
      </c>
      <c r="B116" t="s">
        <v>121</v>
      </c>
      <c r="C116" t="s">
        <v>112</v>
      </c>
      <c r="D116" s="1">
        <v>8.95466322698E-7</v>
      </c>
      <c r="E116" s="1">
        <f t="shared" si="1"/>
        <v>0.89546632269799997</v>
      </c>
      <c r="F116">
        <v>1.04668320542928E-2</v>
      </c>
      <c r="G116">
        <v>12</v>
      </c>
      <c r="H116">
        <v>2.9012364678356901</v>
      </c>
    </row>
    <row r="117" spans="1:8" x14ac:dyDescent="0.2">
      <c r="A117">
        <v>116</v>
      </c>
      <c r="B117" t="s">
        <v>122</v>
      </c>
      <c r="C117" t="s">
        <v>112</v>
      </c>
      <c r="D117" s="1">
        <v>4.62426851569E-7</v>
      </c>
      <c r="E117" s="1">
        <f t="shared" si="1"/>
        <v>0.46242685156899999</v>
      </c>
      <c r="F117">
        <v>5.4172914095024999E-3</v>
      </c>
      <c r="G117">
        <v>13</v>
      </c>
      <c r="H117">
        <v>4.48387142046119</v>
      </c>
    </row>
    <row r="118" spans="1:8" x14ac:dyDescent="0.2">
      <c r="A118">
        <v>117</v>
      </c>
      <c r="B118" t="s">
        <v>123</v>
      </c>
      <c r="C118" t="s">
        <v>112</v>
      </c>
      <c r="D118" s="1">
        <v>1.2349514821999999E-6</v>
      </c>
      <c r="E118" s="1">
        <f t="shared" si="1"/>
        <v>1.2349514821999998</v>
      </c>
      <c r="F118">
        <v>1.4602453592410299E-2</v>
      </c>
      <c r="G118">
        <v>13</v>
      </c>
      <c r="H118">
        <v>4.48387142046119</v>
      </c>
    </row>
    <row r="119" spans="1:8" x14ac:dyDescent="0.2">
      <c r="A119">
        <v>118</v>
      </c>
      <c r="B119" t="s">
        <v>124</v>
      </c>
      <c r="C119" t="s">
        <v>112</v>
      </c>
      <c r="D119" s="1">
        <v>8.1435003541399996E-7</v>
      </c>
      <c r="E119" s="1">
        <f t="shared" si="1"/>
        <v>0.81435003541399997</v>
      </c>
      <c r="F119">
        <v>9.6879392510235904E-3</v>
      </c>
      <c r="G119">
        <v>13</v>
      </c>
      <c r="H119">
        <v>4.48387142046119</v>
      </c>
    </row>
    <row r="120" spans="1:8" x14ac:dyDescent="0.2">
      <c r="A120">
        <v>119</v>
      </c>
      <c r="B120" t="s">
        <v>125</v>
      </c>
      <c r="C120" t="s">
        <v>112</v>
      </c>
      <c r="D120" s="1">
        <v>1.63685452225E-6</v>
      </c>
      <c r="E120" s="1">
        <f t="shared" si="1"/>
        <v>1.6368545222499999</v>
      </c>
      <c r="F120">
        <v>1.9154567131278999E-2</v>
      </c>
      <c r="G120">
        <v>13</v>
      </c>
      <c r="H120">
        <v>4.48387142046119</v>
      </c>
    </row>
    <row r="121" spans="1:8" x14ac:dyDescent="0.2">
      <c r="A121">
        <v>120</v>
      </c>
      <c r="B121" t="s">
        <v>126</v>
      </c>
      <c r="C121" t="s">
        <v>112</v>
      </c>
      <c r="D121" s="1">
        <v>1.0015813379000001E-6</v>
      </c>
      <c r="E121" s="1">
        <f t="shared" si="1"/>
        <v>1.0015813379</v>
      </c>
      <c r="F121">
        <v>1.17836784633992E-2</v>
      </c>
      <c r="G121">
        <v>31</v>
      </c>
      <c r="H121">
        <v>3.0574438506362198</v>
      </c>
    </row>
    <row r="122" spans="1:8" x14ac:dyDescent="0.2">
      <c r="A122">
        <v>121</v>
      </c>
      <c r="B122" t="s">
        <v>127</v>
      </c>
      <c r="C122" t="s">
        <v>112</v>
      </c>
      <c r="D122" s="1">
        <v>1.3942809504299999E-6</v>
      </c>
      <c r="E122" s="1">
        <f t="shared" si="1"/>
        <v>1.39428095043</v>
      </c>
      <c r="F122">
        <v>1.6298013735564901E-2</v>
      </c>
      <c r="G122">
        <v>31</v>
      </c>
      <c r="H122">
        <v>3.0574438506362198</v>
      </c>
    </row>
    <row r="123" spans="1:8" x14ac:dyDescent="0.2">
      <c r="A123">
        <v>122</v>
      </c>
      <c r="B123" t="s">
        <v>128</v>
      </c>
      <c r="C123" t="s">
        <v>112</v>
      </c>
      <c r="D123" s="1">
        <v>2.4457804188899998E-6</v>
      </c>
      <c r="E123" s="1">
        <f t="shared" si="1"/>
        <v>2.4457804188899996</v>
      </c>
      <c r="F123">
        <v>2.8949326582763599E-2</v>
      </c>
      <c r="G123">
        <v>31</v>
      </c>
      <c r="H123">
        <v>3.0574438506362198</v>
      </c>
    </row>
    <row r="124" spans="1:8" x14ac:dyDescent="0.2">
      <c r="A124">
        <v>123</v>
      </c>
      <c r="B124" t="s">
        <v>129</v>
      </c>
      <c r="C124" t="s">
        <v>112</v>
      </c>
      <c r="D124" s="1">
        <v>2.21914726353E-6</v>
      </c>
      <c r="E124" s="1">
        <f t="shared" si="1"/>
        <v>2.21914726353</v>
      </c>
      <c r="F124">
        <v>2.59400948798463E-2</v>
      </c>
      <c r="G124">
        <v>12</v>
      </c>
      <c r="H124">
        <v>2.9012364678356901</v>
      </c>
    </row>
    <row r="125" spans="1:8" x14ac:dyDescent="0.2">
      <c r="A125">
        <v>124</v>
      </c>
      <c r="B125" t="s">
        <v>130</v>
      </c>
      <c r="C125" t="s">
        <v>112</v>
      </c>
      <c r="D125" s="1">
        <v>1.0338500257599999E-6</v>
      </c>
      <c r="E125" s="1">
        <f t="shared" si="1"/>
        <v>1.0338500257599998</v>
      </c>
      <c r="F125">
        <v>1.22468039719762E-2</v>
      </c>
      <c r="G125">
        <v>31</v>
      </c>
      <c r="H125">
        <v>3.0574438506362198</v>
      </c>
    </row>
    <row r="126" spans="1:8" x14ac:dyDescent="0.2">
      <c r="A126">
        <v>125</v>
      </c>
      <c r="B126" t="s">
        <v>131</v>
      </c>
      <c r="C126" t="s">
        <v>112</v>
      </c>
      <c r="D126" s="1">
        <v>1.82968620317E-6</v>
      </c>
      <c r="E126" s="1">
        <f t="shared" si="1"/>
        <v>1.8296862031700001</v>
      </c>
      <c r="F126">
        <v>2.1387884667659601E-2</v>
      </c>
      <c r="G126">
        <v>31</v>
      </c>
      <c r="H126">
        <v>3.0574438506362198</v>
      </c>
    </row>
    <row r="127" spans="1:8" x14ac:dyDescent="0.2">
      <c r="A127">
        <v>126</v>
      </c>
      <c r="B127" t="s">
        <v>132</v>
      </c>
      <c r="C127" t="s">
        <v>112</v>
      </c>
      <c r="D127" s="1">
        <v>1.13859763124E-6</v>
      </c>
      <c r="E127" s="1">
        <f t="shared" si="1"/>
        <v>1.1385976312399999</v>
      </c>
      <c r="F127">
        <v>1.33096322078481E-2</v>
      </c>
      <c r="G127">
        <v>31</v>
      </c>
      <c r="H127">
        <v>3.0574438506362198</v>
      </c>
    </row>
    <row r="128" spans="1:8" x14ac:dyDescent="0.2">
      <c r="A128">
        <v>127</v>
      </c>
      <c r="B128" t="s">
        <v>133</v>
      </c>
      <c r="C128" t="s">
        <v>112</v>
      </c>
      <c r="D128" s="1">
        <v>7.34664879724E-6</v>
      </c>
      <c r="E128" s="1">
        <f t="shared" si="1"/>
        <v>7.3466487972400003</v>
      </c>
      <c r="F128">
        <v>8.5885206623682098E-2</v>
      </c>
      <c r="G128">
        <v>32</v>
      </c>
      <c r="H128">
        <v>7.1065109620912601</v>
      </c>
    </row>
    <row r="129" spans="1:8" x14ac:dyDescent="0.2">
      <c r="A129">
        <v>128</v>
      </c>
      <c r="B129" t="s">
        <v>134</v>
      </c>
      <c r="C129" t="s">
        <v>112</v>
      </c>
      <c r="D129" s="1">
        <v>1.2539720153199999E-6</v>
      </c>
      <c r="E129" s="1">
        <f t="shared" si="1"/>
        <v>1.25397201532</v>
      </c>
      <c r="F129">
        <v>1.50713235102312E-2</v>
      </c>
      <c r="G129">
        <v>32</v>
      </c>
      <c r="H129">
        <v>7.1065109620912601</v>
      </c>
    </row>
    <row r="130" spans="1:8" x14ac:dyDescent="0.2">
      <c r="A130">
        <v>129</v>
      </c>
      <c r="B130" t="s">
        <v>135</v>
      </c>
      <c r="C130" t="s">
        <v>112</v>
      </c>
      <c r="D130" s="1">
        <v>3.5974684192499998E-6</v>
      </c>
      <c r="E130" s="1">
        <f t="shared" si="1"/>
        <v>3.5974684192499997</v>
      </c>
      <c r="F130">
        <v>4.2450515644499899E-2</v>
      </c>
      <c r="G130">
        <v>32</v>
      </c>
      <c r="H130">
        <v>7.1065109620912601</v>
      </c>
    </row>
    <row r="131" spans="1:8" x14ac:dyDescent="0.2">
      <c r="A131">
        <v>130</v>
      </c>
      <c r="B131" t="s">
        <v>136</v>
      </c>
      <c r="C131" t="s">
        <v>112</v>
      </c>
      <c r="D131" s="1">
        <v>7.2638539600700004E-6</v>
      </c>
      <c r="E131" s="1">
        <f t="shared" ref="E131:E194" si="2">D131*1000000</f>
        <v>7.2638539600700005</v>
      </c>
      <c r="F131">
        <v>8.5134466661421201E-2</v>
      </c>
      <c r="G131">
        <v>32</v>
      </c>
      <c r="H131">
        <v>7.1065109620912601</v>
      </c>
    </row>
    <row r="132" spans="1:8" x14ac:dyDescent="0.2">
      <c r="A132">
        <v>131</v>
      </c>
      <c r="B132" t="s">
        <v>137</v>
      </c>
      <c r="C132" t="s">
        <v>138</v>
      </c>
      <c r="D132" s="1">
        <v>9.7638693945800007E-7</v>
      </c>
      <c r="E132" s="1">
        <f t="shared" si="2"/>
        <v>0.97638693945800004</v>
      </c>
      <c r="F132">
        <v>1.15996803526564E-2</v>
      </c>
      <c r="G132">
        <v>20</v>
      </c>
      <c r="H132">
        <v>3.5517894504785401</v>
      </c>
    </row>
    <row r="133" spans="1:8" x14ac:dyDescent="0.2">
      <c r="A133">
        <v>132</v>
      </c>
      <c r="B133" t="s">
        <v>139</v>
      </c>
      <c r="C133" t="s">
        <v>138</v>
      </c>
      <c r="D133" s="1">
        <v>1.1351884117099999E-6</v>
      </c>
      <c r="E133" s="1">
        <f t="shared" si="2"/>
        <v>1.13518841171</v>
      </c>
      <c r="F133">
        <v>1.3266049058411E-2</v>
      </c>
      <c r="G133">
        <v>20</v>
      </c>
      <c r="H133">
        <v>3.5517894504785401</v>
      </c>
    </row>
    <row r="134" spans="1:8" x14ac:dyDescent="0.2">
      <c r="A134">
        <v>133</v>
      </c>
      <c r="B134" t="s">
        <v>140</v>
      </c>
      <c r="C134" t="s">
        <v>138</v>
      </c>
      <c r="D134" s="1">
        <v>1.0673983912099999E-6</v>
      </c>
      <c r="E134" s="1">
        <f t="shared" si="2"/>
        <v>1.06739839121</v>
      </c>
      <c r="F134">
        <v>1.25780717283983E-2</v>
      </c>
      <c r="G134">
        <v>20</v>
      </c>
      <c r="H134">
        <v>3.5517894504785401</v>
      </c>
    </row>
    <row r="135" spans="1:8" x14ac:dyDescent="0.2">
      <c r="A135">
        <v>134</v>
      </c>
      <c r="B135" t="s">
        <v>141</v>
      </c>
      <c r="C135" t="s">
        <v>138</v>
      </c>
      <c r="D135" s="1">
        <v>7.3712286199700005E-7</v>
      </c>
      <c r="E135" s="1">
        <f t="shared" si="2"/>
        <v>0.73712286199700006</v>
      </c>
      <c r="F135">
        <v>8.6142345073504795E-3</v>
      </c>
      <c r="G135">
        <v>20</v>
      </c>
      <c r="H135">
        <v>3.5517894504785401</v>
      </c>
    </row>
    <row r="136" spans="1:8" x14ac:dyDescent="0.2">
      <c r="A136">
        <v>135</v>
      </c>
      <c r="B136" t="s">
        <v>142</v>
      </c>
      <c r="C136" t="s">
        <v>138</v>
      </c>
      <c r="D136" s="1">
        <v>4.2319075767400001E-7</v>
      </c>
      <c r="E136" s="1">
        <f t="shared" si="2"/>
        <v>0.423190757674</v>
      </c>
      <c r="F136">
        <v>4.9455666344696697E-3</v>
      </c>
      <c r="G136">
        <v>20</v>
      </c>
      <c r="H136">
        <v>3.5517894504785401</v>
      </c>
    </row>
    <row r="137" spans="1:8" x14ac:dyDescent="0.2">
      <c r="A137">
        <v>136</v>
      </c>
      <c r="B137" t="s">
        <v>143</v>
      </c>
      <c r="C137" t="s">
        <v>138</v>
      </c>
      <c r="D137" s="1">
        <v>2.5114165402499999E-7</v>
      </c>
      <c r="E137" s="1">
        <f t="shared" si="2"/>
        <v>0.25114165402499999</v>
      </c>
      <c r="F137">
        <v>3.1196915902993601E-3</v>
      </c>
      <c r="G137">
        <v>20</v>
      </c>
      <c r="H137">
        <v>3.5517894504785401</v>
      </c>
    </row>
    <row r="138" spans="1:8" x14ac:dyDescent="0.2">
      <c r="A138">
        <v>137</v>
      </c>
      <c r="B138" t="s">
        <v>144</v>
      </c>
      <c r="C138" t="s">
        <v>138</v>
      </c>
      <c r="D138" s="1">
        <v>2.8944732614999998E-7</v>
      </c>
      <c r="E138" s="1">
        <f t="shared" si="2"/>
        <v>0.28944732614999996</v>
      </c>
      <c r="F138">
        <v>3.38250991880707E-3</v>
      </c>
      <c r="G138">
        <v>21</v>
      </c>
      <c r="H138">
        <v>9.0381667675537791</v>
      </c>
    </row>
    <row r="139" spans="1:8" x14ac:dyDescent="0.2">
      <c r="A139">
        <v>138</v>
      </c>
      <c r="B139" t="s">
        <v>145</v>
      </c>
      <c r="C139" t="s">
        <v>138</v>
      </c>
      <c r="D139" s="1">
        <v>5.3079522992200004E-7</v>
      </c>
      <c r="E139" s="1">
        <f t="shared" si="2"/>
        <v>0.53079522992200001</v>
      </c>
      <c r="F139">
        <v>6.2813265523750999E-3</v>
      </c>
      <c r="G139">
        <v>20</v>
      </c>
      <c r="H139">
        <v>3.5517894504785401</v>
      </c>
    </row>
    <row r="140" spans="1:8" x14ac:dyDescent="0.2">
      <c r="A140">
        <v>139</v>
      </c>
      <c r="B140" t="s">
        <v>146</v>
      </c>
      <c r="C140" t="s">
        <v>138</v>
      </c>
      <c r="D140" s="1">
        <v>1.8977657551499999E-7</v>
      </c>
      <c r="E140" s="1">
        <f t="shared" si="2"/>
        <v>0.18977657551499999</v>
      </c>
      <c r="F140">
        <v>2.24118443863896E-3</v>
      </c>
      <c r="G140">
        <v>20</v>
      </c>
      <c r="H140">
        <v>3.5517894504785401</v>
      </c>
    </row>
    <row r="141" spans="1:8" x14ac:dyDescent="0.2">
      <c r="A141">
        <v>140</v>
      </c>
      <c r="B141" t="s">
        <v>147</v>
      </c>
      <c r="C141" t="s">
        <v>138</v>
      </c>
      <c r="D141" s="1">
        <v>3.3252422141199998E-7</v>
      </c>
      <c r="E141" s="1">
        <f t="shared" si="2"/>
        <v>0.332524221412</v>
      </c>
      <c r="F141">
        <v>3.9478652255213803E-3</v>
      </c>
      <c r="G141">
        <v>20</v>
      </c>
      <c r="H141">
        <v>3.5517894504785401</v>
      </c>
    </row>
    <row r="142" spans="1:8" x14ac:dyDescent="0.2">
      <c r="A142">
        <v>141</v>
      </c>
      <c r="B142" t="s">
        <v>148</v>
      </c>
      <c r="C142" t="s">
        <v>138</v>
      </c>
      <c r="D142" s="1">
        <v>8.1519436191099995E-7</v>
      </c>
      <c r="E142" s="1">
        <f t="shared" si="2"/>
        <v>0.81519436191099992</v>
      </c>
      <c r="F142">
        <v>9.6302311646855702E-3</v>
      </c>
      <c r="G142">
        <v>20</v>
      </c>
      <c r="H142">
        <v>3.5517894504785401</v>
      </c>
    </row>
    <row r="143" spans="1:8" x14ac:dyDescent="0.2">
      <c r="A143">
        <v>142</v>
      </c>
      <c r="B143" t="s">
        <v>149</v>
      </c>
      <c r="C143" t="s">
        <v>138</v>
      </c>
      <c r="D143" s="1">
        <v>1.6376172308E-6</v>
      </c>
      <c r="E143" s="1">
        <f t="shared" si="2"/>
        <v>1.6376172308000001</v>
      </c>
      <c r="F143">
        <v>1.9194142889881999E-2</v>
      </c>
      <c r="G143">
        <v>20</v>
      </c>
      <c r="H143">
        <v>3.5517894504785401</v>
      </c>
    </row>
    <row r="144" spans="1:8" x14ac:dyDescent="0.2">
      <c r="A144">
        <v>143</v>
      </c>
      <c r="B144" t="s">
        <v>150</v>
      </c>
      <c r="C144" t="s">
        <v>138</v>
      </c>
      <c r="D144" s="1">
        <v>6.2656982174400004E-7</v>
      </c>
      <c r="E144" s="1">
        <f t="shared" si="2"/>
        <v>0.626569821744</v>
      </c>
      <c r="F144">
        <v>7.2810853529622502E-3</v>
      </c>
      <c r="G144">
        <v>21</v>
      </c>
      <c r="H144">
        <v>9.0381667675537791</v>
      </c>
    </row>
    <row r="145" spans="1:8" x14ac:dyDescent="0.2">
      <c r="A145">
        <v>144</v>
      </c>
      <c r="B145" t="s">
        <v>151</v>
      </c>
      <c r="C145" t="s">
        <v>138</v>
      </c>
      <c r="D145" s="1">
        <v>7.8260264980399997E-7</v>
      </c>
      <c r="E145" s="1">
        <f t="shared" si="2"/>
        <v>0.78260264980399996</v>
      </c>
      <c r="F145">
        <v>9.1458330493669505E-3</v>
      </c>
      <c r="G145">
        <v>20</v>
      </c>
      <c r="H145">
        <v>3.5517894504785401</v>
      </c>
    </row>
    <row r="146" spans="1:8" x14ac:dyDescent="0.2">
      <c r="A146">
        <v>145</v>
      </c>
      <c r="B146" t="s">
        <v>152</v>
      </c>
      <c r="C146" t="s">
        <v>138</v>
      </c>
      <c r="D146" s="1">
        <v>2.3059513591600001E-7</v>
      </c>
      <c r="E146" s="1">
        <f t="shared" si="2"/>
        <v>0.230595135916</v>
      </c>
      <c r="F146">
        <v>3.0065174310531899E-3</v>
      </c>
      <c r="G146">
        <v>20</v>
      </c>
      <c r="H146">
        <v>3.5517894504785401</v>
      </c>
    </row>
    <row r="147" spans="1:8" x14ac:dyDescent="0.2">
      <c r="A147">
        <v>146</v>
      </c>
      <c r="B147" t="s">
        <v>153</v>
      </c>
      <c r="C147" t="s">
        <v>138</v>
      </c>
      <c r="D147" s="1">
        <v>2.3751258789099999E-7</v>
      </c>
      <c r="E147" s="1">
        <f t="shared" si="2"/>
        <v>0.23751258789099999</v>
      </c>
      <c r="F147">
        <v>2.7756942289769602E-3</v>
      </c>
      <c r="G147">
        <v>20</v>
      </c>
      <c r="H147">
        <v>3.5517894504785401</v>
      </c>
    </row>
    <row r="148" spans="1:8" x14ac:dyDescent="0.2">
      <c r="A148">
        <v>147</v>
      </c>
      <c r="B148" t="s">
        <v>154</v>
      </c>
      <c r="C148" t="s">
        <v>138</v>
      </c>
      <c r="D148" s="1">
        <v>3.30143049462E-7</v>
      </c>
      <c r="E148" s="1">
        <f t="shared" si="2"/>
        <v>0.33014304946200002</v>
      </c>
      <c r="F148">
        <v>3.8582342698629899E-3</v>
      </c>
      <c r="G148">
        <v>20</v>
      </c>
      <c r="H148">
        <v>3.5517894504785401</v>
      </c>
    </row>
    <row r="149" spans="1:8" x14ac:dyDescent="0.2">
      <c r="A149">
        <v>148</v>
      </c>
      <c r="B149" t="s">
        <v>155</v>
      </c>
      <c r="C149" t="s">
        <v>138</v>
      </c>
      <c r="D149" s="1">
        <v>8.7351891979100002E-7</v>
      </c>
      <c r="E149" s="1">
        <f t="shared" si="2"/>
        <v>0.87351891979100005</v>
      </c>
      <c r="F149">
        <v>1.0236825034684901E-2</v>
      </c>
      <c r="G149">
        <v>20</v>
      </c>
      <c r="H149">
        <v>3.5517894504785401</v>
      </c>
    </row>
    <row r="150" spans="1:8" x14ac:dyDescent="0.2">
      <c r="A150">
        <v>149</v>
      </c>
      <c r="B150" t="s">
        <v>156</v>
      </c>
      <c r="C150" t="s">
        <v>138</v>
      </c>
      <c r="D150" s="1">
        <v>5.2618352639799999E-8</v>
      </c>
      <c r="E150" s="1">
        <f t="shared" si="2"/>
        <v>5.2618352639799998E-2</v>
      </c>
      <c r="F150">
        <v>6.1489374571898996E-4</v>
      </c>
      <c r="G150">
        <v>21</v>
      </c>
      <c r="H150">
        <v>9.0381667675537791</v>
      </c>
    </row>
    <row r="151" spans="1:8" x14ac:dyDescent="0.2">
      <c r="A151">
        <v>150</v>
      </c>
      <c r="B151" t="s">
        <v>157</v>
      </c>
      <c r="C151" t="s">
        <v>138</v>
      </c>
      <c r="D151" s="1">
        <v>4.9548735528399998E-8</v>
      </c>
      <c r="E151" s="1">
        <f t="shared" si="2"/>
        <v>4.9548735528400001E-2</v>
      </c>
      <c r="F151">
        <v>5.7902477000211397E-4</v>
      </c>
      <c r="G151">
        <v>21</v>
      </c>
      <c r="H151">
        <v>9.0381667675537791</v>
      </c>
    </row>
    <row r="152" spans="1:8" x14ac:dyDescent="0.2">
      <c r="A152">
        <v>151</v>
      </c>
      <c r="B152" t="s">
        <v>158</v>
      </c>
      <c r="C152" t="s">
        <v>138</v>
      </c>
      <c r="D152" s="1">
        <v>3.9435453494400003E-7</v>
      </c>
      <c r="E152" s="1">
        <f t="shared" si="2"/>
        <v>0.39435453494400002</v>
      </c>
      <c r="F152">
        <v>4.6085133695451903E-3</v>
      </c>
      <c r="G152">
        <v>21</v>
      </c>
      <c r="H152">
        <v>9.0381667675537791</v>
      </c>
    </row>
    <row r="153" spans="1:8" x14ac:dyDescent="0.2">
      <c r="A153">
        <v>152</v>
      </c>
      <c r="B153" t="s">
        <v>159</v>
      </c>
      <c r="C153" t="s">
        <v>138</v>
      </c>
      <c r="D153" s="1">
        <v>8.4027347149499995E-7</v>
      </c>
      <c r="E153" s="1">
        <f t="shared" si="2"/>
        <v>0.84027347149499998</v>
      </c>
      <c r="F153">
        <v>9.8199150570831301E-3</v>
      </c>
      <c r="G153">
        <v>21</v>
      </c>
      <c r="H153">
        <v>9.0381667675537791</v>
      </c>
    </row>
    <row r="154" spans="1:8" x14ac:dyDescent="0.2">
      <c r="A154">
        <v>153</v>
      </c>
      <c r="B154" t="s">
        <v>160</v>
      </c>
      <c r="C154" t="s">
        <v>138</v>
      </c>
      <c r="D154" s="1">
        <v>2.4438637432400001E-7</v>
      </c>
      <c r="E154" s="1">
        <f t="shared" si="2"/>
        <v>0.24438637432400001</v>
      </c>
      <c r="F154">
        <v>2.8560554661505198E-3</v>
      </c>
      <c r="G154">
        <v>21</v>
      </c>
      <c r="H154">
        <v>9.0381667675537791</v>
      </c>
    </row>
    <row r="155" spans="1:8" x14ac:dyDescent="0.2">
      <c r="A155">
        <v>154</v>
      </c>
      <c r="B155" t="s">
        <v>161</v>
      </c>
      <c r="C155" t="s">
        <v>138</v>
      </c>
      <c r="D155" s="1">
        <v>7.4500239089100005E-7</v>
      </c>
      <c r="E155" s="1">
        <f t="shared" si="2"/>
        <v>0.74500239089100007</v>
      </c>
      <c r="F155">
        <v>8.7065649021391307E-3</v>
      </c>
      <c r="G155">
        <v>21</v>
      </c>
      <c r="H155">
        <v>9.0381667675537791</v>
      </c>
    </row>
    <row r="156" spans="1:8" x14ac:dyDescent="0.2">
      <c r="A156">
        <v>155</v>
      </c>
      <c r="B156" t="s">
        <v>162</v>
      </c>
      <c r="C156" t="s">
        <v>138</v>
      </c>
      <c r="D156" s="1">
        <v>7.3182551248499998E-7</v>
      </c>
      <c r="E156" s="1">
        <f t="shared" si="2"/>
        <v>0.73182551248499994</v>
      </c>
      <c r="F156">
        <v>8.5525967421897203E-3</v>
      </c>
      <c r="G156">
        <v>21</v>
      </c>
      <c r="H156">
        <v>9.0381667675537791</v>
      </c>
    </row>
    <row r="157" spans="1:8" x14ac:dyDescent="0.2">
      <c r="A157">
        <v>156</v>
      </c>
      <c r="B157" t="s">
        <v>163</v>
      </c>
      <c r="C157" t="s">
        <v>138</v>
      </c>
      <c r="D157" s="1">
        <v>4.34632763725E-7</v>
      </c>
      <c r="E157" s="1">
        <f t="shared" si="2"/>
        <v>0.43463276372499998</v>
      </c>
      <c r="F157">
        <v>5.0794448595489396E-3</v>
      </c>
      <c r="G157">
        <v>21</v>
      </c>
      <c r="H157">
        <v>9.0381667675537791</v>
      </c>
    </row>
    <row r="158" spans="1:8" x14ac:dyDescent="0.2">
      <c r="A158">
        <v>157</v>
      </c>
      <c r="B158" t="s">
        <v>164</v>
      </c>
      <c r="C158" t="s">
        <v>138</v>
      </c>
      <c r="D158" s="1">
        <v>2.9056834331400001E-6</v>
      </c>
      <c r="E158" s="1">
        <f t="shared" si="2"/>
        <v>2.9056834331400001</v>
      </c>
      <c r="F158">
        <v>3.3956902064308098E-2</v>
      </c>
      <c r="G158">
        <v>22</v>
      </c>
      <c r="H158">
        <v>8.7245152150615493</v>
      </c>
    </row>
    <row r="159" spans="1:8" x14ac:dyDescent="0.2">
      <c r="A159">
        <v>158</v>
      </c>
      <c r="B159" t="s">
        <v>165</v>
      </c>
      <c r="C159" t="s">
        <v>138</v>
      </c>
      <c r="D159" s="1">
        <v>7.8739699100399997E-7</v>
      </c>
      <c r="E159" s="1">
        <f t="shared" si="2"/>
        <v>0.78739699100399996</v>
      </c>
      <c r="F159">
        <v>9.2018481123308602E-3</v>
      </c>
      <c r="G159">
        <v>22</v>
      </c>
      <c r="H159">
        <v>8.7245152150615493</v>
      </c>
    </row>
    <row r="160" spans="1:8" x14ac:dyDescent="0.2">
      <c r="A160">
        <v>159</v>
      </c>
      <c r="B160" t="s">
        <v>166</v>
      </c>
      <c r="C160" t="s">
        <v>138</v>
      </c>
      <c r="D160" s="1">
        <v>1.99736862215E-7</v>
      </c>
      <c r="E160" s="1">
        <f t="shared" si="2"/>
        <v>0.19973686221500001</v>
      </c>
      <c r="F160">
        <v>2.33430563323246E-3</v>
      </c>
      <c r="G160">
        <v>22</v>
      </c>
      <c r="H160">
        <v>8.7245152150615493</v>
      </c>
    </row>
    <row r="161" spans="1:9" x14ac:dyDescent="0.2">
      <c r="A161">
        <v>160</v>
      </c>
      <c r="B161" t="s">
        <v>167</v>
      </c>
      <c r="C161" t="s">
        <v>138</v>
      </c>
      <c r="D161" s="1">
        <v>2.2079454857499999E-7</v>
      </c>
      <c r="E161" s="1">
        <f t="shared" si="2"/>
        <v>0.220794548575</v>
      </c>
      <c r="F161">
        <v>2.5804024872602901E-3</v>
      </c>
      <c r="G161">
        <v>22</v>
      </c>
      <c r="H161">
        <v>8.7245152150615493</v>
      </c>
    </row>
    <row r="162" spans="1:9" x14ac:dyDescent="0.2">
      <c r="A162">
        <v>161</v>
      </c>
      <c r="B162" t="s">
        <v>168</v>
      </c>
      <c r="C162" t="s">
        <v>169</v>
      </c>
      <c r="D162" s="1">
        <v>1.14138550926E-7</v>
      </c>
      <c r="E162" s="1">
        <f t="shared" si="2"/>
        <v>0.114138550926</v>
      </c>
      <c r="F162">
        <v>1.33392768006958E-3</v>
      </c>
      <c r="G162">
        <v>22</v>
      </c>
      <c r="H162">
        <v>8.7245152150615493</v>
      </c>
    </row>
    <row r="163" spans="1:9" x14ac:dyDescent="0.2">
      <c r="A163">
        <v>162</v>
      </c>
      <c r="B163" t="s">
        <v>170</v>
      </c>
      <c r="C163" t="s">
        <v>171</v>
      </c>
      <c r="D163" s="1">
        <v>3.91095728183E-7</v>
      </c>
      <c r="E163" s="1">
        <f t="shared" si="2"/>
        <v>0.39109572818299998</v>
      </c>
      <c r="F163">
        <v>4.5707041920805304E-3</v>
      </c>
      <c r="G163">
        <v>22</v>
      </c>
      <c r="H163">
        <v>8.7245152150615493</v>
      </c>
    </row>
    <row r="164" spans="1:9" x14ac:dyDescent="0.2">
      <c r="A164">
        <v>163</v>
      </c>
      <c r="B164" t="s">
        <v>172</v>
      </c>
      <c r="C164" t="s">
        <v>138</v>
      </c>
      <c r="D164" s="1">
        <v>1.83108375638E-7</v>
      </c>
      <c r="E164" s="1">
        <f t="shared" si="2"/>
        <v>0.183108375638</v>
      </c>
      <c r="F164">
        <v>2.2458093435652601E-3</v>
      </c>
      <c r="G164">
        <v>21</v>
      </c>
      <c r="H164">
        <v>9.0381667675537791</v>
      </c>
    </row>
    <row r="165" spans="1:9" x14ac:dyDescent="0.2">
      <c r="A165">
        <v>164</v>
      </c>
      <c r="B165" t="s">
        <v>173</v>
      </c>
      <c r="C165" t="s">
        <v>138</v>
      </c>
      <c r="D165" s="1">
        <v>1.63355853718E-6</v>
      </c>
      <c r="E165" s="1">
        <f t="shared" si="2"/>
        <v>1.6335585371799999</v>
      </c>
      <c r="F165">
        <v>1.9090999929727501E-2</v>
      </c>
      <c r="G165">
        <v>21</v>
      </c>
      <c r="H165">
        <v>9.0381667675537791</v>
      </c>
    </row>
    <row r="166" spans="1:9" x14ac:dyDescent="0.2">
      <c r="A166">
        <v>165</v>
      </c>
      <c r="B166" t="s">
        <v>174</v>
      </c>
      <c r="C166" t="s">
        <v>138</v>
      </c>
      <c r="D166" s="1">
        <v>1.3754151489799999E-7</v>
      </c>
      <c r="E166" s="1">
        <f t="shared" si="2"/>
        <v>0.13754151489799998</v>
      </c>
      <c r="F166">
        <v>1.60741959189018E-3</v>
      </c>
      <c r="G166">
        <v>21</v>
      </c>
      <c r="H166">
        <v>9.0381667675537791</v>
      </c>
    </row>
    <row r="167" spans="1:9" x14ac:dyDescent="0.2">
      <c r="A167">
        <v>166</v>
      </c>
      <c r="B167" t="s">
        <v>175</v>
      </c>
      <c r="C167" t="s">
        <v>138</v>
      </c>
      <c r="D167" s="1">
        <v>4.68336980587E-7</v>
      </c>
      <c r="E167" s="1">
        <f t="shared" si="2"/>
        <v>0.46833698058700002</v>
      </c>
      <c r="F167">
        <v>5.47816571184248E-3</v>
      </c>
      <c r="G167">
        <v>21</v>
      </c>
      <c r="H167">
        <v>9.0381667675537791</v>
      </c>
      <c r="I167" t="s">
        <v>1287</v>
      </c>
    </row>
    <row r="168" spans="1:9" x14ac:dyDescent="0.2">
      <c r="A168">
        <v>167</v>
      </c>
      <c r="B168" t="s">
        <v>176</v>
      </c>
      <c r="C168" t="s">
        <v>138</v>
      </c>
      <c r="D168" s="1">
        <v>1.6472324430500001E-6</v>
      </c>
      <c r="E168" s="1">
        <f t="shared" si="2"/>
        <v>1.6472324430500001</v>
      </c>
      <c r="F168">
        <v>1.9253329675696401E-2</v>
      </c>
      <c r="G168">
        <v>21</v>
      </c>
      <c r="H168">
        <v>9.0381667675537791</v>
      </c>
    </row>
    <row r="169" spans="1:9" x14ac:dyDescent="0.2">
      <c r="A169">
        <v>168</v>
      </c>
      <c r="B169" t="s">
        <v>177</v>
      </c>
      <c r="C169" t="s">
        <v>138</v>
      </c>
      <c r="D169" s="1">
        <v>1.5285569242400001E-6</v>
      </c>
      <c r="E169" s="1">
        <f t="shared" si="2"/>
        <v>1.5285569242400001</v>
      </c>
      <c r="F169">
        <v>1.78644572007714E-2</v>
      </c>
      <c r="G169">
        <v>21</v>
      </c>
      <c r="H169">
        <v>9.0381667675537791</v>
      </c>
    </row>
    <row r="170" spans="1:9" x14ac:dyDescent="0.2">
      <c r="A170">
        <v>169</v>
      </c>
      <c r="B170" t="s">
        <v>178</v>
      </c>
      <c r="C170" t="s">
        <v>138</v>
      </c>
      <c r="D170" s="1">
        <v>1.59239275336E-7</v>
      </c>
      <c r="E170" s="1">
        <f t="shared" si="2"/>
        <v>0.15923927533599999</v>
      </c>
      <c r="F170">
        <v>1.8610537502659699E-3</v>
      </c>
      <c r="G170">
        <v>21</v>
      </c>
      <c r="H170">
        <v>9.0381667675537791</v>
      </c>
    </row>
    <row r="171" spans="1:9" x14ac:dyDescent="0.2">
      <c r="A171">
        <v>170</v>
      </c>
      <c r="B171" t="s">
        <v>179</v>
      </c>
      <c r="C171" t="s">
        <v>138</v>
      </c>
      <c r="D171" s="1">
        <v>9.2982727749599997E-7</v>
      </c>
      <c r="E171" s="1">
        <f t="shared" si="2"/>
        <v>0.92982727749600003</v>
      </c>
      <c r="F171">
        <v>1.0867402751755E-2</v>
      </c>
      <c r="G171">
        <v>25</v>
      </c>
      <c r="H171">
        <v>5.9712315021522802</v>
      </c>
    </row>
    <row r="172" spans="1:9" x14ac:dyDescent="0.2">
      <c r="A172">
        <v>171</v>
      </c>
      <c r="B172" t="s">
        <v>180</v>
      </c>
      <c r="C172" t="s">
        <v>138</v>
      </c>
      <c r="D172" s="1">
        <v>4.0627010577000002E-7</v>
      </c>
      <c r="E172" s="1">
        <f t="shared" si="2"/>
        <v>0.40627010577</v>
      </c>
      <c r="F172">
        <v>4.74853219430339E-3</v>
      </c>
      <c r="G172">
        <v>25</v>
      </c>
      <c r="H172">
        <v>5.9712315021522802</v>
      </c>
      <c r="I172" t="s">
        <v>1287</v>
      </c>
    </row>
    <row r="173" spans="1:9" x14ac:dyDescent="0.2">
      <c r="A173">
        <v>172</v>
      </c>
      <c r="B173" t="s">
        <v>181</v>
      </c>
      <c r="C173" t="s">
        <v>138</v>
      </c>
      <c r="D173" s="1">
        <v>1.85268590701E-7</v>
      </c>
      <c r="E173" s="1">
        <f t="shared" si="2"/>
        <v>0.18526859070099999</v>
      </c>
      <c r="F173">
        <v>2.1652897283956402E-3</v>
      </c>
      <c r="G173">
        <v>25</v>
      </c>
      <c r="H173">
        <v>5.9712315021522802</v>
      </c>
    </row>
    <row r="174" spans="1:9" x14ac:dyDescent="0.2">
      <c r="A174">
        <v>173</v>
      </c>
      <c r="B174" t="s">
        <v>182</v>
      </c>
      <c r="C174" t="s">
        <v>138</v>
      </c>
      <c r="D174" s="1">
        <v>1.6067270270700001E-7</v>
      </c>
      <c r="E174" s="1">
        <f t="shared" si="2"/>
        <v>0.16067270270700001</v>
      </c>
      <c r="F174">
        <v>1.87782738291798E-3</v>
      </c>
      <c r="G174">
        <v>20</v>
      </c>
      <c r="H174">
        <v>3.5517894504785401</v>
      </c>
    </row>
    <row r="175" spans="1:9" x14ac:dyDescent="0.2">
      <c r="A175">
        <v>174</v>
      </c>
      <c r="B175" t="s">
        <v>183</v>
      </c>
      <c r="C175" t="s">
        <v>138</v>
      </c>
      <c r="D175" s="1">
        <v>1.6574470147300001E-7</v>
      </c>
      <c r="E175" s="1">
        <f t="shared" si="2"/>
        <v>0.16574470147300002</v>
      </c>
      <c r="F175">
        <v>1.9371412598114101E-3</v>
      </c>
      <c r="G175">
        <v>20</v>
      </c>
      <c r="H175">
        <v>3.5517894504785401</v>
      </c>
    </row>
    <row r="176" spans="1:9" x14ac:dyDescent="0.2">
      <c r="A176">
        <v>175</v>
      </c>
      <c r="B176" t="s">
        <v>184</v>
      </c>
      <c r="C176" t="s">
        <v>138</v>
      </c>
      <c r="D176" s="1">
        <v>1.187293012E-7</v>
      </c>
      <c r="E176" s="1">
        <f t="shared" si="2"/>
        <v>0.1187293012</v>
      </c>
      <c r="F176">
        <v>1.38766258674674E-3</v>
      </c>
      <c r="G176">
        <v>20</v>
      </c>
      <c r="H176">
        <v>3.5517894504785401</v>
      </c>
    </row>
    <row r="177" spans="1:8" x14ac:dyDescent="0.2">
      <c r="A177">
        <v>176</v>
      </c>
      <c r="B177" t="s">
        <v>185</v>
      </c>
      <c r="C177" t="s">
        <v>138</v>
      </c>
      <c r="D177" s="1">
        <v>2.20495871527E-7</v>
      </c>
      <c r="E177" s="1">
        <f t="shared" si="2"/>
        <v>0.22049587152700001</v>
      </c>
      <c r="F177">
        <v>2.57693320639723E-3</v>
      </c>
      <c r="G177">
        <v>16</v>
      </c>
      <c r="H177">
        <v>1.06483459360062</v>
      </c>
    </row>
    <row r="178" spans="1:8" x14ac:dyDescent="0.2">
      <c r="A178">
        <v>177</v>
      </c>
      <c r="B178" t="s">
        <v>186</v>
      </c>
      <c r="C178" t="s">
        <v>138</v>
      </c>
      <c r="D178" s="1">
        <v>9.2114612346600002E-8</v>
      </c>
      <c r="E178" s="1">
        <f t="shared" si="2"/>
        <v>9.2114612346599997E-2</v>
      </c>
      <c r="F178">
        <v>1.07655062022782E-3</v>
      </c>
      <c r="G178">
        <v>16</v>
      </c>
      <c r="H178">
        <v>1.06483459360062</v>
      </c>
    </row>
    <row r="179" spans="1:8" x14ac:dyDescent="0.2">
      <c r="A179">
        <v>178</v>
      </c>
      <c r="B179" t="s">
        <v>187</v>
      </c>
      <c r="C179" t="s">
        <v>138</v>
      </c>
      <c r="D179" s="1">
        <v>1.10771651054E-7</v>
      </c>
      <c r="E179" s="1">
        <f t="shared" si="2"/>
        <v>0.110771651054</v>
      </c>
      <c r="F179">
        <v>1.2946024986143501E-3</v>
      </c>
      <c r="G179">
        <v>16</v>
      </c>
      <c r="H179">
        <v>1.06483459360062</v>
      </c>
    </row>
    <row r="180" spans="1:8" x14ac:dyDescent="0.2">
      <c r="A180">
        <v>179</v>
      </c>
      <c r="B180" t="s">
        <v>188</v>
      </c>
      <c r="C180" t="s">
        <v>138</v>
      </c>
      <c r="D180" s="1">
        <v>1.5307600928900001E-7</v>
      </c>
      <c r="E180" s="1">
        <f t="shared" si="2"/>
        <v>0.153076009289</v>
      </c>
      <c r="F180">
        <v>1.7890240610260501E-3</v>
      </c>
      <c r="G180">
        <v>20</v>
      </c>
      <c r="H180">
        <v>3.5517894504785401</v>
      </c>
    </row>
    <row r="181" spans="1:8" x14ac:dyDescent="0.2">
      <c r="A181">
        <v>180</v>
      </c>
      <c r="B181" t="s">
        <v>189</v>
      </c>
      <c r="C181" t="s">
        <v>138</v>
      </c>
      <c r="D181" s="1">
        <v>1.55842669388E-7</v>
      </c>
      <c r="E181" s="1">
        <f t="shared" si="2"/>
        <v>0.15584266938800001</v>
      </c>
      <c r="F181">
        <v>1.8213688627071701E-3</v>
      </c>
      <c r="G181">
        <v>16</v>
      </c>
      <c r="H181">
        <v>1.06483459360062</v>
      </c>
    </row>
    <row r="182" spans="1:8" x14ac:dyDescent="0.2">
      <c r="A182">
        <v>181</v>
      </c>
      <c r="B182" t="s">
        <v>190</v>
      </c>
      <c r="C182" t="s">
        <v>138</v>
      </c>
      <c r="D182" s="1">
        <v>2.2792801847399999E-7</v>
      </c>
      <c r="E182" s="1">
        <f t="shared" si="2"/>
        <v>0.22792801847399999</v>
      </c>
      <c r="F182">
        <v>2.66375938783935E-3</v>
      </c>
      <c r="G182">
        <v>16</v>
      </c>
      <c r="H182">
        <v>1.06483459360062</v>
      </c>
    </row>
    <row r="183" spans="1:8" x14ac:dyDescent="0.2">
      <c r="A183">
        <v>182</v>
      </c>
      <c r="B183" t="s">
        <v>191</v>
      </c>
      <c r="C183" t="s">
        <v>138</v>
      </c>
      <c r="D183" s="1">
        <v>1.5850938186299999E-6</v>
      </c>
      <c r="E183" s="1">
        <f t="shared" si="2"/>
        <v>1.5850938186299999</v>
      </c>
      <c r="F183">
        <v>1.85248500428804E-2</v>
      </c>
      <c r="G183">
        <v>16</v>
      </c>
      <c r="H183">
        <v>1.06483459360062</v>
      </c>
    </row>
    <row r="184" spans="1:8" x14ac:dyDescent="0.2">
      <c r="A184">
        <v>183</v>
      </c>
      <c r="B184" t="s">
        <v>192</v>
      </c>
      <c r="C184" t="s">
        <v>138</v>
      </c>
      <c r="D184" s="1">
        <v>1.67442396347E-6</v>
      </c>
      <c r="E184" s="1">
        <f t="shared" si="2"/>
        <v>1.67442396347</v>
      </c>
      <c r="F184">
        <v>1.9698697996037299E-2</v>
      </c>
      <c r="G184">
        <v>16</v>
      </c>
      <c r="H184">
        <v>1.06483459360062</v>
      </c>
    </row>
    <row r="185" spans="1:8" x14ac:dyDescent="0.2">
      <c r="A185">
        <v>184</v>
      </c>
      <c r="B185" t="s">
        <v>193</v>
      </c>
      <c r="C185" t="s">
        <v>138</v>
      </c>
      <c r="D185" s="1">
        <v>6.08869159564E-7</v>
      </c>
      <c r="E185" s="1">
        <f t="shared" si="2"/>
        <v>0.60886915956400001</v>
      </c>
      <c r="F185">
        <v>7.1158362389812596E-3</v>
      </c>
      <c r="G185">
        <v>16</v>
      </c>
      <c r="H185">
        <v>1.06483459360062</v>
      </c>
    </row>
    <row r="186" spans="1:8" x14ac:dyDescent="0.2">
      <c r="A186">
        <v>185</v>
      </c>
      <c r="B186" t="s">
        <v>194</v>
      </c>
      <c r="C186" t="s">
        <v>138</v>
      </c>
      <c r="D186" s="1">
        <v>1.20529493574E-6</v>
      </c>
      <c r="E186" s="1">
        <f t="shared" si="2"/>
        <v>1.20529493574</v>
      </c>
      <c r="F186">
        <v>1.43664505402683E-2</v>
      </c>
      <c r="G186">
        <v>16</v>
      </c>
      <c r="H186">
        <v>1.06483459360062</v>
      </c>
    </row>
    <row r="187" spans="1:8" x14ac:dyDescent="0.2">
      <c r="A187">
        <v>186</v>
      </c>
      <c r="B187" t="s">
        <v>195</v>
      </c>
      <c r="C187" t="s">
        <v>138</v>
      </c>
      <c r="D187" s="1">
        <v>1.2093609505200001E-7</v>
      </c>
      <c r="E187" s="1">
        <f t="shared" si="2"/>
        <v>0.12093609505200001</v>
      </c>
      <c r="F187">
        <v>1.41339329186699E-3</v>
      </c>
      <c r="G187">
        <v>16</v>
      </c>
      <c r="H187">
        <v>1.06483459360062</v>
      </c>
    </row>
    <row r="188" spans="1:8" x14ac:dyDescent="0.2">
      <c r="A188">
        <v>187</v>
      </c>
      <c r="B188" t="s">
        <v>196</v>
      </c>
      <c r="C188" t="s">
        <v>138</v>
      </c>
      <c r="D188" s="1">
        <v>6.7411386118599999E-7</v>
      </c>
      <c r="E188" s="1">
        <f t="shared" si="2"/>
        <v>0.67411386118600003</v>
      </c>
      <c r="F188">
        <v>7.8784688499431398E-3</v>
      </c>
      <c r="G188">
        <v>16</v>
      </c>
      <c r="H188">
        <v>1.06483459360062</v>
      </c>
    </row>
    <row r="189" spans="1:8" x14ac:dyDescent="0.2">
      <c r="A189">
        <v>188</v>
      </c>
      <c r="B189" t="s">
        <v>197</v>
      </c>
      <c r="C189" t="s">
        <v>138</v>
      </c>
      <c r="D189" s="1">
        <v>2.2042453475600001E-7</v>
      </c>
      <c r="E189" s="1">
        <f t="shared" si="2"/>
        <v>0.22042453475600002</v>
      </c>
      <c r="F189">
        <v>2.6174287237545899E-3</v>
      </c>
      <c r="G189">
        <v>16</v>
      </c>
      <c r="H189">
        <v>1.06483459360062</v>
      </c>
    </row>
    <row r="190" spans="1:8" x14ac:dyDescent="0.2">
      <c r="A190">
        <v>189</v>
      </c>
      <c r="B190" t="s">
        <v>198</v>
      </c>
      <c r="C190" t="s">
        <v>138</v>
      </c>
      <c r="D190" s="1">
        <v>2.0667872537699999E-7</v>
      </c>
      <c r="E190" s="1">
        <f t="shared" si="2"/>
        <v>0.20667872537699999</v>
      </c>
      <c r="F190">
        <v>2.4154928471385498E-3</v>
      </c>
      <c r="G190">
        <v>16</v>
      </c>
      <c r="H190">
        <v>1.06483459360062</v>
      </c>
    </row>
    <row r="191" spans="1:8" x14ac:dyDescent="0.2">
      <c r="A191">
        <v>190</v>
      </c>
      <c r="B191" t="s">
        <v>199</v>
      </c>
      <c r="C191" t="s">
        <v>200</v>
      </c>
      <c r="D191" s="1">
        <v>1.42681502805E-7</v>
      </c>
      <c r="E191" s="1">
        <f t="shared" si="2"/>
        <v>0.142681502805</v>
      </c>
      <c r="F191">
        <v>1.0361287191831501E-2</v>
      </c>
      <c r="G191">
        <v>21</v>
      </c>
      <c r="H191">
        <v>9.0381667675537791</v>
      </c>
    </row>
    <row r="192" spans="1:8" x14ac:dyDescent="0.2">
      <c r="A192">
        <v>191</v>
      </c>
      <c r="B192" t="s">
        <v>201</v>
      </c>
      <c r="C192" t="s">
        <v>200</v>
      </c>
      <c r="D192" s="1">
        <v>9.7866931152300007E-7</v>
      </c>
      <c r="E192" s="1">
        <f t="shared" si="2"/>
        <v>0.97866931152300007</v>
      </c>
      <c r="F192">
        <v>1.3177896104536299E-2</v>
      </c>
      <c r="G192">
        <v>22</v>
      </c>
      <c r="H192">
        <v>8.7245152150615493</v>
      </c>
    </row>
    <row r="193" spans="1:8" x14ac:dyDescent="0.2">
      <c r="A193">
        <v>192</v>
      </c>
      <c r="B193" t="s">
        <v>202</v>
      </c>
      <c r="C193" t="s">
        <v>200</v>
      </c>
      <c r="D193" s="1">
        <v>2.97611743613E-6</v>
      </c>
      <c r="E193" s="1">
        <f t="shared" si="2"/>
        <v>2.97611743613</v>
      </c>
      <c r="F193">
        <v>3.4785703934941702E-2</v>
      </c>
      <c r="G193">
        <v>22</v>
      </c>
      <c r="H193">
        <v>8.7245152150615493</v>
      </c>
    </row>
    <row r="194" spans="1:8" x14ac:dyDescent="0.2">
      <c r="A194">
        <v>193</v>
      </c>
      <c r="B194" t="s">
        <v>203</v>
      </c>
      <c r="C194" t="s">
        <v>200</v>
      </c>
      <c r="D194" s="1">
        <v>7.7994296096700005E-7</v>
      </c>
      <c r="E194" s="1">
        <f t="shared" si="2"/>
        <v>0.779942960967</v>
      </c>
      <c r="F194">
        <v>9.11628914570063E-3</v>
      </c>
      <c r="G194">
        <v>21</v>
      </c>
      <c r="H194">
        <v>9.0381667675537791</v>
      </c>
    </row>
    <row r="195" spans="1:8" x14ac:dyDescent="0.2">
      <c r="A195">
        <v>194</v>
      </c>
      <c r="B195" t="s">
        <v>204</v>
      </c>
      <c r="C195" t="s">
        <v>200</v>
      </c>
      <c r="D195" s="1">
        <v>6.3554093121199999E-7</v>
      </c>
      <c r="E195" s="1">
        <f t="shared" ref="E195:E258" si="3">D195*1000000</f>
        <v>0.63554093121199995</v>
      </c>
      <c r="F195">
        <v>7.4285441875213297E-3</v>
      </c>
      <c r="G195">
        <v>22</v>
      </c>
      <c r="H195">
        <v>8.7245152150615493</v>
      </c>
    </row>
    <row r="196" spans="1:8" x14ac:dyDescent="0.2">
      <c r="A196">
        <v>195</v>
      </c>
      <c r="B196" t="s">
        <v>205</v>
      </c>
      <c r="C196" t="s">
        <v>200</v>
      </c>
      <c r="D196" s="1">
        <v>1.4158334642300001E-6</v>
      </c>
      <c r="E196" s="1">
        <f t="shared" si="3"/>
        <v>1.4158334642300001</v>
      </c>
      <c r="F196">
        <v>1.6547824778658501E-2</v>
      </c>
      <c r="G196">
        <v>21</v>
      </c>
      <c r="H196">
        <v>9.0381667675537791</v>
      </c>
    </row>
    <row r="197" spans="1:8" x14ac:dyDescent="0.2">
      <c r="A197">
        <v>196</v>
      </c>
      <c r="B197" t="s">
        <v>206</v>
      </c>
      <c r="C197" t="s">
        <v>200</v>
      </c>
      <c r="D197" s="1">
        <v>9.763562943390001E-7</v>
      </c>
      <c r="E197" s="1">
        <f t="shared" si="3"/>
        <v>0.97635629433900006</v>
      </c>
      <c r="F197">
        <v>1.1411375178423701E-2</v>
      </c>
      <c r="G197">
        <v>21</v>
      </c>
      <c r="H197">
        <v>9.0381667675537791</v>
      </c>
    </row>
    <row r="198" spans="1:8" x14ac:dyDescent="0.2">
      <c r="A198">
        <v>197</v>
      </c>
      <c r="B198" t="s">
        <v>207</v>
      </c>
      <c r="C198" t="s">
        <v>200</v>
      </c>
      <c r="D198" s="1">
        <v>6.76930732194E-7</v>
      </c>
      <c r="E198" s="1">
        <f t="shared" si="3"/>
        <v>0.67693073219400002</v>
      </c>
      <c r="F198">
        <v>7.9122583103198602E-3</v>
      </c>
      <c r="G198">
        <v>24</v>
      </c>
      <c r="H198">
        <v>5.5194611537484999</v>
      </c>
    </row>
    <row r="199" spans="1:8" x14ac:dyDescent="0.2">
      <c r="A199">
        <v>198</v>
      </c>
      <c r="B199" t="s">
        <v>208</v>
      </c>
      <c r="C199" t="s">
        <v>200</v>
      </c>
      <c r="D199" s="1">
        <v>3.40895100191E-6</v>
      </c>
      <c r="E199" s="1">
        <f t="shared" si="3"/>
        <v>3.4089510019100002</v>
      </c>
      <c r="F199">
        <v>4.0284539827779402E-2</v>
      </c>
      <c r="G199">
        <v>24</v>
      </c>
      <c r="H199">
        <v>5.5194611537484999</v>
      </c>
    </row>
    <row r="200" spans="1:8" x14ac:dyDescent="0.2">
      <c r="A200">
        <v>199</v>
      </c>
      <c r="B200" t="s">
        <v>209</v>
      </c>
      <c r="C200" t="s">
        <v>200</v>
      </c>
      <c r="D200" s="1">
        <v>1.3837422729199999E-7</v>
      </c>
      <c r="E200" s="1">
        <f t="shared" si="3"/>
        <v>0.138374227292</v>
      </c>
      <c r="F200">
        <v>1.7648629536082001E-3</v>
      </c>
      <c r="G200">
        <v>24</v>
      </c>
      <c r="H200">
        <v>5.5194611537484999</v>
      </c>
    </row>
    <row r="201" spans="1:8" x14ac:dyDescent="0.2">
      <c r="A201">
        <v>200</v>
      </c>
      <c r="B201" t="s">
        <v>210</v>
      </c>
      <c r="C201" t="s">
        <v>200</v>
      </c>
      <c r="D201" s="1">
        <v>4.0333745174500002E-7</v>
      </c>
      <c r="E201" s="1">
        <f t="shared" si="3"/>
        <v>0.40333745174500002</v>
      </c>
      <c r="F201">
        <v>4.7144033328989201E-3</v>
      </c>
      <c r="G201">
        <v>24</v>
      </c>
      <c r="H201">
        <v>5.5194611537484999</v>
      </c>
    </row>
    <row r="202" spans="1:8" x14ac:dyDescent="0.2">
      <c r="A202">
        <v>201</v>
      </c>
      <c r="B202" t="s">
        <v>211</v>
      </c>
      <c r="C202" t="s">
        <v>200</v>
      </c>
      <c r="D202" s="1">
        <v>6.1290696783199998E-7</v>
      </c>
      <c r="E202" s="1">
        <f t="shared" si="3"/>
        <v>0.61290696783199994</v>
      </c>
      <c r="F202">
        <v>7.24307396464236E-3</v>
      </c>
      <c r="G202">
        <v>24</v>
      </c>
      <c r="H202">
        <v>5.5194611537484999</v>
      </c>
    </row>
    <row r="203" spans="1:8" x14ac:dyDescent="0.2">
      <c r="A203">
        <v>202</v>
      </c>
      <c r="B203" t="s">
        <v>212</v>
      </c>
      <c r="C203" t="s">
        <v>200</v>
      </c>
      <c r="D203" s="1">
        <v>3.3206765854600002E-6</v>
      </c>
      <c r="E203" s="1">
        <f t="shared" si="3"/>
        <v>3.3206765854600002</v>
      </c>
      <c r="F203">
        <v>3.9294205736993298E-2</v>
      </c>
      <c r="G203">
        <v>24</v>
      </c>
      <c r="H203">
        <v>5.5194611537484999</v>
      </c>
    </row>
    <row r="204" spans="1:8" x14ac:dyDescent="0.2">
      <c r="A204">
        <v>203</v>
      </c>
      <c r="B204" t="s">
        <v>213</v>
      </c>
      <c r="C204" t="s">
        <v>200</v>
      </c>
      <c r="D204" s="1">
        <v>1.09058353854E-6</v>
      </c>
      <c r="E204" s="1">
        <f t="shared" si="3"/>
        <v>1.09058353854</v>
      </c>
      <c r="F204">
        <v>1.2747367867710699E-2</v>
      </c>
      <c r="G204">
        <v>24</v>
      </c>
      <c r="H204">
        <v>5.5194611537484999</v>
      </c>
    </row>
    <row r="205" spans="1:8" x14ac:dyDescent="0.2">
      <c r="A205">
        <v>204</v>
      </c>
      <c r="B205" t="s">
        <v>214</v>
      </c>
      <c r="C205" t="s">
        <v>200</v>
      </c>
      <c r="D205" s="1">
        <v>6.6827505896100003E-7</v>
      </c>
      <c r="E205" s="1">
        <f t="shared" si="3"/>
        <v>0.66827505896100003</v>
      </c>
      <c r="F205">
        <v>7.8111836964214997E-3</v>
      </c>
      <c r="G205">
        <v>24</v>
      </c>
      <c r="H205">
        <v>5.5194611537484999</v>
      </c>
    </row>
    <row r="206" spans="1:8" x14ac:dyDescent="0.2">
      <c r="A206">
        <v>205</v>
      </c>
      <c r="B206" t="s">
        <v>215</v>
      </c>
      <c r="C206" t="s">
        <v>200</v>
      </c>
      <c r="D206" s="1">
        <v>6.8323213429999995E-8</v>
      </c>
      <c r="E206" s="1">
        <f t="shared" si="3"/>
        <v>6.8323213430000002E-2</v>
      </c>
      <c r="F206">
        <v>7.9860013945354095E-4</v>
      </c>
      <c r="G206">
        <v>24</v>
      </c>
      <c r="H206">
        <v>5.5194611537484999</v>
      </c>
    </row>
    <row r="207" spans="1:8" x14ac:dyDescent="0.2">
      <c r="A207">
        <v>206</v>
      </c>
      <c r="B207" t="s">
        <v>216</v>
      </c>
      <c r="C207" t="s">
        <v>200</v>
      </c>
      <c r="D207" s="1">
        <v>1.39644620695E-6</v>
      </c>
      <c r="E207" s="1">
        <f t="shared" si="3"/>
        <v>1.3964462069499999</v>
      </c>
      <c r="F207">
        <v>1.6322722497322601E-2</v>
      </c>
      <c r="G207">
        <v>24</v>
      </c>
      <c r="H207">
        <v>5.5194611537484999</v>
      </c>
    </row>
    <row r="208" spans="1:8" x14ac:dyDescent="0.2">
      <c r="A208">
        <v>207</v>
      </c>
      <c r="B208" t="s">
        <v>217</v>
      </c>
      <c r="C208" t="s">
        <v>200</v>
      </c>
      <c r="D208" s="1">
        <v>5.5387925146299998E-7</v>
      </c>
      <c r="E208" s="1">
        <f t="shared" si="3"/>
        <v>0.55387925146299999</v>
      </c>
      <c r="F208">
        <v>6.4731051344734097E-3</v>
      </c>
      <c r="G208">
        <v>21</v>
      </c>
      <c r="H208">
        <v>9.0381667675537791</v>
      </c>
    </row>
    <row r="209" spans="1:8" x14ac:dyDescent="0.2">
      <c r="A209">
        <v>208</v>
      </c>
      <c r="B209" t="s">
        <v>218</v>
      </c>
      <c r="C209" t="s">
        <v>200</v>
      </c>
      <c r="D209" s="1">
        <v>2.6306666237399999E-7</v>
      </c>
      <c r="E209" s="1">
        <f t="shared" si="3"/>
        <v>0.263066662374</v>
      </c>
      <c r="F209">
        <v>3.1945778340899899E-3</v>
      </c>
      <c r="G209">
        <v>21</v>
      </c>
      <c r="H209">
        <v>9.0381667675537791</v>
      </c>
    </row>
    <row r="210" spans="1:8" x14ac:dyDescent="0.2">
      <c r="A210">
        <v>209</v>
      </c>
      <c r="B210" t="s">
        <v>219</v>
      </c>
      <c r="C210" t="s">
        <v>200</v>
      </c>
      <c r="D210" s="1">
        <v>2.54161993808E-7</v>
      </c>
      <c r="E210" s="1">
        <f t="shared" si="3"/>
        <v>0.25416199380799998</v>
      </c>
      <c r="F210">
        <v>2.9703552204907199E-3</v>
      </c>
      <c r="G210">
        <v>21</v>
      </c>
      <c r="H210">
        <v>9.0381667675537791</v>
      </c>
    </row>
    <row r="211" spans="1:8" x14ac:dyDescent="0.2">
      <c r="A211">
        <v>210</v>
      </c>
      <c r="B211" t="s">
        <v>220</v>
      </c>
      <c r="C211" t="s">
        <v>200</v>
      </c>
      <c r="D211" s="1">
        <v>5.6110326309900004E-7</v>
      </c>
      <c r="E211" s="1">
        <f t="shared" si="3"/>
        <v>0.56110326309900005</v>
      </c>
      <c r="F211">
        <v>6.5576208511577E-3</v>
      </c>
      <c r="G211">
        <v>21</v>
      </c>
      <c r="H211">
        <v>9.0381667675537791</v>
      </c>
    </row>
    <row r="212" spans="1:8" x14ac:dyDescent="0.2">
      <c r="A212">
        <v>211</v>
      </c>
      <c r="B212" t="s">
        <v>221</v>
      </c>
      <c r="C212" t="s">
        <v>200</v>
      </c>
      <c r="D212" s="1">
        <v>2.8519856582E-6</v>
      </c>
      <c r="E212" s="1">
        <f t="shared" si="3"/>
        <v>2.8519856581999998</v>
      </c>
      <c r="F212">
        <v>3.3332512623057101E-2</v>
      </c>
      <c r="G212">
        <v>21</v>
      </c>
      <c r="H212">
        <v>9.0381667675537791</v>
      </c>
    </row>
    <row r="213" spans="1:8" x14ac:dyDescent="0.2">
      <c r="A213">
        <v>212</v>
      </c>
      <c r="B213" t="s">
        <v>222</v>
      </c>
      <c r="C213" t="s">
        <v>200</v>
      </c>
      <c r="D213" s="1">
        <v>4.7991787887499997E-7</v>
      </c>
      <c r="E213" s="1">
        <f t="shared" si="3"/>
        <v>0.47991787887499998</v>
      </c>
      <c r="F213">
        <v>5.6091287180921098E-3</v>
      </c>
      <c r="G213">
        <v>21</v>
      </c>
      <c r="H213">
        <v>9.0381667675537791</v>
      </c>
    </row>
    <row r="214" spans="1:8" x14ac:dyDescent="0.2">
      <c r="A214">
        <v>213</v>
      </c>
      <c r="B214" t="s">
        <v>223</v>
      </c>
      <c r="C214" t="s">
        <v>200</v>
      </c>
      <c r="D214" s="1">
        <v>1.4132506632999999E-7</v>
      </c>
      <c r="E214" s="1">
        <f t="shared" si="3"/>
        <v>0.14132506633</v>
      </c>
      <c r="F214">
        <v>1.6518102073017501E-3</v>
      </c>
      <c r="G214">
        <v>25</v>
      </c>
      <c r="H214">
        <v>5.9712315021522802</v>
      </c>
    </row>
    <row r="215" spans="1:8" x14ac:dyDescent="0.2">
      <c r="A215">
        <v>214</v>
      </c>
      <c r="B215" t="s">
        <v>224</v>
      </c>
      <c r="C215" t="s">
        <v>200</v>
      </c>
      <c r="D215" s="1">
        <v>1.1152157912500001E-7</v>
      </c>
      <c r="E215" s="1">
        <f t="shared" si="3"/>
        <v>0.11152157912500001</v>
      </c>
      <c r="F215">
        <v>1.30348485396337E-3</v>
      </c>
      <c r="G215">
        <v>25</v>
      </c>
      <c r="H215">
        <v>5.9712315021522802</v>
      </c>
    </row>
    <row r="216" spans="1:8" x14ac:dyDescent="0.2">
      <c r="A216">
        <v>215</v>
      </c>
      <c r="B216" t="s">
        <v>225</v>
      </c>
      <c r="C216" t="s">
        <v>200</v>
      </c>
      <c r="D216" s="1">
        <v>2.2506805193E-7</v>
      </c>
      <c r="E216" s="1">
        <f t="shared" si="3"/>
        <v>0.22506805192999998</v>
      </c>
      <c r="F216">
        <v>2.86446387681988E-3</v>
      </c>
      <c r="G216">
        <v>24</v>
      </c>
      <c r="H216">
        <v>5.5194611537484999</v>
      </c>
    </row>
    <row r="217" spans="1:8" x14ac:dyDescent="0.2">
      <c r="A217">
        <v>216</v>
      </c>
      <c r="B217" t="s">
        <v>226</v>
      </c>
      <c r="C217" t="s">
        <v>200</v>
      </c>
      <c r="D217" s="1">
        <v>4.68740173356E-7</v>
      </c>
      <c r="E217" s="1">
        <f t="shared" si="3"/>
        <v>0.46874017335599999</v>
      </c>
      <c r="F217">
        <v>5.8044041330276496E-3</v>
      </c>
      <c r="G217">
        <v>24</v>
      </c>
      <c r="H217">
        <v>5.5194611537484999</v>
      </c>
    </row>
    <row r="218" spans="1:8" x14ac:dyDescent="0.2">
      <c r="A218">
        <v>217</v>
      </c>
      <c r="B218" t="s">
        <v>227</v>
      </c>
      <c r="C218" t="s">
        <v>200</v>
      </c>
      <c r="D218" s="1">
        <v>1.0820469527899999E-6</v>
      </c>
      <c r="E218" s="1">
        <f t="shared" si="3"/>
        <v>1.0820469527899998</v>
      </c>
      <c r="F218">
        <v>1.26939581352714E-2</v>
      </c>
      <c r="G218">
        <v>24</v>
      </c>
      <c r="H218">
        <v>5.5194611537484999</v>
      </c>
    </row>
    <row r="219" spans="1:8" x14ac:dyDescent="0.2">
      <c r="A219">
        <v>218</v>
      </c>
      <c r="B219" t="s">
        <v>228</v>
      </c>
      <c r="C219" t="s">
        <v>200</v>
      </c>
      <c r="D219" s="1">
        <v>2.5098044282899999E-7</v>
      </c>
      <c r="E219" s="1">
        <f t="shared" si="3"/>
        <v>0.25098044282900001</v>
      </c>
      <c r="F219">
        <v>3.2822756765102101E-3</v>
      </c>
      <c r="G219">
        <v>24</v>
      </c>
      <c r="H219">
        <v>5.5194611537484999</v>
      </c>
    </row>
    <row r="220" spans="1:8" x14ac:dyDescent="0.2">
      <c r="A220">
        <v>219</v>
      </c>
      <c r="B220" t="s">
        <v>229</v>
      </c>
      <c r="C220" t="s">
        <v>200</v>
      </c>
      <c r="D220" s="1">
        <v>1.0088683317300001E-6</v>
      </c>
      <c r="E220" s="1">
        <f t="shared" si="3"/>
        <v>1.00886833173</v>
      </c>
      <c r="F220">
        <v>1.2124728646516701E-2</v>
      </c>
      <c r="G220">
        <v>24</v>
      </c>
      <c r="H220">
        <v>5.5194611537484999</v>
      </c>
    </row>
    <row r="221" spans="1:8" x14ac:dyDescent="0.2">
      <c r="A221">
        <v>220</v>
      </c>
      <c r="B221" t="s">
        <v>230</v>
      </c>
      <c r="C221" t="s">
        <v>200</v>
      </c>
      <c r="D221" s="1">
        <v>2.2063279691300002E-6</v>
      </c>
      <c r="E221" s="1">
        <f t="shared" si="3"/>
        <v>2.2063279691300002</v>
      </c>
      <c r="F221">
        <v>2.5859739762466898E-2</v>
      </c>
      <c r="G221">
        <v>24</v>
      </c>
      <c r="H221">
        <v>5.5194611537484999</v>
      </c>
    </row>
    <row r="222" spans="1:8" x14ac:dyDescent="0.2">
      <c r="A222">
        <v>221</v>
      </c>
      <c r="B222" t="s">
        <v>231</v>
      </c>
      <c r="C222" t="s">
        <v>200</v>
      </c>
      <c r="D222" s="1">
        <v>2.5158427300499998E-6</v>
      </c>
      <c r="E222" s="1">
        <f t="shared" si="3"/>
        <v>2.5158427300499997</v>
      </c>
      <c r="F222">
        <v>2.94068227356243E-2</v>
      </c>
      <c r="G222">
        <v>24</v>
      </c>
      <c r="H222">
        <v>5.5194611537484999</v>
      </c>
    </row>
    <row r="223" spans="1:8" x14ac:dyDescent="0.2">
      <c r="A223">
        <v>222</v>
      </c>
      <c r="B223" t="s">
        <v>232</v>
      </c>
      <c r="C223" t="s">
        <v>200</v>
      </c>
      <c r="D223" s="1">
        <v>1.47067484651E-6</v>
      </c>
      <c r="E223" s="1">
        <f t="shared" si="3"/>
        <v>1.4706748465099999</v>
      </c>
      <c r="F223">
        <v>1.7452082194301499E-2</v>
      </c>
      <c r="G223">
        <v>24</v>
      </c>
      <c r="H223">
        <v>5.5194611537484999</v>
      </c>
    </row>
    <row r="224" spans="1:8" x14ac:dyDescent="0.2">
      <c r="A224">
        <v>223</v>
      </c>
      <c r="B224" t="s">
        <v>233</v>
      </c>
      <c r="C224" t="s">
        <v>200</v>
      </c>
      <c r="D224" s="1">
        <v>2.29592881978E-6</v>
      </c>
      <c r="E224" s="1">
        <f t="shared" si="3"/>
        <v>2.2959288197799999</v>
      </c>
      <c r="F224">
        <v>2.7862382899735201E-2</v>
      </c>
      <c r="G224">
        <v>24</v>
      </c>
      <c r="H224">
        <v>5.5194611537484999</v>
      </c>
    </row>
    <row r="225" spans="1:8" x14ac:dyDescent="0.2">
      <c r="A225">
        <v>224</v>
      </c>
      <c r="B225" t="s">
        <v>234</v>
      </c>
      <c r="C225" t="s">
        <v>200</v>
      </c>
      <c r="D225" s="1">
        <v>4.4160211576499997E-6</v>
      </c>
      <c r="E225" s="1">
        <f t="shared" si="3"/>
        <v>4.4160211576499995</v>
      </c>
      <c r="F225">
        <v>5.3069433150911498E-2</v>
      </c>
      <c r="G225">
        <v>24</v>
      </c>
      <c r="H225">
        <v>5.5194611537484999</v>
      </c>
    </row>
    <row r="226" spans="1:8" x14ac:dyDescent="0.2">
      <c r="A226">
        <v>225</v>
      </c>
      <c r="B226" t="s">
        <v>235</v>
      </c>
      <c r="C226" t="s">
        <v>200</v>
      </c>
      <c r="D226" s="1">
        <v>7.3356641079699995E-7</v>
      </c>
      <c r="E226" s="1">
        <f t="shared" si="3"/>
        <v>0.73356641079699991</v>
      </c>
      <c r="F226">
        <v>8.5743564985733198E-3</v>
      </c>
      <c r="G226">
        <v>24</v>
      </c>
      <c r="H226">
        <v>5.5194611537484999</v>
      </c>
    </row>
    <row r="227" spans="1:8" x14ac:dyDescent="0.2">
      <c r="A227">
        <v>226</v>
      </c>
      <c r="B227" t="s">
        <v>236</v>
      </c>
      <c r="C227" t="s">
        <v>200</v>
      </c>
      <c r="D227" s="1">
        <v>7.5547634228599999E-7</v>
      </c>
      <c r="E227" s="1">
        <f t="shared" si="3"/>
        <v>0.75547634228600002</v>
      </c>
      <c r="F227">
        <v>8.8306223382111602E-3</v>
      </c>
      <c r="G227">
        <v>23</v>
      </c>
      <c r="H227">
        <v>3.8391465362512598</v>
      </c>
    </row>
    <row r="228" spans="1:8" x14ac:dyDescent="0.2">
      <c r="A228">
        <v>227</v>
      </c>
      <c r="B228" t="s">
        <v>237</v>
      </c>
      <c r="C228" t="s">
        <v>200</v>
      </c>
      <c r="D228" s="1">
        <v>3.0733314977100002E-7</v>
      </c>
      <c r="E228" s="1">
        <f t="shared" si="3"/>
        <v>0.30733314977100001</v>
      </c>
      <c r="F228">
        <v>3.5923792485923001E-3</v>
      </c>
      <c r="G228">
        <v>23</v>
      </c>
      <c r="H228">
        <v>3.8391465362512598</v>
      </c>
    </row>
    <row r="229" spans="1:8" x14ac:dyDescent="0.2">
      <c r="A229">
        <v>228</v>
      </c>
      <c r="B229" t="s">
        <v>238</v>
      </c>
      <c r="C229" t="s">
        <v>200</v>
      </c>
      <c r="D229" s="1">
        <v>9.15506279926E-7</v>
      </c>
      <c r="E229" s="1">
        <f t="shared" si="3"/>
        <v>0.91550627992599998</v>
      </c>
      <c r="F229">
        <v>1.07012490654052E-2</v>
      </c>
      <c r="G229">
        <v>23</v>
      </c>
      <c r="H229">
        <v>3.8391465362512598</v>
      </c>
    </row>
    <row r="230" spans="1:8" x14ac:dyDescent="0.2">
      <c r="A230">
        <v>229</v>
      </c>
      <c r="B230" t="s">
        <v>239</v>
      </c>
      <c r="C230" t="s">
        <v>200</v>
      </c>
      <c r="D230" s="1">
        <v>3.4386935122399998E-7</v>
      </c>
      <c r="E230" s="1">
        <f t="shared" si="3"/>
        <v>0.34386935122399997</v>
      </c>
      <c r="F230">
        <v>4.0194185027408501E-3</v>
      </c>
      <c r="G230">
        <v>23</v>
      </c>
      <c r="H230">
        <v>3.8391465362512598</v>
      </c>
    </row>
    <row r="231" spans="1:8" x14ac:dyDescent="0.2">
      <c r="A231">
        <v>230</v>
      </c>
      <c r="B231" t="s">
        <v>240</v>
      </c>
      <c r="C231" t="s">
        <v>200</v>
      </c>
      <c r="D231" s="1">
        <v>5.2417417253799997E-7</v>
      </c>
      <c r="E231" s="1">
        <f t="shared" si="3"/>
        <v>0.52417417253800003</v>
      </c>
      <c r="F231">
        <v>6.1270297277781398E-3</v>
      </c>
      <c r="G231">
        <v>23</v>
      </c>
      <c r="H231">
        <v>3.8391465362512598</v>
      </c>
    </row>
    <row r="232" spans="1:8" x14ac:dyDescent="0.2">
      <c r="A232">
        <v>231</v>
      </c>
      <c r="B232" t="s">
        <v>241</v>
      </c>
      <c r="C232" t="s">
        <v>200</v>
      </c>
      <c r="D232" s="1">
        <v>1.8722521171E-6</v>
      </c>
      <c r="E232" s="1">
        <f t="shared" si="3"/>
        <v>1.8722521170999999</v>
      </c>
      <c r="F232">
        <v>2.18846581492303E-2</v>
      </c>
      <c r="G232">
        <v>23</v>
      </c>
      <c r="H232">
        <v>3.8391465362512598</v>
      </c>
    </row>
    <row r="233" spans="1:8" x14ac:dyDescent="0.2">
      <c r="A233">
        <v>232</v>
      </c>
      <c r="B233" t="s">
        <v>242</v>
      </c>
      <c r="C233" t="s">
        <v>200</v>
      </c>
      <c r="D233" s="1">
        <v>1.02178115302E-6</v>
      </c>
      <c r="E233" s="1">
        <f t="shared" si="3"/>
        <v>1.0217811530200001</v>
      </c>
      <c r="F233">
        <v>1.19434499652665E-2</v>
      </c>
      <c r="G233">
        <v>23</v>
      </c>
      <c r="H233">
        <v>3.8391465362512598</v>
      </c>
    </row>
    <row r="234" spans="1:8" x14ac:dyDescent="0.2">
      <c r="A234">
        <v>233</v>
      </c>
      <c r="B234" t="s">
        <v>243</v>
      </c>
      <c r="C234" t="s">
        <v>200</v>
      </c>
      <c r="D234" s="1">
        <v>5.2387220692900002E-6</v>
      </c>
      <c r="E234" s="1">
        <f t="shared" si="3"/>
        <v>5.2387220692900005</v>
      </c>
      <c r="F234">
        <v>6.1231178417467801E-2</v>
      </c>
      <c r="G234">
        <v>22</v>
      </c>
      <c r="H234">
        <v>8.7245152150615493</v>
      </c>
    </row>
    <row r="235" spans="1:8" x14ac:dyDescent="0.2">
      <c r="A235">
        <v>234</v>
      </c>
      <c r="B235" t="s">
        <v>244</v>
      </c>
      <c r="C235" t="s">
        <v>200</v>
      </c>
      <c r="D235" s="1">
        <v>4.7901865889499997E-8</v>
      </c>
      <c r="E235" s="1">
        <f t="shared" si="3"/>
        <v>4.7901865889499996E-2</v>
      </c>
      <c r="F235">
        <v>5.5988028839044305E-4</v>
      </c>
      <c r="G235">
        <v>22</v>
      </c>
      <c r="H235">
        <v>8.7245152150615493</v>
      </c>
    </row>
    <row r="236" spans="1:8" x14ac:dyDescent="0.2">
      <c r="A236">
        <v>235</v>
      </c>
      <c r="B236" t="s">
        <v>245</v>
      </c>
      <c r="C236" t="s">
        <v>200</v>
      </c>
      <c r="D236" s="1">
        <v>1.3164345984399999E-7</v>
      </c>
      <c r="E236" s="1">
        <f t="shared" si="3"/>
        <v>0.131643459844</v>
      </c>
      <c r="F236">
        <v>1.53873703341559E-3</v>
      </c>
      <c r="G236">
        <v>23</v>
      </c>
      <c r="H236">
        <v>3.8391465362512598</v>
      </c>
    </row>
    <row r="237" spans="1:8" x14ac:dyDescent="0.2">
      <c r="A237">
        <v>236</v>
      </c>
      <c r="B237" t="s">
        <v>246</v>
      </c>
      <c r="C237" t="s">
        <v>200</v>
      </c>
      <c r="D237" s="1">
        <v>6.8321435054700005E-7</v>
      </c>
      <c r="E237" s="1">
        <f t="shared" si="3"/>
        <v>0.68321435054700008</v>
      </c>
      <c r="F237">
        <v>7.9860203085284701E-3</v>
      </c>
      <c r="G237">
        <v>22</v>
      </c>
      <c r="H237">
        <v>8.7245152150615493</v>
      </c>
    </row>
    <row r="238" spans="1:8" x14ac:dyDescent="0.2">
      <c r="A238">
        <v>237</v>
      </c>
      <c r="B238" t="s">
        <v>247</v>
      </c>
      <c r="C238" t="s">
        <v>200</v>
      </c>
      <c r="D238" s="1">
        <v>2.9071672895499999E-7</v>
      </c>
      <c r="E238" s="1">
        <f t="shared" si="3"/>
        <v>0.290716728955</v>
      </c>
      <c r="F238">
        <v>3.4271355860766499E-3</v>
      </c>
      <c r="G238">
        <v>22</v>
      </c>
      <c r="H238">
        <v>8.7245152150615493</v>
      </c>
    </row>
    <row r="239" spans="1:8" x14ac:dyDescent="0.2">
      <c r="A239">
        <v>238</v>
      </c>
      <c r="B239" t="s">
        <v>248</v>
      </c>
      <c r="C239" t="s">
        <v>200</v>
      </c>
      <c r="D239" s="1">
        <v>2.5940853983799999E-7</v>
      </c>
      <c r="E239" s="1">
        <f t="shared" si="3"/>
        <v>0.259408539838</v>
      </c>
      <c r="F239">
        <v>3.06501411686651E-3</v>
      </c>
      <c r="G239">
        <v>22</v>
      </c>
      <c r="H239">
        <v>8.7245152150615493</v>
      </c>
    </row>
    <row r="240" spans="1:8" x14ac:dyDescent="0.2">
      <c r="A240">
        <v>239</v>
      </c>
      <c r="B240" t="s">
        <v>249</v>
      </c>
      <c r="C240" t="s">
        <v>200</v>
      </c>
      <c r="D240" s="1">
        <v>2.1532186691199999E-7</v>
      </c>
      <c r="E240" s="1">
        <f t="shared" si="3"/>
        <v>0.215321866912</v>
      </c>
      <c r="F240">
        <v>2.51686915412545E-3</v>
      </c>
      <c r="G240">
        <v>22</v>
      </c>
      <c r="H240">
        <v>8.7245152150615493</v>
      </c>
    </row>
    <row r="241" spans="1:8" x14ac:dyDescent="0.2">
      <c r="A241">
        <v>240</v>
      </c>
      <c r="B241" t="s">
        <v>250</v>
      </c>
      <c r="C241" t="s">
        <v>200</v>
      </c>
      <c r="D241" s="1">
        <v>5.50576046403E-8</v>
      </c>
      <c r="E241" s="1">
        <f t="shared" si="3"/>
        <v>5.5057604640299997E-2</v>
      </c>
      <c r="F241">
        <v>6.4359795208275301E-4</v>
      </c>
      <c r="G241">
        <v>23</v>
      </c>
      <c r="H241">
        <v>3.8391465362512598</v>
      </c>
    </row>
    <row r="242" spans="1:8" x14ac:dyDescent="0.2">
      <c r="A242">
        <v>241</v>
      </c>
      <c r="B242" t="s">
        <v>251</v>
      </c>
      <c r="C242" t="s">
        <v>200</v>
      </c>
      <c r="D242" s="1">
        <v>4.3251172572000003E-6</v>
      </c>
      <c r="E242" s="1">
        <f t="shared" si="3"/>
        <v>4.3251172572000005</v>
      </c>
      <c r="F242">
        <v>5.05620728265904E-2</v>
      </c>
      <c r="G242">
        <v>26</v>
      </c>
      <c r="H242">
        <v>10.649706922683</v>
      </c>
    </row>
    <row r="243" spans="1:8" x14ac:dyDescent="0.2">
      <c r="A243">
        <v>242</v>
      </c>
      <c r="B243" t="s">
        <v>252</v>
      </c>
      <c r="C243" t="s">
        <v>200</v>
      </c>
      <c r="D243" s="1">
        <v>5.5213273066400004E-7</v>
      </c>
      <c r="E243" s="1">
        <f t="shared" si="3"/>
        <v>0.55213273066400004</v>
      </c>
      <c r="F243">
        <v>6.45496153065446E-3</v>
      </c>
      <c r="G243">
        <v>26</v>
      </c>
      <c r="H243">
        <v>10.649706922683</v>
      </c>
    </row>
    <row r="244" spans="1:8" x14ac:dyDescent="0.2">
      <c r="A244">
        <v>243</v>
      </c>
      <c r="B244" t="s">
        <v>253</v>
      </c>
      <c r="C244" t="s">
        <v>254</v>
      </c>
      <c r="D244" s="1">
        <v>6.0705066680999999E-7</v>
      </c>
      <c r="E244" s="1">
        <f t="shared" si="3"/>
        <v>0.60705066680999997</v>
      </c>
      <c r="F244">
        <v>7.0929197631613896E-3</v>
      </c>
      <c r="G244">
        <v>3</v>
      </c>
      <c r="H244">
        <v>17.209376975880101</v>
      </c>
    </row>
    <row r="245" spans="1:8" x14ac:dyDescent="0.2">
      <c r="A245">
        <v>244</v>
      </c>
      <c r="B245" t="s">
        <v>255</v>
      </c>
      <c r="C245" t="s">
        <v>254</v>
      </c>
      <c r="D245" s="1">
        <v>1.2696480123700001E-6</v>
      </c>
      <c r="E245" s="1">
        <f t="shared" si="3"/>
        <v>1.26964801237</v>
      </c>
      <c r="F245">
        <v>1.48348830667096E-2</v>
      </c>
      <c r="G245">
        <v>3</v>
      </c>
      <c r="H245">
        <v>17.209376975880101</v>
      </c>
    </row>
    <row r="246" spans="1:8" x14ac:dyDescent="0.2">
      <c r="A246">
        <v>245</v>
      </c>
      <c r="B246" t="s">
        <v>256</v>
      </c>
      <c r="C246" t="s">
        <v>254</v>
      </c>
      <c r="D246" s="1">
        <v>2.7503818480799999E-6</v>
      </c>
      <c r="E246" s="1">
        <f t="shared" si="3"/>
        <v>2.75038184808</v>
      </c>
      <c r="F246">
        <v>3.21355879350681E-2</v>
      </c>
      <c r="G246">
        <v>4</v>
      </c>
      <c r="H246">
        <v>9.8829147981950403</v>
      </c>
    </row>
    <row r="247" spans="1:8" x14ac:dyDescent="0.2">
      <c r="A247">
        <v>246</v>
      </c>
      <c r="B247" t="s">
        <v>257</v>
      </c>
      <c r="C247" t="s">
        <v>254</v>
      </c>
      <c r="D247" s="1">
        <v>1.7533307371000001E-7</v>
      </c>
      <c r="E247" s="1">
        <f t="shared" si="3"/>
        <v>0.17533307371000001</v>
      </c>
      <c r="F247">
        <v>2.04870142932143E-3</v>
      </c>
      <c r="G247">
        <v>3</v>
      </c>
      <c r="H247">
        <v>17.209376975880101</v>
      </c>
    </row>
    <row r="248" spans="1:8" x14ac:dyDescent="0.2">
      <c r="A248">
        <v>247</v>
      </c>
      <c r="B248" t="s">
        <v>258</v>
      </c>
      <c r="C248" t="s">
        <v>254</v>
      </c>
      <c r="D248" s="1">
        <v>1.3178412837899999E-6</v>
      </c>
      <c r="E248" s="1">
        <f t="shared" si="3"/>
        <v>1.31784128379</v>
      </c>
      <c r="F248">
        <v>1.5398725194645101E-2</v>
      </c>
      <c r="G248">
        <v>3</v>
      </c>
      <c r="H248">
        <v>17.209376975880101</v>
      </c>
    </row>
    <row r="249" spans="1:8" x14ac:dyDescent="0.2">
      <c r="A249">
        <v>248</v>
      </c>
      <c r="B249" t="s">
        <v>259</v>
      </c>
      <c r="C249" t="s">
        <v>254</v>
      </c>
      <c r="D249" s="1">
        <v>3.8775437397499998E-7</v>
      </c>
      <c r="E249" s="1">
        <f t="shared" si="3"/>
        <v>0.38775437397499996</v>
      </c>
      <c r="F249">
        <v>4.5309158720159897E-3</v>
      </c>
      <c r="G249">
        <v>3</v>
      </c>
      <c r="H249">
        <v>17.209376975880101</v>
      </c>
    </row>
    <row r="250" spans="1:8" x14ac:dyDescent="0.2">
      <c r="A250">
        <v>249</v>
      </c>
      <c r="B250" t="s">
        <v>260</v>
      </c>
      <c r="C250" t="s">
        <v>254</v>
      </c>
      <c r="D250" s="1">
        <v>1.10466699593E-6</v>
      </c>
      <c r="E250" s="1">
        <f t="shared" si="3"/>
        <v>1.10466699593</v>
      </c>
      <c r="F250">
        <v>1.29078794273497E-2</v>
      </c>
      <c r="G250">
        <v>4</v>
      </c>
      <c r="H250">
        <v>9.8829147981950403</v>
      </c>
    </row>
    <row r="251" spans="1:8" x14ac:dyDescent="0.2">
      <c r="A251">
        <v>250</v>
      </c>
      <c r="B251" t="s">
        <v>261</v>
      </c>
      <c r="C251" t="s">
        <v>254</v>
      </c>
      <c r="D251" s="1">
        <v>1.4643063359599999E-6</v>
      </c>
      <c r="E251" s="1">
        <f t="shared" si="3"/>
        <v>1.4643063359599999</v>
      </c>
      <c r="F251">
        <v>1.7200517807238601E-2</v>
      </c>
      <c r="G251">
        <v>3</v>
      </c>
      <c r="H251">
        <v>17.209376975880101</v>
      </c>
    </row>
    <row r="252" spans="1:8" x14ac:dyDescent="0.2">
      <c r="A252">
        <v>251</v>
      </c>
      <c r="B252" t="s">
        <v>262</v>
      </c>
      <c r="C252" t="s">
        <v>254</v>
      </c>
      <c r="D252" s="1">
        <v>2.4896769761699999E-6</v>
      </c>
      <c r="E252" s="1">
        <f t="shared" si="3"/>
        <v>2.4896769761699997</v>
      </c>
      <c r="F252">
        <v>2.9092981189119599E-2</v>
      </c>
      <c r="G252">
        <v>3</v>
      </c>
      <c r="H252">
        <v>17.209376975880101</v>
      </c>
    </row>
    <row r="253" spans="1:8" x14ac:dyDescent="0.2">
      <c r="A253">
        <v>252</v>
      </c>
      <c r="B253" t="s">
        <v>263</v>
      </c>
      <c r="C253" t="s">
        <v>254</v>
      </c>
      <c r="D253" s="1">
        <v>6.5724533408800002E-6</v>
      </c>
      <c r="E253" s="1">
        <f t="shared" si="3"/>
        <v>6.5724533408800001</v>
      </c>
      <c r="F253">
        <v>7.6796271809704206E-2</v>
      </c>
      <c r="G253">
        <v>2</v>
      </c>
      <c r="H253">
        <v>5.9326441763832598</v>
      </c>
    </row>
    <row r="254" spans="1:8" x14ac:dyDescent="0.2">
      <c r="A254">
        <v>253</v>
      </c>
      <c r="B254" t="s">
        <v>264</v>
      </c>
      <c r="C254" t="s">
        <v>265</v>
      </c>
      <c r="D254" s="1">
        <v>1.9457506938800001E-6</v>
      </c>
      <c r="E254" s="1">
        <f t="shared" si="3"/>
        <v>1.9457506938800002</v>
      </c>
      <c r="F254">
        <v>2.2733174884963799E-2</v>
      </c>
      <c r="G254">
        <v>3</v>
      </c>
      <c r="H254">
        <v>17.209376975880101</v>
      </c>
    </row>
    <row r="255" spans="1:8" x14ac:dyDescent="0.2">
      <c r="A255">
        <v>254</v>
      </c>
      <c r="B255" t="s">
        <v>266</v>
      </c>
      <c r="C255" t="s">
        <v>265</v>
      </c>
      <c r="D255" s="1">
        <v>3.42138485617E-6</v>
      </c>
      <c r="E255" s="1">
        <f t="shared" si="3"/>
        <v>3.42138485617</v>
      </c>
      <c r="F255">
        <v>4.0309760476511303E-2</v>
      </c>
      <c r="G255">
        <v>1</v>
      </c>
      <c r="H255">
        <v>15.7753449313381</v>
      </c>
    </row>
    <row r="256" spans="1:8" x14ac:dyDescent="0.2">
      <c r="A256">
        <v>255</v>
      </c>
      <c r="B256" t="s">
        <v>267</v>
      </c>
      <c r="C256" t="s">
        <v>265</v>
      </c>
      <c r="D256" s="1">
        <v>1.7161153927499999E-6</v>
      </c>
      <c r="E256" s="1">
        <f t="shared" si="3"/>
        <v>1.7161153927499999</v>
      </c>
      <c r="F256">
        <v>2.0050728895112901E-2</v>
      </c>
      <c r="G256">
        <v>1</v>
      </c>
      <c r="H256">
        <v>15.7753449313381</v>
      </c>
    </row>
    <row r="257" spans="1:8" x14ac:dyDescent="0.2">
      <c r="A257">
        <v>256</v>
      </c>
      <c r="B257" t="s">
        <v>268</v>
      </c>
      <c r="C257" t="s">
        <v>265</v>
      </c>
      <c r="D257" s="1">
        <v>1.42748622037E-6</v>
      </c>
      <c r="E257" s="1">
        <f t="shared" si="3"/>
        <v>1.4274862203700001</v>
      </c>
      <c r="F257">
        <v>1.6678419630778499E-2</v>
      </c>
      <c r="G257">
        <v>1</v>
      </c>
      <c r="H257">
        <v>15.7753449313381</v>
      </c>
    </row>
    <row r="258" spans="1:8" x14ac:dyDescent="0.2">
      <c r="A258">
        <v>257</v>
      </c>
      <c r="B258" t="s">
        <v>269</v>
      </c>
      <c r="C258" t="s">
        <v>265</v>
      </c>
      <c r="D258" s="1">
        <v>6.6517533741099998E-7</v>
      </c>
      <c r="E258" s="1">
        <f t="shared" si="3"/>
        <v>0.66517533741099999</v>
      </c>
      <c r="F258">
        <v>7.7717450520968902E-3</v>
      </c>
      <c r="G258">
        <v>2</v>
      </c>
      <c r="H258">
        <v>5.9326441763832598</v>
      </c>
    </row>
    <row r="259" spans="1:8" x14ac:dyDescent="0.2">
      <c r="A259">
        <v>258</v>
      </c>
      <c r="B259" t="s">
        <v>270</v>
      </c>
      <c r="C259" t="s">
        <v>265</v>
      </c>
      <c r="D259" s="1">
        <v>2.1885739426300001E-7</v>
      </c>
      <c r="E259" s="1">
        <f t="shared" ref="E259:E322" si="4">D259*1000000</f>
        <v>0.21885739426300002</v>
      </c>
      <c r="F259">
        <v>2.55691434082575E-3</v>
      </c>
      <c r="G259">
        <v>1</v>
      </c>
      <c r="H259">
        <v>15.7753449313381</v>
      </c>
    </row>
    <row r="260" spans="1:8" x14ac:dyDescent="0.2">
      <c r="A260">
        <v>259</v>
      </c>
      <c r="B260" t="s">
        <v>271</v>
      </c>
      <c r="C260" t="s">
        <v>265</v>
      </c>
      <c r="D260" s="1">
        <v>1.3466650177500001E-7</v>
      </c>
      <c r="E260" s="1">
        <f t="shared" si="4"/>
        <v>0.134666501775</v>
      </c>
      <c r="F260">
        <v>1.5733421379402299E-3</v>
      </c>
      <c r="G260">
        <v>1</v>
      </c>
      <c r="H260">
        <v>15.7753449313381</v>
      </c>
    </row>
    <row r="261" spans="1:8" x14ac:dyDescent="0.2">
      <c r="A261">
        <v>260</v>
      </c>
      <c r="B261" t="s">
        <v>272</v>
      </c>
      <c r="C261" t="s">
        <v>265</v>
      </c>
      <c r="D261" s="1">
        <v>2.2670890291199999E-7</v>
      </c>
      <c r="E261" s="1">
        <f t="shared" si="4"/>
        <v>0.22670890291199999</v>
      </c>
      <c r="F261">
        <v>2.64881192528096E-3</v>
      </c>
      <c r="G261">
        <v>1</v>
      </c>
      <c r="H261">
        <v>15.7753449313381</v>
      </c>
    </row>
    <row r="262" spans="1:8" x14ac:dyDescent="0.2">
      <c r="A262">
        <v>261</v>
      </c>
      <c r="B262" t="s">
        <v>273</v>
      </c>
      <c r="C262" t="s">
        <v>265</v>
      </c>
      <c r="D262" s="1">
        <v>2.1561102056100001E-7</v>
      </c>
      <c r="E262" s="1">
        <f t="shared" si="4"/>
        <v>0.21561102056100001</v>
      </c>
      <c r="F262">
        <v>2.5191729398858702E-3</v>
      </c>
      <c r="G262">
        <v>1</v>
      </c>
      <c r="H262">
        <v>15.7753449313381</v>
      </c>
    </row>
    <row r="263" spans="1:8" x14ac:dyDescent="0.2">
      <c r="A263">
        <v>262</v>
      </c>
      <c r="B263" t="s">
        <v>274</v>
      </c>
      <c r="C263" t="s">
        <v>265</v>
      </c>
      <c r="D263" s="1">
        <v>1.1450839963E-7</v>
      </c>
      <c r="E263" s="1">
        <f t="shared" si="4"/>
        <v>0.11450839962999999</v>
      </c>
      <c r="F263">
        <v>1.3379040610976499E-3</v>
      </c>
      <c r="G263">
        <v>1</v>
      </c>
      <c r="H263">
        <v>15.7753449313381</v>
      </c>
    </row>
    <row r="264" spans="1:8" x14ac:dyDescent="0.2">
      <c r="A264">
        <v>263</v>
      </c>
      <c r="B264" t="s">
        <v>275</v>
      </c>
      <c r="C264" t="s">
        <v>265</v>
      </c>
      <c r="D264" s="1">
        <v>6.7167359991800003E-7</v>
      </c>
      <c r="E264" s="1">
        <f t="shared" si="4"/>
        <v>0.67167359991800002</v>
      </c>
      <c r="F264">
        <v>7.8478940943553996E-3</v>
      </c>
      <c r="G264">
        <v>2</v>
      </c>
      <c r="H264">
        <v>5.9326441763832598</v>
      </c>
    </row>
    <row r="265" spans="1:8" x14ac:dyDescent="0.2">
      <c r="A265">
        <v>264</v>
      </c>
      <c r="B265" t="s">
        <v>276</v>
      </c>
      <c r="C265" t="s">
        <v>265</v>
      </c>
      <c r="D265" s="1">
        <v>3.7539927185699998E-6</v>
      </c>
      <c r="E265" s="1">
        <f t="shared" si="4"/>
        <v>3.7539927185699997</v>
      </c>
      <c r="F265">
        <v>4.38620178091675E-2</v>
      </c>
      <c r="G265">
        <v>2</v>
      </c>
      <c r="H265">
        <v>5.9326441763832598</v>
      </c>
    </row>
    <row r="266" spans="1:8" x14ac:dyDescent="0.2">
      <c r="A266">
        <v>265</v>
      </c>
      <c r="B266" t="s">
        <v>277</v>
      </c>
      <c r="C266" t="s">
        <v>265</v>
      </c>
      <c r="D266" s="1">
        <v>2.1633059813899999E-7</v>
      </c>
      <c r="E266" s="1">
        <f t="shared" si="4"/>
        <v>0.21633059813899999</v>
      </c>
      <c r="F266">
        <v>2.5276448705643401E-3</v>
      </c>
      <c r="G266">
        <v>2</v>
      </c>
      <c r="H266">
        <v>5.9326441763832598</v>
      </c>
    </row>
    <row r="267" spans="1:8" x14ac:dyDescent="0.2">
      <c r="A267">
        <v>266</v>
      </c>
      <c r="B267" t="s">
        <v>278</v>
      </c>
      <c r="C267" t="s">
        <v>265</v>
      </c>
      <c r="D267" s="1">
        <v>8.9028116003899997E-7</v>
      </c>
      <c r="E267" s="1">
        <f t="shared" si="4"/>
        <v>0.89028116003899993</v>
      </c>
      <c r="F267">
        <v>1.04022579939989E-2</v>
      </c>
      <c r="G267">
        <v>2</v>
      </c>
      <c r="H267">
        <v>5.9326441763832598</v>
      </c>
    </row>
    <row r="268" spans="1:8" x14ac:dyDescent="0.2">
      <c r="A268">
        <v>267</v>
      </c>
      <c r="B268" t="s">
        <v>279</v>
      </c>
      <c r="C268" t="s">
        <v>265</v>
      </c>
      <c r="D268" s="1">
        <v>3.2641395952200003E-7</v>
      </c>
      <c r="E268" s="1">
        <f t="shared" si="4"/>
        <v>0.32641395952200003</v>
      </c>
      <c r="F268">
        <v>3.83760019094427E-3</v>
      </c>
      <c r="G268">
        <v>2</v>
      </c>
      <c r="H268">
        <v>5.9326441763832598</v>
      </c>
    </row>
    <row r="269" spans="1:8" x14ac:dyDescent="0.2">
      <c r="A269">
        <v>268</v>
      </c>
      <c r="B269" t="s">
        <v>280</v>
      </c>
      <c r="C269" t="s">
        <v>265</v>
      </c>
      <c r="D269" s="1">
        <v>8.2364631134500002E-7</v>
      </c>
      <c r="E269" s="1">
        <f t="shared" si="4"/>
        <v>0.82364631134499999</v>
      </c>
      <c r="F269">
        <v>9.6237323296554395E-3</v>
      </c>
      <c r="G269">
        <v>2</v>
      </c>
      <c r="H269">
        <v>5.9326441763832598</v>
      </c>
    </row>
    <row r="270" spans="1:8" x14ac:dyDescent="0.2">
      <c r="A270">
        <v>269</v>
      </c>
      <c r="B270" t="s">
        <v>281</v>
      </c>
      <c r="C270" t="s">
        <v>265</v>
      </c>
      <c r="D270" s="1">
        <v>3.0325530535899998E-7</v>
      </c>
      <c r="E270" s="1">
        <f t="shared" si="4"/>
        <v>0.30325530535899997</v>
      </c>
      <c r="F270">
        <v>3.5433848842110001E-3</v>
      </c>
      <c r="G270">
        <v>2</v>
      </c>
      <c r="H270">
        <v>5.9326441763832598</v>
      </c>
    </row>
    <row r="271" spans="1:8" x14ac:dyDescent="0.2">
      <c r="A271">
        <v>270</v>
      </c>
      <c r="B271" t="s">
        <v>282</v>
      </c>
      <c r="C271" t="s">
        <v>265</v>
      </c>
      <c r="D271" s="1">
        <v>4.8084414136099999E-7</v>
      </c>
      <c r="E271" s="1">
        <f t="shared" si="4"/>
        <v>0.48084414136100001</v>
      </c>
      <c r="F271">
        <v>5.6181226544698296E-3</v>
      </c>
      <c r="G271">
        <v>2</v>
      </c>
      <c r="H271">
        <v>5.9326441763832598</v>
      </c>
    </row>
    <row r="272" spans="1:8" x14ac:dyDescent="0.2">
      <c r="A272">
        <v>271</v>
      </c>
      <c r="B272" t="s">
        <v>283</v>
      </c>
      <c r="C272" t="s">
        <v>265</v>
      </c>
      <c r="D272" s="1">
        <v>4.1165744966899999E-7</v>
      </c>
      <c r="E272" s="1">
        <f t="shared" si="4"/>
        <v>0.41165744966899998</v>
      </c>
      <c r="F272">
        <v>4.8098196101689196E-3</v>
      </c>
      <c r="G272">
        <v>2</v>
      </c>
      <c r="H272">
        <v>5.9326441763832598</v>
      </c>
    </row>
    <row r="273" spans="1:8" x14ac:dyDescent="0.2">
      <c r="A273">
        <v>272</v>
      </c>
      <c r="B273" t="s">
        <v>284</v>
      </c>
      <c r="C273" t="s">
        <v>265</v>
      </c>
      <c r="D273" s="1">
        <v>5.0636810841499995E-7</v>
      </c>
      <c r="E273" s="1">
        <f t="shared" si="4"/>
        <v>0.50636810841499991</v>
      </c>
      <c r="F273">
        <v>6.0344140659542196E-3</v>
      </c>
      <c r="G273">
        <v>2</v>
      </c>
      <c r="H273">
        <v>5.9326441763832598</v>
      </c>
    </row>
    <row r="274" spans="1:8" x14ac:dyDescent="0.2">
      <c r="A274">
        <v>273</v>
      </c>
      <c r="B274" t="s">
        <v>285</v>
      </c>
      <c r="C274" t="s">
        <v>265</v>
      </c>
      <c r="D274" s="1">
        <v>1.50570357265E-6</v>
      </c>
      <c r="E274" s="1">
        <f t="shared" si="4"/>
        <v>1.5057035726500001</v>
      </c>
      <c r="F274">
        <v>1.7593073980271101E-2</v>
      </c>
      <c r="G274">
        <v>2</v>
      </c>
      <c r="H274">
        <v>5.9326441763832598</v>
      </c>
    </row>
    <row r="275" spans="1:8" x14ac:dyDescent="0.2">
      <c r="A275">
        <v>274</v>
      </c>
      <c r="B275" t="s">
        <v>286</v>
      </c>
      <c r="C275" t="s">
        <v>265</v>
      </c>
      <c r="D275" s="1">
        <v>2.6649640982499999E-7</v>
      </c>
      <c r="E275" s="1">
        <f t="shared" si="4"/>
        <v>0.266496409825</v>
      </c>
      <c r="F275">
        <v>3.3564479271530499E-3</v>
      </c>
      <c r="G275">
        <v>2</v>
      </c>
      <c r="H275">
        <v>5.9326441763832598</v>
      </c>
    </row>
    <row r="276" spans="1:8" x14ac:dyDescent="0.2">
      <c r="A276">
        <v>275</v>
      </c>
      <c r="B276" t="s">
        <v>287</v>
      </c>
      <c r="C276" t="s">
        <v>265</v>
      </c>
      <c r="D276" s="1">
        <v>2.1789581516099998E-6</v>
      </c>
      <c r="E276" s="1">
        <f t="shared" si="4"/>
        <v>2.1789581516099998</v>
      </c>
      <c r="F276">
        <v>2.5460663327307599E-2</v>
      </c>
      <c r="G276">
        <v>2</v>
      </c>
      <c r="H276">
        <v>5.9326441763832598</v>
      </c>
    </row>
    <row r="277" spans="1:8" x14ac:dyDescent="0.2">
      <c r="A277">
        <v>276</v>
      </c>
      <c r="B277" t="s">
        <v>288</v>
      </c>
      <c r="C277" t="s">
        <v>265</v>
      </c>
      <c r="D277" s="1">
        <v>6.0796387918800001E-7</v>
      </c>
      <c r="E277" s="1">
        <f t="shared" si="4"/>
        <v>0.60796387918799999</v>
      </c>
      <c r="F277">
        <v>7.1041836813613797E-3</v>
      </c>
      <c r="G277">
        <v>6</v>
      </c>
      <c r="H277">
        <v>2.2397693993201599</v>
      </c>
    </row>
    <row r="278" spans="1:8" x14ac:dyDescent="0.2">
      <c r="A278">
        <v>277</v>
      </c>
      <c r="B278" t="s">
        <v>289</v>
      </c>
      <c r="C278" t="s">
        <v>265</v>
      </c>
      <c r="D278" s="1">
        <v>4.0785827636900003E-6</v>
      </c>
      <c r="E278" s="1">
        <f t="shared" si="4"/>
        <v>4.0785827636900001</v>
      </c>
      <c r="F278">
        <v>4.7750277203594801E-2</v>
      </c>
      <c r="G278">
        <v>6</v>
      </c>
      <c r="H278">
        <v>2.2397693993201599</v>
      </c>
    </row>
    <row r="279" spans="1:8" x14ac:dyDescent="0.2">
      <c r="A279">
        <v>278</v>
      </c>
      <c r="B279" t="s">
        <v>290</v>
      </c>
      <c r="C279" t="s">
        <v>265</v>
      </c>
      <c r="D279" s="1">
        <v>3.7032000403299999E-6</v>
      </c>
      <c r="E279" s="1">
        <f t="shared" si="4"/>
        <v>3.7032000403300001</v>
      </c>
      <c r="F279">
        <v>4.3454674076979401E-2</v>
      </c>
      <c r="G279">
        <v>6</v>
      </c>
      <c r="H279">
        <v>2.2397693993201599</v>
      </c>
    </row>
    <row r="280" spans="1:8" x14ac:dyDescent="0.2">
      <c r="A280">
        <v>279</v>
      </c>
      <c r="B280" t="s">
        <v>291</v>
      </c>
      <c r="C280" t="s">
        <v>265</v>
      </c>
      <c r="D280" s="1">
        <v>2.2640152528500002E-6</v>
      </c>
      <c r="E280" s="1">
        <f t="shared" si="4"/>
        <v>2.2640152528500002</v>
      </c>
      <c r="F280">
        <v>2.64559124047378E-2</v>
      </c>
      <c r="G280">
        <v>6</v>
      </c>
      <c r="H280">
        <v>2.2397693993201599</v>
      </c>
    </row>
    <row r="281" spans="1:8" x14ac:dyDescent="0.2">
      <c r="A281">
        <v>280</v>
      </c>
      <c r="B281" t="s">
        <v>292</v>
      </c>
      <c r="C281" t="s">
        <v>265</v>
      </c>
      <c r="D281" s="1">
        <v>8.5758433260500003E-7</v>
      </c>
      <c r="E281" s="1">
        <f t="shared" si="4"/>
        <v>0.857584332605</v>
      </c>
      <c r="F281">
        <v>1.04403692606608E-2</v>
      </c>
      <c r="G281">
        <v>6</v>
      </c>
      <c r="H281">
        <v>2.2397693993201599</v>
      </c>
    </row>
    <row r="282" spans="1:8" x14ac:dyDescent="0.2">
      <c r="A282">
        <v>281</v>
      </c>
      <c r="B282" t="s">
        <v>293</v>
      </c>
      <c r="C282" t="s">
        <v>265</v>
      </c>
      <c r="D282" s="1">
        <v>9.1821904864999997E-7</v>
      </c>
      <c r="E282" s="1">
        <f t="shared" si="4"/>
        <v>0.91821904864999992</v>
      </c>
      <c r="F282">
        <v>1.0729781144605899E-2</v>
      </c>
      <c r="G282">
        <v>6</v>
      </c>
      <c r="H282">
        <v>2.2397693993201599</v>
      </c>
    </row>
    <row r="283" spans="1:8" x14ac:dyDescent="0.2">
      <c r="A283">
        <v>282</v>
      </c>
      <c r="B283" t="s">
        <v>294</v>
      </c>
      <c r="C283" t="s">
        <v>265</v>
      </c>
      <c r="D283" s="1">
        <v>3.0526104598399998E-7</v>
      </c>
      <c r="E283" s="1">
        <f t="shared" si="4"/>
        <v>0.305261045984</v>
      </c>
      <c r="F283">
        <v>3.6642992726700599E-3</v>
      </c>
      <c r="G283">
        <v>6</v>
      </c>
      <c r="H283">
        <v>2.2397693993201599</v>
      </c>
    </row>
    <row r="284" spans="1:8" x14ac:dyDescent="0.2">
      <c r="A284">
        <v>283</v>
      </c>
      <c r="B284" t="s">
        <v>295</v>
      </c>
      <c r="C284" t="s">
        <v>265</v>
      </c>
      <c r="D284" s="1">
        <v>8.8016314470299996E-7</v>
      </c>
      <c r="E284" s="1">
        <f t="shared" si="4"/>
        <v>0.88016314470299994</v>
      </c>
      <c r="F284">
        <v>1.03330881437832E-2</v>
      </c>
      <c r="G284">
        <v>6</v>
      </c>
      <c r="H284">
        <v>2.2397693993201599</v>
      </c>
    </row>
    <row r="285" spans="1:8" x14ac:dyDescent="0.2">
      <c r="A285">
        <v>284</v>
      </c>
      <c r="B285" t="s">
        <v>296</v>
      </c>
      <c r="C285" t="s">
        <v>265</v>
      </c>
      <c r="D285" s="1">
        <v>1.51720290447E-6</v>
      </c>
      <c r="E285" s="1">
        <f t="shared" si="4"/>
        <v>1.5172029044699999</v>
      </c>
      <c r="F285">
        <v>1.78547668235742E-2</v>
      </c>
      <c r="G285">
        <v>6</v>
      </c>
      <c r="H285">
        <v>2.2397693993201599</v>
      </c>
    </row>
    <row r="286" spans="1:8" x14ac:dyDescent="0.2">
      <c r="A286">
        <v>285</v>
      </c>
      <c r="B286" t="s">
        <v>297</v>
      </c>
      <c r="C286" t="s">
        <v>265</v>
      </c>
      <c r="D286" s="1">
        <v>2.9160737676000001E-7</v>
      </c>
      <c r="E286" s="1">
        <f t="shared" si="4"/>
        <v>0.29160737675999998</v>
      </c>
      <c r="F286">
        <v>3.4214596492555599E-3</v>
      </c>
      <c r="G286">
        <v>6</v>
      </c>
      <c r="H286">
        <v>2.2397693993201599</v>
      </c>
    </row>
    <row r="287" spans="1:8" x14ac:dyDescent="0.2">
      <c r="A287">
        <v>286</v>
      </c>
      <c r="B287" t="s">
        <v>298</v>
      </c>
      <c r="C287" t="s">
        <v>265</v>
      </c>
      <c r="D287" s="1">
        <v>1.1093805298099999E-6</v>
      </c>
      <c r="E287" s="1">
        <f t="shared" si="4"/>
        <v>1.1093805298099999</v>
      </c>
      <c r="F287">
        <v>1.31426409403679E-2</v>
      </c>
      <c r="G287">
        <v>6</v>
      </c>
      <c r="H287">
        <v>2.2397693993201599</v>
      </c>
    </row>
    <row r="288" spans="1:8" x14ac:dyDescent="0.2">
      <c r="A288">
        <v>287</v>
      </c>
      <c r="B288" t="s">
        <v>299</v>
      </c>
      <c r="C288" t="s">
        <v>265</v>
      </c>
      <c r="D288" s="1">
        <v>5.1128856881700003E-7</v>
      </c>
      <c r="E288" s="1">
        <f t="shared" si="4"/>
        <v>0.51128856881700002</v>
      </c>
      <c r="F288">
        <v>5.9747179934844597E-3</v>
      </c>
      <c r="G288">
        <v>6</v>
      </c>
      <c r="H288">
        <v>2.2397693993201599</v>
      </c>
    </row>
    <row r="289" spans="1:8" x14ac:dyDescent="0.2">
      <c r="A289">
        <v>288</v>
      </c>
      <c r="B289" t="s">
        <v>300</v>
      </c>
      <c r="C289" t="s">
        <v>265</v>
      </c>
      <c r="D289" s="1">
        <v>3.8228409581200002E-7</v>
      </c>
      <c r="E289" s="1">
        <f t="shared" si="4"/>
        <v>0.38228409581200001</v>
      </c>
      <c r="F289">
        <v>4.4672261376721397E-3</v>
      </c>
      <c r="G289">
        <v>6</v>
      </c>
      <c r="H289">
        <v>2.2397693993201599</v>
      </c>
    </row>
    <row r="290" spans="1:8" x14ac:dyDescent="0.2">
      <c r="A290">
        <v>289</v>
      </c>
      <c r="B290" t="s">
        <v>301</v>
      </c>
      <c r="C290" t="s">
        <v>265</v>
      </c>
      <c r="D290" s="1">
        <v>3.0841632477199997E-7</v>
      </c>
      <c r="E290" s="1">
        <f t="shared" si="4"/>
        <v>0.30841632477199998</v>
      </c>
      <c r="F290">
        <v>3.6040467016971701E-3</v>
      </c>
      <c r="G290">
        <v>6</v>
      </c>
      <c r="H290">
        <v>2.2397693993201599</v>
      </c>
    </row>
    <row r="291" spans="1:8" x14ac:dyDescent="0.2">
      <c r="A291">
        <v>290</v>
      </c>
      <c r="B291" t="s">
        <v>302</v>
      </c>
      <c r="C291" t="s">
        <v>265</v>
      </c>
      <c r="D291" s="1">
        <v>1.0901774337399999E-6</v>
      </c>
      <c r="E291" s="1">
        <f t="shared" si="4"/>
        <v>1.0901774337399999</v>
      </c>
      <c r="F291">
        <v>1.2739413354599599E-2</v>
      </c>
      <c r="G291">
        <v>6</v>
      </c>
      <c r="H291">
        <v>2.2397693993201599</v>
      </c>
    </row>
    <row r="292" spans="1:8" x14ac:dyDescent="0.2">
      <c r="A292">
        <v>291</v>
      </c>
      <c r="B292" t="s">
        <v>303</v>
      </c>
      <c r="C292" t="s">
        <v>265</v>
      </c>
      <c r="D292" s="1">
        <v>3.5786387667200002E-6</v>
      </c>
      <c r="E292" s="1">
        <f t="shared" si="4"/>
        <v>3.5786387667200001</v>
      </c>
      <c r="F292">
        <v>4.2938446266671502E-2</v>
      </c>
      <c r="G292">
        <v>6</v>
      </c>
      <c r="H292">
        <v>2.2397693993201599</v>
      </c>
    </row>
    <row r="293" spans="1:8" x14ac:dyDescent="0.2">
      <c r="A293">
        <v>292</v>
      </c>
      <c r="B293" t="s">
        <v>304</v>
      </c>
      <c r="C293" t="s">
        <v>265</v>
      </c>
      <c r="D293" s="1">
        <v>1.0507329945600001E-5</v>
      </c>
      <c r="E293" s="1">
        <f t="shared" si="4"/>
        <v>10.5073299456</v>
      </c>
      <c r="F293">
        <v>0.122782279065399</v>
      </c>
      <c r="G293">
        <v>6</v>
      </c>
      <c r="H293">
        <v>2.2397693993201599</v>
      </c>
    </row>
    <row r="294" spans="1:8" x14ac:dyDescent="0.2">
      <c r="A294">
        <v>293</v>
      </c>
      <c r="B294" t="s">
        <v>305</v>
      </c>
      <c r="C294" t="s">
        <v>265</v>
      </c>
      <c r="D294" s="1">
        <v>1.0351683668500001E-7</v>
      </c>
      <c r="E294" s="1">
        <f t="shared" si="4"/>
        <v>0.103516836685</v>
      </c>
      <c r="F294">
        <v>1.2096699713100699E-3</v>
      </c>
      <c r="G294">
        <v>6</v>
      </c>
      <c r="H294">
        <v>2.2397693993201599</v>
      </c>
    </row>
    <row r="295" spans="1:8" x14ac:dyDescent="0.2">
      <c r="A295">
        <v>294</v>
      </c>
      <c r="B295" t="s">
        <v>306</v>
      </c>
      <c r="C295" t="s">
        <v>265</v>
      </c>
      <c r="D295" s="1">
        <v>3.09554070462E-7</v>
      </c>
      <c r="E295" s="1">
        <f t="shared" si="4"/>
        <v>0.30955407046200001</v>
      </c>
      <c r="F295">
        <v>3.617218102952E-3</v>
      </c>
      <c r="G295">
        <v>6</v>
      </c>
      <c r="H295">
        <v>2.2397693993201599</v>
      </c>
    </row>
    <row r="296" spans="1:8" x14ac:dyDescent="0.2">
      <c r="A296">
        <v>295</v>
      </c>
      <c r="B296" t="s">
        <v>307</v>
      </c>
      <c r="C296" t="s">
        <v>265</v>
      </c>
      <c r="D296" s="1">
        <v>1.1888917064E-6</v>
      </c>
      <c r="E296" s="1">
        <f t="shared" si="4"/>
        <v>1.1888917064</v>
      </c>
      <c r="F296">
        <v>1.40117709242519E-2</v>
      </c>
      <c r="G296">
        <v>6</v>
      </c>
      <c r="H296">
        <v>2.2397693993201599</v>
      </c>
    </row>
    <row r="297" spans="1:8" x14ac:dyDescent="0.2">
      <c r="A297">
        <v>296</v>
      </c>
      <c r="B297" t="s">
        <v>308</v>
      </c>
      <c r="C297" t="s">
        <v>265</v>
      </c>
      <c r="D297" s="1">
        <v>2.7906318259200002E-7</v>
      </c>
      <c r="E297" s="1">
        <f t="shared" si="4"/>
        <v>0.27906318259200003</v>
      </c>
      <c r="F297">
        <v>3.3601004614459799E-3</v>
      </c>
      <c r="G297">
        <v>6</v>
      </c>
      <c r="H297">
        <v>2.2397693993201599</v>
      </c>
    </row>
    <row r="298" spans="1:8" x14ac:dyDescent="0.2">
      <c r="A298">
        <v>297</v>
      </c>
      <c r="B298" t="s">
        <v>309</v>
      </c>
      <c r="C298" t="s">
        <v>265</v>
      </c>
      <c r="D298" s="1">
        <v>5.77498204361E-6</v>
      </c>
      <c r="E298" s="1">
        <f t="shared" si="4"/>
        <v>5.7749820436099997</v>
      </c>
      <c r="F298">
        <v>6.8154789477693101E-2</v>
      </c>
      <c r="G298">
        <v>6</v>
      </c>
      <c r="H298">
        <v>2.2397693993201599</v>
      </c>
    </row>
    <row r="299" spans="1:8" x14ac:dyDescent="0.2">
      <c r="A299">
        <v>298</v>
      </c>
      <c r="B299" t="s">
        <v>310</v>
      </c>
      <c r="C299" t="s">
        <v>265</v>
      </c>
      <c r="D299" s="1">
        <v>1.2263185292599999E-6</v>
      </c>
      <c r="E299" s="1">
        <f t="shared" si="4"/>
        <v>1.2263185292599998</v>
      </c>
      <c r="F299">
        <v>1.48556505215066E-2</v>
      </c>
      <c r="G299">
        <v>6</v>
      </c>
      <c r="H299">
        <v>2.2397693993201599</v>
      </c>
    </row>
    <row r="300" spans="1:8" x14ac:dyDescent="0.2">
      <c r="A300">
        <v>299</v>
      </c>
      <c r="B300" t="s">
        <v>311</v>
      </c>
      <c r="C300" t="s">
        <v>265</v>
      </c>
      <c r="D300" s="1">
        <v>1.72534537781E-6</v>
      </c>
      <c r="E300" s="1">
        <f t="shared" si="4"/>
        <v>1.7253453778100001</v>
      </c>
      <c r="F300">
        <v>2.02554187346137E-2</v>
      </c>
      <c r="G300">
        <v>6</v>
      </c>
      <c r="H300">
        <v>2.2397693993201599</v>
      </c>
    </row>
    <row r="301" spans="1:8" x14ac:dyDescent="0.2">
      <c r="A301">
        <v>300</v>
      </c>
      <c r="B301" t="s">
        <v>312</v>
      </c>
      <c r="C301" t="s">
        <v>265</v>
      </c>
      <c r="D301" s="1">
        <v>2.4135893357900001E-6</v>
      </c>
      <c r="E301" s="1">
        <f t="shared" si="4"/>
        <v>2.4135893357900002</v>
      </c>
      <c r="F301">
        <v>2.8204562869620899E-2</v>
      </c>
      <c r="G301">
        <v>6</v>
      </c>
      <c r="H301">
        <v>2.2397693993201599</v>
      </c>
    </row>
    <row r="302" spans="1:8" x14ac:dyDescent="0.2">
      <c r="A302">
        <v>301</v>
      </c>
      <c r="B302" t="s">
        <v>313</v>
      </c>
      <c r="C302" t="s">
        <v>265</v>
      </c>
      <c r="D302" s="1">
        <v>5.0992130549699997E-8</v>
      </c>
      <c r="E302" s="1">
        <f t="shared" si="4"/>
        <v>5.0992130549699997E-2</v>
      </c>
      <c r="F302">
        <v>5.9587889721381398E-4</v>
      </c>
      <c r="G302">
        <v>6</v>
      </c>
      <c r="H302">
        <v>2.2397693993201599</v>
      </c>
    </row>
    <row r="303" spans="1:8" x14ac:dyDescent="0.2">
      <c r="A303">
        <v>302</v>
      </c>
      <c r="B303" t="s">
        <v>314</v>
      </c>
      <c r="C303" t="s">
        <v>265</v>
      </c>
      <c r="D303" s="1">
        <v>2.37662334926E-7</v>
      </c>
      <c r="E303" s="1">
        <f t="shared" si="4"/>
        <v>0.237662334926</v>
      </c>
      <c r="F303">
        <v>2.7772726170336801E-3</v>
      </c>
      <c r="G303">
        <v>6</v>
      </c>
      <c r="H303">
        <v>2.2397693993201599</v>
      </c>
    </row>
    <row r="304" spans="1:8" x14ac:dyDescent="0.2">
      <c r="A304">
        <v>303</v>
      </c>
      <c r="B304" t="s">
        <v>315</v>
      </c>
      <c r="C304" t="s">
        <v>265</v>
      </c>
      <c r="D304" s="1">
        <v>4.6761282066999999E-7</v>
      </c>
      <c r="E304" s="1">
        <f t="shared" si="4"/>
        <v>0.46761282066999998</v>
      </c>
      <c r="F304">
        <v>5.4644911131113798E-3</v>
      </c>
      <c r="G304">
        <v>7</v>
      </c>
      <c r="H304">
        <v>10.5410247122763</v>
      </c>
    </row>
    <row r="305" spans="1:8" x14ac:dyDescent="0.2">
      <c r="A305">
        <v>304</v>
      </c>
      <c r="B305" t="s">
        <v>316</v>
      </c>
      <c r="C305" t="s">
        <v>265</v>
      </c>
      <c r="D305" s="1">
        <v>1.3730852515000001E-7</v>
      </c>
      <c r="E305" s="1">
        <f t="shared" si="4"/>
        <v>0.13730852515</v>
      </c>
      <c r="F305">
        <v>1.60462006293889E-3</v>
      </c>
      <c r="G305">
        <v>7</v>
      </c>
      <c r="H305">
        <v>10.5410247122763</v>
      </c>
    </row>
    <row r="306" spans="1:8" x14ac:dyDescent="0.2">
      <c r="A306">
        <v>305</v>
      </c>
      <c r="B306" t="s">
        <v>317</v>
      </c>
      <c r="C306" t="s">
        <v>265</v>
      </c>
      <c r="D306" s="1">
        <v>8.1923646586399995E-8</v>
      </c>
      <c r="E306" s="1">
        <f t="shared" si="4"/>
        <v>8.1923646586400001E-2</v>
      </c>
      <c r="F306">
        <v>1.70570135140419E-3</v>
      </c>
      <c r="G306">
        <v>7</v>
      </c>
      <c r="H306">
        <v>10.5410247122763</v>
      </c>
    </row>
    <row r="307" spans="1:8" x14ac:dyDescent="0.2">
      <c r="A307">
        <v>306</v>
      </c>
      <c r="B307" t="s">
        <v>318</v>
      </c>
      <c r="C307" t="s">
        <v>319</v>
      </c>
      <c r="D307" s="1">
        <v>6.4663360972700004E-7</v>
      </c>
      <c r="E307" s="1">
        <f t="shared" si="4"/>
        <v>0.64663360972700001</v>
      </c>
      <c r="F307">
        <v>7.5572463583631899E-3</v>
      </c>
      <c r="G307">
        <v>16</v>
      </c>
      <c r="H307">
        <v>1.06483459360062</v>
      </c>
    </row>
    <row r="308" spans="1:8" x14ac:dyDescent="0.2">
      <c r="A308">
        <v>307</v>
      </c>
      <c r="B308" t="s">
        <v>320</v>
      </c>
      <c r="C308" t="s">
        <v>319</v>
      </c>
      <c r="D308" s="1">
        <v>3.70491277451E-7</v>
      </c>
      <c r="E308" s="1">
        <f t="shared" si="4"/>
        <v>0.37049127745100002</v>
      </c>
      <c r="F308">
        <v>4.3299628531175997E-3</v>
      </c>
      <c r="G308">
        <v>16</v>
      </c>
      <c r="H308">
        <v>1.06483459360062</v>
      </c>
    </row>
    <row r="309" spans="1:8" x14ac:dyDescent="0.2">
      <c r="A309">
        <v>308</v>
      </c>
      <c r="B309" t="s">
        <v>321</v>
      </c>
      <c r="C309" t="s">
        <v>319</v>
      </c>
      <c r="D309" s="1">
        <v>5.6861313299600004E-7</v>
      </c>
      <c r="E309" s="1">
        <f t="shared" si="4"/>
        <v>0.56861313299600003</v>
      </c>
      <c r="F309">
        <v>6.6454310571991398E-3</v>
      </c>
      <c r="G309">
        <v>16</v>
      </c>
      <c r="H309">
        <v>1.06483459360062</v>
      </c>
    </row>
    <row r="310" spans="1:8" x14ac:dyDescent="0.2">
      <c r="A310">
        <v>309</v>
      </c>
      <c r="B310" t="s">
        <v>322</v>
      </c>
      <c r="C310" t="s">
        <v>319</v>
      </c>
      <c r="D310" s="1">
        <v>6.5079426822800003E-8</v>
      </c>
      <c r="E310" s="1">
        <f t="shared" si="4"/>
        <v>6.5079426822800004E-2</v>
      </c>
      <c r="F310">
        <v>7.6059192980080798E-4</v>
      </c>
      <c r="G310">
        <v>16</v>
      </c>
      <c r="H310">
        <v>1.06483459360062</v>
      </c>
    </row>
    <row r="311" spans="1:8" x14ac:dyDescent="0.2">
      <c r="A311">
        <v>310</v>
      </c>
      <c r="B311" t="s">
        <v>323</v>
      </c>
      <c r="C311" t="s">
        <v>319</v>
      </c>
      <c r="D311" s="1">
        <v>6.6203320276400003E-8</v>
      </c>
      <c r="E311" s="1">
        <f t="shared" si="4"/>
        <v>6.6203320276399996E-2</v>
      </c>
      <c r="F311">
        <v>7.73760174985044E-4</v>
      </c>
      <c r="G311">
        <v>17</v>
      </c>
      <c r="H311">
        <v>1.04471997839231</v>
      </c>
    </row>
    <row r="312" spans="1:8" x14ac:dyDescent="0.2">
      <c r="A312">
        <v>311</v>
      </c>
      <c r="B312" t="s">
        <v>324</v>
      </c>
      <c r="C312" t="s">
        <v>319</v>
      </c>
      <c r="D312" s="1">
        <v>2.6867012656000002E-7</v>
      </c>
      <c r="E312" s="1">
        <f t="shared" si="4"/>
        <v>0.26867012656</v>
      </c>
      <c r="F312">
        <v>3.1401245113263101E-3</v>
      </c>
      <c r="G312">
        <v>17</v>
      </c>
      <c r="H312">
        <v>1.04471997839231</v>
      </c>
    </row>
    <row r="313" spans="1:8" x14ac:dyDescent="0.2">
      <c r="A313">
        <v>312</v>
      </c>
      <c r="B313" t="s">
        <v>325</v>
      </c>
      <c r="C313" t="s">
        <v>319</v>
      </c>
      <c r="D313" s="1">
        <v>7.4428373574099997E-7</v>
      </c>
      <c r="E313" s="1">
        <f t="shared" si="4"/>
        <v>0.74428373574099993</v>
      </c>
      <c r="F313">
        <v>8.6990690523350307E-3</v>
      </c>
      <c r="G313">
        <v>20</v>
      </c>
      <c r="H313">
        <v>3.5517894504785401</v>
      </c>
    </row>
    <row r="314" spans="1:8" x14ac:dyDescent="0.2">
      <c r="A314">
        <v>313</v>
      </c>
      <c r="B314" t="s">
        <v>326</v>
      </c>
      <c r="C314" t="s">
        <v>319</v>
      </c>
      <c r="D314" s="1">
        <v>2.3407047761200001E-7</v>
      </c>
      <c r="E314" s="1">
        <f t="shared" si="4"/>
        <v>0.23407047761200001</v>
      </c>
      <c r="F314">
        <v>2.7358105252879099E-3</v>
      </c>
      <c r="G314">
        <v>20</v>
      </c>
      <c r="H314">
        <v>3.5517894504785401</v>
      </c>
    </row>
    <row r="315" spans="1:8" x14ac:dyDescent="0.2">
      <c r="A315">
        <v>314</v>
      </c>
      <c r="B315" t="s">
        <v>327</v>
      </c>
      <c r="C315" t="s">
        <v>319</v>
      </c>
      <c r="D315" s="1">
        <v>7.7806805105799997E-8</v>
      </c>
      <c r="E315" s="1">
        <f t="shared" si="4"/>
        <v>7.78068051058E-2</v>
      </c>
      <c r="F315">
        <v>9.1925004089320997E-4</v>
      </c>
      <c r="G315">
        <v>19</v>
      </c>
      <c r="H315">
        <v>0.86073232980898595</v>
      </c>
    </row>
    <row r="316" spans="1:8" x14ac:dyDescent="0.2">
      <c r="A316">
        <v>315</v>
      </c>
      <c r="B316" t="s">
        <v>328</v>
      </c>
      <c r="C316" t="s">
        <v>319</v>
      </c>
      <c r="D316" s="1">
        <v>3.3183944242200002E-8</v>
      </c>
      <c r="E316" s="1">
        <f t="shared" si="4"/>
        <v>3.3183944242200003E-2</v>
      </c>
      <c r="F316">
        <v>3.8786142095550898E-4</v>
      </c>
      <c r="G316">
        <v>19</v>
      </c>
      <c r="H316">
        <v>0.86073232980898595</v>
      </c>
    </row>
    <row r="317" spans="1:8" x14ac:dyDescent="0.2">
      <c r="A317">
        <v>316</v>
      </c>
      <c r="B317" t="s">
        <v>329</v>
      </c>
      <c r="C317" t="s">
        <v>319</v>
      </c>
      <c r="D317" s="1">
        <v>1.08624336351E-6</v>
      </c>
      <c r="E317" s="1">
        <f t="shared" si="4"/>
        <v>1.0862433635099999</v>
      </c>
      <c r="F317">
        <v>1.26962818612375E-2</v>
      </c>
      <c r="G317">
        <v>19</v>
      </c>
      <c r="H317">
        <v>0.86073232980898595</v>
      </c>
    </row>
    <row r="318" spans="1:8" x14ac:dyDescent="0.2">
      <c r="A318">
        <v>317</v>
      </c>
      <c r="B318" t="s">
        <v>330</v>
      </c>
      <c r="C318" t="s">
        <v>319</v>
      </c>
      <c r="D318" s="1">
        <v>6.6369470125900001E-8</v>
      </c>
      <c r="E318" s="1">
        <f t="shared" si="4"/>
        <v>6.6369470125899999E-2</v>
      </c>
      <c r="F318">
        <v>7.7572525083459897E-4</v>
      </c>
      <c r="G318">
        <v>19</v>
      </c>
      <c r="H318">
        <v>0.86073232980898595</v>
      </c>
    </row>
    <row r="319" spans="1:8" x14ac:dyDescent="0.2">
      <c r="A319">
        <v>318</v>
      </c>
      <c r="B319" t="s">
        <v>331</v>
      </c>
      <c r="C319" t="s">
        <v>319</v>
      </c>
      <c r="D319" s="1">
        <v>2.5983898109500002E-7</v>
      </c>
      <c r="E319" s="1">
        <f t="shared" si="4"/>
        <v>0.25983898109500003</v>
      </c>
      <c r="F319">
        <v>3.0370133764054601E-3</v>
      </c>
      <c r="G319">
        <v>19</v>
      </c>
      <c r="H319">
        <v>0.86073232980898595</v>
      </c>
    </row>
    <row r="320" spans="1:8" x14ac:dyDescent="0.2">
      <c r="A320">
        <v>319</v>
      </c>
      <c r="B320" t="s">
        <v>332</v>
      </c>
      <c r="C320" t="s">
        <v>319</v>
      </c>
      <c r="D320" s="1">
        <v>2.0247990735899999E-7</v>
      </c>
      <c r="E320" s="1">
        <f t="shared" si="4"/>
        <v>0.20247990735899998</v>
      </c>
      <c r="F320">
        <v>2.3666080705225501E-3</v>
      </c>
      <c r="G320">
        <v>19</v>
      </c>
      <c r="H320">
        <v>0.86073232980898595</v>
      </c>
    </row>
    <row r="321" spans="1:8" x14ac:dyDescent="0.2">
      <c r="A321">
        <v>320</v>
      </c>
      <c r="B321" t="s">
        <v>333</v>
      </c>
      <c r="C321" t="s">
        <v>319</v>
      </c>
      <c r="D321" s="1">
        <v>2.9712343246699998E-7</v>
      </c>
      <c r="E321" s="1">
        <f t="shared" si="4"/>
        <v>0.29712343246699996</v>
      </c>
      <c r="F321">
        <v>3.6029257731869501E-3</v>
      </c>
      <c r="G321">
        <v>19</v>
      </c>
      <c r="H321">
        <v>0.86073232980898595</v>
      </c>
    </row>
    <row r="322" spans="1:8" x14ac:dyDescent="0.2">
      <c r="A322">
        <v>321</v>
      </c>
      <c r="B322" t="s">
        <v>334</v>
      </c>
      <c r="C322" t="s">
        <v>319</v>
      </c>
      <c r="D322" s="1">
        <v>7.1893579216700002E-8</v>
      </c>
      <c r="E322" s="1">
        <f t="shared" si="4"/>
        <v>7.1893579216700004E-2</v>
      </c>
      <c r="F322">
        <v>8.8683696805653695E-4</v>
      </c>
      <c r="G322">
        <v>19</v>
      </c>
      <c r="H322">
        <v>0.86073232980898595</v>
      </c>
    </row>
    <row r="323" spans="1:8" x14ac:dyDescent="0.2">
      <c r="A323">
        <v>322</v>
      </c>
      <c r="B323" t="s">
        <v>335</v>
      </c>
      <c r="C323" t="s">
        <v>319</v>
      </c>
      <c r="D323" s="1">
        <v>2.5063845737200002E-7</v>
      </c>
      <c r="E323" s="1">
        <f t="shared" ref="E323:E386" si="5">D323*1000000</f>
        <v>0.25063845737200002</v>
      </c>
      <c r="F323">
        <v>2.9970352498039101E-3</v>
      </c>
      <c r="G323">
        <v>19</v>
      </c>
      <c r="H323">
        <v>0.86073232980898595</v>
      </c>
    </row>
    <row r="324" spans="1:8" x14ac:dyDescent="0.2">
      <c r="A324">
        <v>323</v>
      </c>
      <c r="B324" t="s">
        <v>336</v>
      </c>
      <c r="C324" t="s">
        <v>319</v>
      </c>
      <c r="D324" s="1">
        <v>2.3180507693E-7</v>
      </c>
      <c r="E324" s="1">
        <f t="shared" si="5"/>
        <v>0.23180507692999999</v>
      </c>
      <c r="F324">
        <v>2.8649847513014101E-3</v>
      </c>
      <c r="G324">
        <v>19</v>
      </c>
      <c r="H324">
        <v>0.86073232980898595</v>
      </c>
    </row>
    <row r="325" spans="1:8" x14ac:dyDescent="0.2">
      <c r="A325">
        <v>324</v>
      </c>
      <c r="B325" t="s">
        <v>337</v>
      </c>
      <c r="C325" t="s">
        <v>319</v>
      </c>
      <c r="D325" s="1">
        <v>1.7029818907700001E-7</v>
      </c>
      <c r="E325" s="1">
        <f t="shared" si="5"/>
        <v>0.17029818907700001</v>
      </c>
      <c r="F325">
        <v>2.1002980004003898E-3</v>
      </c>
      <c r="G325">
        <v>19</v>
      </c>
      <c r="H325">
        <v>0.86073232980898595</v>
      </c>
    </row>
    <row r="326" spans="1:8" x14ac:dyDescent="0.2">
      <c r="A326">
        <v>325</v>
      </c>
      <c r="B326" t="s">
        <v>338</v>
      </c>
      <c r="C326" t="s">
        <v>319</v>
      </c>
      <c r="D326" s="1">
        <v>2.0482932820500001E-7</v>
      </c>
      <c r="E326" s="1">
        <f t="shared" si="5"/>
        <v>0.20482932820500002</v>
      </c>
      <c r="F326">
        <v>2.4728480441883701E-3</v>
      </c>
      <c r="G326">
        <v>19</v>
      </c>
      <c r="H326">
        <v>0.86073232980898595</v>
      </c>
    </row>
    <row r="327" spans="1:8" x14ac:dyDescent="0.2">
      <c r="A327">
        <v>326</v>
      </c>
      <c r="B327" t="s">
        <v>339</v>
      </c>
      <c r="C327" t="s">
        <v>319</v>
      </c>
      <c r="D327" s="1">
        <v>4.1630172405199998E-7</v>
      </c>
      <c r="E327" s="1">
        <f t="shared" si="5"/>
        <v>0.416301724052</v>
      </c>
      <c r="F327">
        <v>4.9313863909563101E-3</v>
      </c>
      <c r="G327">
        <v>19</v>
      </c>
      <c r="H327">
        <v>0.86073232980898595</v>
      </c>
    </row>
    <row r="328" spans="1:8" x14ac:dyDescent="0.2">
      <c r="A328">
        <v>327</v>
      </c>
      <c r="B328" t="s">
        <v>340</v>
      </c>
      <c r="C328" t="s">
        <v>319</v>
      </c>
      <c r="D328" s="1">
        <v>3.8693738524E-7</v>
      </c>
      <c r="E328" s="1">
        <f t="shared" si="5"/>
        <v>0.38693738523999999</v>
      </c>
      <c r="F328">
        <v>4.5224325006108599E-3</v>
      </c>
      <c r="G328">
        <v>17</v>
      </c>
      <c r="H328">
        <v>1.04471997839231</v>
      </c>
    </row>
    <row r="329" spans="1:8" x14ac:dyDescent="0.2">
      <c r="A329">
        <v>328</v>
      </c>
      <c r="B329" t="s">
        <v>341</v>
      </c>
      <c r="C329" t="s">
        <v>319</v>
      </c>
      <c r="D329" s="1">
        <v>1.4707579782299999E-7</v>
      </c>
      <c r="E329" s="1">
        <f t="shared" si="5"/>
        <v>0.14707579782299998</v>
      </c>
      <c r="F329">
        <v>1.71899937709828E-3</v>
      </c>
      <c r="G329">
        <v>17</v>
      </c>
      <c r="H329">
        <v>1.04471997839231</v>
      </c>
    </row>
    <row r="330" spans="1:8" x14ac:dyDescent="0.2">
      <c r="A330">
        <v>329</v>
      </c>
      <c r="B330" t="s">
        <v>342</v>
      </c>
      <c r="C330" t="s">
        <v>319</v>
      </c>
      <c r="D330" s="1">
        <v>1.00387517209E-7</v>
      </c>
      <c r="E330" s="1">
        <f t="shared" si="5"/>
        <v>0.10038751720899999</v>
      </c>
      <c r="F330">
        <v>1.1733021738035501E-3</v>
      </c>
      <c r="G330">
        <v>17</v>
      </c>
      <c r="H330">
        <v>1.04471997839231</v>
      </c>
    </row>
    <row r="331" spans="1:8" x14ac:dyDescent="0.2">
      <c r="A331">
        <v>330</v>
      </c>
      <c r="B331" t="s">
        <v>343</v>
      </c>
      <c r="C331" t="s">
        <v>319</v>
      </c>
      <c r="D331" s="1">
        <v>7.0474694580000003E-8</v>
      </c>
      <c r="E331" s="1">
        <f t="shared" si="5"/>
        <v>7.0474694579999997E-2</v>
      </c>
      <c r="F331">
        <v>8.2369229473813895E-4</v>
      </c>
      <c r="G331">
        <v>17</v>
      </c>
      <c r="H331">
        <v>1.04471997839231</v>
      </c>
    </row>
    <row r="332" spans="1:8" x14ac:dyDescent="0.2">
      <c r="A332">
        <v>331</v>
      </c>
      <c r="B332" t="s">
        <v>344</v>
      </c>
      <c r="C332" t="s">
        <v>319</v>
      </c>
      <c r="D332" s="1">
        <v>2.0965202743899999E-7</v>
      </c>
      <c r="E332" s="1">
        <f t="shared" si="5"/>
        <v>0.20965202743899999</v>
      </c>
      <c r="F332">
        <v>4.5081846260541297E-3</v>
      </c>
      <c r="G332">
        <v>17</v>
      </c>
      <c r="H332">
        <v>1.04471997839231</v>
      </c>
    </row>
    <row r="333" spans="1:8" x14ac:dyDescent="0.2">
      <c r="A333">
        <v>332</v>
      </c>
      <c r="B333" t="s">
        <v>345</v>
      </c>
      <c r="C333" t="s">
        <v>319</v>
      </c>
      <c r="D333" s="1">
        <v>1.4772918091E-7</v>
      </c>
      <c r="E333" s="1">
        <f t="shared" si="5"/>
        <v>0.14772918091000001</v>
      </c>
      <c r="F333">
        <v>1.72672749160061E-3</v>
      </c>
      <c r="G333">
        <v>18</v>
      </c>
      <c r="H333">
        <v>1.09174085439609</v>
      </c>
    </row>
    <row r="334" spans="1:8" x14ac:dyDescent="0.2">
      <c r="A334">
        <v>333</v>
      </c>
      <c r="B334" t="s">
        <v>346</v>
      </c>
      <c r="C334" t="s">
        <v>319</v>
      </c>
      <c r="D334" s="1">
        <v>1.3440691128800001E-7</v>
      </c>
      <c r="E334" s="1">
        <f t="shared" si="5"/>
        <v>0.134406911288</v>
      </c>
      <c r="F334">
        <v>1.5710187293114101E-3</v>
      </c>
      <c r="G334">
        <v>18</v>
      </c>
      <c r="H334">
        <v>1.09174085439609</v>
      </c>
    </row>
    <row r="335" spans="1:8" x14ac:dyDescent="0.2">
      <c r="A335">
        <v>334</v>
      </c>
      <c r="B335" t="s">
        <v>347</v>
      </c>
      <c r="C335" t="s">
        <v>319</v>
      </c>
      <c r="D335" s="1">
        <v>6.1163416712499999E-7</v>
      </c>
      <c r="E335" s="1">
        <f t="shared" si="5"/>
        <v>0.61163416712499996</v>
      </c>
      <c r="F335">
        <v>7.1491459619873196E-3</v>
      </c>
      <c r="G335">
        <v>18</v>
      </c>
      <c r="H335">
        <v>1.09174085439609</v>
      </c>
    </row>
    <row r="336" spans="1:8" x14ac:dyDescent="0.2">
      <c r="A336">
        <v>335</v>
      </c>
      <c r="B336" t="s">
        <v>348</v>
      </c>
      <c r="C336" t="s">
        <v>319</v>
      </c>
      <c r="D336" s="1">
        <v>1.35009679506E-7</v>
      </c>
      <c r="E336" s="1">
        <f t="shared" si="5"/>
        <v>0.13500967950600001</v>
      </c>
      <c r="F336">
        <v>1.57807726186002E-3</v>
      </c>
      <c r="G336">
        <v>18</v>
      </c>
      <c r="H336">
        <v>1.09174085439609</v>
      </c>
    </row>
    <row r="337" spans="1:8" x14ac:dyDescent="0.2">
      <c r="A337">
        <v>336</v>
      </c>
      <c r="B337" t="s">
        <v>349</v>
      </c>
      <c r="C337" t="s">
        <v>319</v>
      </c>
      <c r="D337" s="1">
        <v>3.3148039320699997E-7</v>
      </c>
      <c r="E337" s="1">
        <f t="shared" si="5"/>
        <v>0.33148039320699996</v>
      </c>
      <c r="F337">
        <v>3.8745791132391298E-3</v>
      </c>
      <c r="G337">
        <v>18</v>
      </c>
      <c r="H337">
        <v>1.09174085439609</v>
      </c>
    </row>
    <row r="338" spans="1:8" x14ac:dyDescent="0.2">
      <c r="A338">
        <v>337</v>
      </c>
      <c r="B338" t="s">
        <v>350</v>
      </c>
      <c r="C338" t="s">
        <v>319</v>
      </c>
      <c r="D338" s="1">
        <v>1.1469722382E-7</v>
      </c>
      <c r="E338" s="1">
        <f t="shared" si="5"/>
        <v>0.11469722382</v>
      </c>
      <c r="F338">
        <v>1.34059015070404E-3</v>
      </c>
      <c r="G338">
        <v>18</v>
      </c>
      <c r="H338">
        <v>1.09174085439609</v>
      </c>
    </row>
    <row r="339" spans="1:8" x14ac:dyDescent="0.2">
      <c r="A339">
        <v>338</v>
      </c>
      <c r="B339" t="s">
        <v>351</v>
      </c>
      <c r="C339" t="s">
        <v>319</v>
      </c>
      <c r="D339" s="1">
        <v>6.4178300197299998E-7</v>
      </c>
      <c r="E339" s="1">
        <f t="shared" si="5"/>
        <v>0.64178300197299998</v>
      </c>
      <c r="F339">
        <v>7.5012072117542298E-3</v>
      </c>
      <c r="G339">
        <v>18</v>
      </c>
      <c r="H339">
        <v>1.09174085439609</v>
      </c>
    </row>
    <row r="340" spans="1:8" x14ac:dyDescent="0.2">
      <c r="A340">
        <v>339</v>
      </c>
      <c r="B340" t="s">
        <v>352</v>
      </c>
      <c r="C340" t="s">
        <v>319</v>
      </c>
      <c r="D340" s="1">
        <v>9.4387098965300002E-7</v>
      </c>
      <c r="E340" s="1">
        <f t="shared" si="5"/>
        <v>0.94387098965299998</v>
      </c>
      <c r="F340">
        <v>1.10321179277043E-2</v>
      </c>
      <c r="G340">
        <v>18</v>
      </c>
      <c r="H340">
        <v>1.09174085439609</v>
      </c>
    </row>
    <row r="341" spans="1:8" x14ac:dyDescent="0.2">
      <c r="A341">
        <v>340</v>
      </c>
      <c r="B341" t="s">
        <v>353</v>
      </c>
      <c r="C341" t="s">
        <v>319</v>
      </c>
      <c r="D341" s="1">
        <v>9.8383577805600003E-8</v>
      </c>
      <c r="E341" s="1">
        <f t="shared" si="5"/>
        <v>9.8383577805600003E-2</v>
      </c>
      <c r="F341">
        <v>1.1499318956946999E-3</v>
      </c>
      <c r="G341">
        <v>18</v>
      </c>
      <c r="H341">
        <v>1.09174085439609</v>
      </c>
    </row>
    <row r="342" spans="1:8" x14ac:dyDescent="0.2">
      <c r="A342">
        <v>341</v>
      </c>
      <c r="B342" t="s">
        <v>354</v>
      </c>
      <c r="C342" t="s">
        <v>319</v>
      </c>
      <c r="D342" s="1">
        <v>2.8785520299100001E-7</v>
      </c>
      <c r="E342" s="1">
        <f t="shared" si="5"/>
        <v>0.28785520299100004</v>
      </c>
      <c r="F342">
        <v>3.3645296758169599E-3</v>
      </c>
      <c r="G342">
        <v>18</v>
      </c>
      <c r="H342">
        <v>1.09174085439609</v>
      </c>
    </row>
    <row r="343" spans="1:8" x14ac:dyDescent="0.2">
      <c r="A343">
        <v>342</v>
      </c>
      <c r="B343" t="s">
        <v>355</v>
      </c>
      <c r="C343" t="s">
        <v>319</v>
      </c>
      <c r="D343" s="1">
        <v>7.9991839540100002E-8</v>
      </c>
      <c r="E343" s="1">
        <f t="shared" si="5"/>
        <v>7.9991839540100002E-2</v>
      </c>
      <c r="F343">
        <v>9.3497637582628504E-4</v>
      </c>
      <c r="G343">
        <v>18</v>
      </c>
      <c r="H343">
        <v>1.09174085439609</v>
      </c>
    </row>
    <row r="344" spans="1:8" x14ac:dyDescent="0.2">
      <c r="A344">
        <v>343</v>
      </c>
      <c r="B344" t="s">
        <v>356</v>
      </c>
      <c r="C344" t="s">
        <v>319</v>
      </c>
      <c r="D344" s="1">
        <v>1.3887598078099999E-7</v>
      </c>
      <c r="E344" s="1">
        <f t="shared" si="5"/>
        <v>0.138875980781</v>
      </c>
      <c r="F344">
        <v>1.6232437241616401E-3</v>
      </c>
      <c r="G344">
        <v>18</v>
      </c>
      <c r="H344">
        <v>1.09174085439609</v>
      </c>
    </row>
    <row r="345" spans="1:8" x14ac:dyDescent="0.2">
      <c r="A345">
        <v>344</v>
      </c>
      <c r="B345" t="s">
        <v>357</v>
      </c>
      <c r="C345" t="s">
        <v>319</v>
      </c>
      <c r="D345" s="1">
        <v>1.61031654052E-6</v>
      </c>
      <c r="E345" s="1">
        <f t="shared" si="5"/>
        <v>1.61031654052</v>
      </c>
      <c r="F345">
        <v>1.8977003905209601E-2</v>
      </c>
      <c r="G345">
        <v>19</v>
      </c>
      <c r="H345">
        <v>0.86073232980898595</v>
      </c>
    </row>
    <row r="346" spans="1:8" x14ac:dyDescent="0.2">
      <c r="A346">
        <v>345</v>
      </c>
      <c r="B346" t="s">
        <v>358</v>
      </c>
      <c r="C346" t="s">
        <v>319</v>
      </c>
      <c r="D346" s="1">
        <v>5.6371001160400003E-7</v>
      </c>
      <c r="E346" s="1">
        <f t="shared" si="5"/>
        <v>0.56371001160400003</v>
      </c>
      <c r="F346">
        <v>6.74955346708763E-3</v>
      </c>
      <c r="G346">
        <v>19</v>
      </c>
      <c r="H346">
        <v>0.86073232980898595</v>
      </c>
    </row>
    <row r="347" spans="1:8" x14ac:dyDescent="0.2">
      <c r="A347">
        <v>346</v>
      </c>
      <c r="B347" t="s">
        <v>359</v>
      </c>
      <c r="C347" t="s">
        <v>319</v>
      </c>
      <c r="D347" s="1">
        <v>1.29991366691E-6</v>
      </c>
      <c r="E347" s="1">
        <f t="shared" si="5"/>
        <v>1.29991366691</v>
      </c>
      <c r="F347">
        <v>1.53530447695836E-2</v>
      </c>
      <c r="G347">
        <v>19</v>
      </c>
      <c r="H347">
        <v>0.86073232980898595</v>
      </c>
    </row>
    <row r="348" spans="1:8" x14ac:dyDescent="0.2">
      <c r="A348">
        <v>347</v>
      </c>
      <c r="B348" t="s">
        <v>360</v>
      </c>
      <c r="C348" t="s">
        <v>319</v>
      </c>
      <c r="D348" s="1">
        <v>8.7436360441199995E-7</v>
      </c>
      <c r="E348" s="1">
        <f t="shared" si="5"/>
        <v>0.8743636044119999</v>
      </c>
      <c r="F348">
        <v>1.0219958416986899E-2</v>
      </c>
      <c r="G348">
        <v>19</v>
      </c>
      <c r="H348">
        <v>0.86073232980898595</v>
      </c>
    </row>
    <row r="349" spans="1:8" x14ac:dyDescent="0.2">
      <c r="A349">
        <v>348</v>
      </c>
      <c r="B349" t="s">
        <v>361</v>
      </c>
      <c r="C349" t="s">
        <v>362</v>
      </c>
      <c r="D349" s="1">
        <v>1.3535576541100001E-7</v>
      </c>
      <c r="E349" s="1">
        <f t="shared" si="5"/>
        <v>0.135355765411</v>
      </c>
      <c r="F349">
        <v>1.6659561052503101E-3</v>
      </c>
      <c r="G349">
        <v>19</v>
      </c>
      <c r="H349">
        <v>0.86073232980898595</v>
      </c>
    </row>
    <row r="350" spans="1:8" x14ac:dyDescent="0.2">
      <c r="A350">
        <v>349</v>
      </c>
      <c r="B350" t="s">
        <v>363</v>
      </c>
      <c r="C350" t="s">
        <v>364</v>
      </c>
      <c r="D350" s="1">
        <v>2.9108850900300002E-7</v>
      </c>
      <c r="E350" s="1">
        <f t="shared" si="5"/>
        <v>0.29108850900300004</v>
      </c>
      <c r="F350">
        <v>3.4882517118691799E-3</v>
      </c>
      <c r="G350">
        <v>19</v>
      </c>
      <c r="H350">
        <v>0.86073232980898595</v>
      </c>
    </row>
    <row r="351" spans="1:8" x14ac:dyDescent="0.2">
      <c r="A351">
        <v>350</v>
      </c>
      <c r="B351" t="s">
        <v>365</v>
      </c>
      <c r="C351" t="s">
        <v>366</v>
      </c>
      <c r="D351" s="1">
        <v>2.4724442550100002E-7</v>
      </c>
      <c r="E351" s="1">
        <f t="shared" si="5"/>
        <v>0.24724442550100004</v>
      </c>
      <c r="F351">
        <v>3.0075038221607699E-3</v>
      </c>
      <c r="G351">
        <v>19</v>
      </c>
      <c r="H351">
        <v>0.86073232980898595</v>
      </c>
    </row>
    <row r="352" spans="1:8" x14ac:dyDescent="0.2">
      <c r="A352">
        <v>351</v>
      </c>
      <c r="B352" t="s">
        <v>367</v>
      </c>
      <c r="C352" t="s">
        <v>368</v>
      </c>
      <c r="D352" s="1">
        <v>2.6242434657800002E-7</v>
      </c>
      <c r="E352" s="1">
        <f t="shared" si="5"/>
        <v>0.26242434657800001</v>
      </c>
      <c r="F352">
        <v>3.1422550806113102E-3</v>
      </c>
      <c r="G352">
        <v>19</v>
      </c>
      <c r="H352">
        <v>0.86073232980898595</v>
      </c>
    </row>
    <row r="353" spans="1:8" x14ac:dyDescent="0.2">
      <c r="A353">
        <v>352</v>
      </c>
      <c r="B353" t="s">
        <v>369</v>
      </c>
      <c r="C353" t="s">
        <v>319</v>
      </c>
      <c r="D353" s="1">
        <v>1.6041426540199999E-7</v>
      </c>
      <c r="E353" s="1">
        <f t="shared" si="5"/>
        <v>0.16041426540199999</v>
      </c>
      <c r="F353">
        <v>1.8749983807280701E-3</v>
      </c>
      <c r="G353">
        <v>19</v>
      </c>
      <c r="H353">
        <v>0.86073232980898595</v>
      </c>
    </row>
    <row r="354" spans="1:8" x14ac:dyDescent="0.2">
      <c r="A354">
        <v>353</v>
      </c>
      <c r="B354" t="s">
        <v>370</v>
      </c>
      <c r="C354" t="s">
        <v>371</v>
      </c>
      <c r="D354" s="1">
        <v>2.0573802276200001E-7</v>
      </c>
      <c r="E354" s="1">
        <f t="shared" si="5"/>
        <v>0.20573802276200001</v>
      </c>
      <c r="F354">
        <v>2.4047453204870698E-3</v>
      </c>
      <c r="G354">
        <v>19</v>
      </c>
      <c r="H354">
        <v>0.86073232980898595</v>
      </c>
    </row>
    <row r="355" spans="1:8" x14ac:dyDescent="0.2">
      <c r="A355">
        <v>354</v>
      </c>
      <c r="B355" t="s">
        <v>372</v>
      </c>
      <c r="C355" t="s">
        <v>319</v>
      </c>
      <c r="D355" s="1">
        <v>2.9689865131900001E-7</v>
      </c>
      <c r="E355" s="1">
        <f t="shared" si="5"/>
        <v>0.29689865131900001</v>
      </c>
      <c r="F355">
        <v>3.47026294710138E-3</v>
      </c>
      <c r="G355">
        <v>19</v>
      </c>
      <c r="H355">
        <v>0.86073232980898595</v>
      </c>
    </row>
    <row r="356" spans="1:8" x14ac:dyDescent="0.2">
      <c r="A356">
        <v>355</v>
      </c>
      <c r="B356" t="s">
        <v>373</v>
      </c>
      <c r="C356" t="s">
        <v>319</v>
      </c>
      <c r="D356" s="1">
        <v>8.3913164321300004E-7</v>
      </c>
      <c r="E356" s="1">
        <f t="shared" si="5"/>
        <v>0.83913164321300004</v>
      </c>
      <c r="F356">
        <v>9.9881975992073407E-3</v>
      </c>
      <c r="G356">
        <v>19</v>
      </c>
      <c r="H356">
        <v>0.86073232980898595</v>
      </c>
    </row>
    <row r="357" spans="1:8" x14ac:dyDescent="0.2">
      <c r="A357">
        <v>356</v>
      </c>
      <c r="B357" t="s">
        <v>374</v>
      </c>
      <c r="C357" t="s">
        <v>319</v>
      </c>
      <c r="D357" s="1">
        <v>2.8217221041400002E-7</v>
      </c>
      <c r="E357" s="1">
        <f t="shared" si="5"/>
        <v>0.28217221041400004</v>
      </c>
      <c r="F357">
        <v>3.5023526414764499E-3</v>
      </c>
      <c r="G357">
        <v>19</v>
      </c>
      <c r="H357">
        <v>0.86073232980898595</v>
      </c>
    </row>
    <row r="358" spans="1:8" x14ac:dyDescent="0.2">
      <c r="A358">
        <v>357</v>
      </c>
      <c r="B358" t="s">
        <v>375</v>
      </c>
      <c r="C358" t="s">
        <v>319</v>
      </c>
      <c r="D358" s="1">
        <v>1.79631194547E-7</v>
      </c>
      <c r="E358" s="1">
        <f t="shared" si="5"/>
        <v>0.17963119454699999</v>
      </c>
      <c r="F358">
        <v>2.1000096518156998E-3</v>
      </c>
      <c r="G358">
        <v>19</v>
      </c>
      <c r="H358">
        <v>0.86073232980898595</v>
      </c>
    </row>
    <row r="359" spans="1:8" x14ac:dyDescent="0.2">
      <c r="A359">
        <v>358</v>
      </c>
      <c r="B359" t="s">
        <v>376</v>
      </c>
      <c r="C359" t="s">
        <v>319</v>
      </c>
      <c r="D359" s="1">
        <v>8.5770383742000002E-7</v>
      </c>
      <c r="E359" s="1">
        <f t="shared" si="5"/>
        <v>0.85770383742</v>
      </c>
      <c r="F359">
        <v>1.00273653209431E-2</v>
      </c>
      <c r="G359">
        <v>19</v>
      </c>
      <c r="H359">
        <v>0.86073232980898595</v>
      </c>
    </row>
    <row r="360" spans="1:8" x14ac:dyDescent="0.2">
      <c r="A360">
        <v>359</v>
      </c>
      <c r="B360" t="s">
        <v>377</v>
      </c>
      <c r="C360" t="s">
        <v>319</v>
      </c>
      <c r="D360" s="1">
        <v>9.3187537891600003E-7</v>
      </c>
      <c r="E360" s="1">
        <f t="shared" si="5"/>
        <v>0.93187537891600003</v>
      </c>
      <c r="F360">
        <v>1.0958729295781001E-2</v>
      </c>
      <c r="G360">
        <v>19</v>
      </c>
      <c r="H360">
        <v>0.86073232980898595</v>
      </c>
    </row>
    <row r="361" spans="1:8" x14ac:dyDescent="0.2">
      <c r="A361">
        <v>360</v>
      </c>
      <c r="B361" t="s">
        <v>378</v>
      </c>
      <c r="C361" t="s">
        <v>319</v>
      </c>
      <c r="D361" s="1">
        <v>3.4448689458100001E-7</v>
      </c>
      <c r="E361" s="1">
        <f t="shared" si="5"/>
        <v>0.34448689458100001</v>
      </c>
      <c r="F361">
        <v>4.1221111377867598E-3</v>
      </c>
      <c r="G361">
        <v>19</v>
      </c>
      <c r="H361">
        <v>0.86073232980898595</v>
      </c>
    </row>
    <row r="362" spans="1:8" x14ac:dyDescent="0.2">
      <c r="A362">
        <v>361</v>
      </c>
      <c r="B362" t="s">
        <v>379</v>
      </c>
      <c r="C362" t="s">
        <v>319</v>
      </c>
      <c r="D362" s="1">
        <v>4.2225146465199999E-7</v>
      </c>
      <c r="E362" s="1">
        <f t="shared" si="5"/>
        <v>0.42225146465199997</v>
      </c>
      <c r="F362">
        <v>5.3143073532118702E-3</v>
      </c>
      <c r="G362">
        <v>19</v>
      </c>
      <c r="H362">
        <v>0.86073232980898595</v>
      </c>
    </row>
    <row r="363" spans="1:8" x14ac:dyDescent="0.2">
      <c r="A363">
        <v>362</v>
      </c>
      <c r="B363" t="s">
        <v>380</v>
      </c>
      <c r="C363" t="s">
        <v>319</v>
      </c>
      <c r="D363" s="1">
        <v>7.5420014648300001E-7</v>
      </c>
      <c r="E363" s="1">
        <f t="shared" si="5"/>
        <v>0.75420014648300004</v>
      </c>
      <c r="F363">
        <v>8.8712162689717992E-3</v>
      </c>
      <c r="G363">
        <v>19</v>
      </c>
      <c r="H363">
        <v>0.86073232980898595</v>
      </c>
    </row>
    <row r="364" spans="1:8" x14ac:dyDescent="0.2">
      <c r="A364">
        <v>363</v>
      </c>
      <c r="B364" t="s">
        <v>381</v>
      </c>
      <c r="C364" t="s">
        <v>319</v>
      </c>
      <c r="D364" s="1">
        <v>3.5651644918499999E-7</v>
      </c>
      <c r="E364" s="1">
        <f t="shared" si="5"/>
        <v>0.35651644918499997</v>
      </c>
      <c r="F364">
        <v>4.2767385685144703E-3</v>
      </c>
      <c r="G364">
        <v>19</v>
      </c>
      <c r="H364">
        <v>0.86073232980898595</v>
      </c>
    </row>
    <row r="365" spans="1:8" x14ac:dyDescent="0.2">
      <c r="A365">
        <v>364</v>
      </c>
      <c r="B365" t="s">
        <v>382</v>
      </c>
      <c r="C365" t="s">
        <v>319</v>
      </c>
      <c r="D365" s="1">
        <v>1.51758339125E-7</v>
      </c>
      <c r="E365" s="1">
        <f t="shared" si="5"/>
        <v>0.151758339125</v>
      </c>
      <c r="F365">
        <v>1.77383659503912E-3</v>
      </c>
      <c r="G365">
        <v>19</v>
      </c>
      <c r="H365">
        <v>0.86073232980898595</v>
      </c>
    </row>
    <row r="366" spans="1:8" x14ac:dyDescent="0.2">
      <c r="A366">
        <v>365</v>
      </c>
      <c r="B366" t="s">
        <v>383</v>
      </c>
      <c r="C366" t="s">
        <v>384</v>
      </c>
      <c r="D366" s="1">
        <v>3.1378031669200001E-7</v>
      </c>
      <c r="E366" s="1">
        <f t="shared" si="5"/>
        <v>0.31378031669200002</v>
      </c>
      <c r="F366">
        <v>3.6672028548332299E-3</v>
      </c>
      <c r="G366">
        <v>16</v>
      </c>
      <c r="H366">
        <v>1.06483459360062</v>
      </c>
    </row>
    <row r="367" spans="1:8" x14ac:dyDescent="0.2">
      <c r="A367">
        <v>366</v>
      </c>
      <c r="B367" t="s">
        <v>385</v>
      </c>
      <c r="C367" t="s">
        <v>384</v>
      </c>
      <c r="D367" s="1">
        <v>2.8049894814500002E-7</v>
      </c>
      <c r="E367" s="1">
        <f t="shared" si="5"/>
        <v>0.28049894814500004</v>
      </c>
      <c r="F367">
        <v>3.2784566407352699E-3</v>
      </c>
      <c r="G367">
        <v>29</v>
      </c>
      <c r="H367">
        <v>2.72594940353867</v>
      </c>
    </row>
    <row r="368" spans="1:8" x14ac:dyDescent="0.2">
      <c r="A368">
        <v>367</v>
      </c>
      <c r="B368" t="s">
        <v>386</v>
      </c>
      <c r="C368" t="s">
        <v>384</v>
      </c>
      <c r="D368" s="1">
        <v>5.4444069326200005E-7</v>
      </c>
      <c r="E368" s="1">
        <f t="shared" si="5"/>
        <v>0.54444069326200006</v>
      </c>
      <c r="F368">
        <v>6.3631862945149296E-3</v>
      </c>
      <c r="G368">
        <v>17</v>
      </c>
      <c r="H368">
        <v>1.04471997839231</v>
      </c>
    </row>
    <row r="369" spans="1:8" x14ac:dyDescent="0.2">
      <c r="A369">
        <v>368</v>
      </c>
      <c r="B369" t="s">
        <v>387</v>
      </c>
      <c r="C369" t="s">
        <v>384</v>
      </c>
      <c r="D369" s="1">
        <v>1.4730967412300001E-7</v>
      </c>
      <c r="E369" s="1">
        <f t="shared" si="5"/>
        <v>0.147309674123</v>
      </c>
      <c r="F369">
        <v>1.72169729479635E-3</v>
      </c>
      <c r="G369">
        <v>17</v>
      </c>
      <c r="H369">
        <v>1.04471997839231</v>
      </c>
    </row>
    <row r="370" spans="1:8" x14ac:dyDescent="0.2">
      <c r="A370">
        <v>369</v>
      </c>
      <c r="B370" t="s">
        <v>388</v>
      </c>
      <c r="C370" t="s">
        <v>384</v>
      </c>
      <c r="D370" s="1">
        <v>3.3239299683199997E-8</v>
      </c>
      <c r="E370" s="1">
        <f t="shared" si="5"/>
        <v>3.3239299683199997E-2</v>
      </c>
      <c r="F370">
        <v>3.8850588125266999E-4</v>
      </c>
      <c r="G370">
        <v>29</v>
      </c>
      <c r="H370">
        <v>2.72594940353867</v>
      </c>
    </row>
    <row r="371" spans="1:8" x14ac:dyDescent="0.2">
      <c r="A371">
        <v>370</v>
      </c>
      <c r="B371" t="s">
        <v>389</v>
      </c>
      <c r="C371" t="s">
        <v>384</v>
      </c>
      <c r="D371" s="1">
        <v>1.3615265565500001E-6</v>
      </c>
      <c r="E371" s="1">
        <f t="shared" si="5"/>
        <v>1.3615265565500001</v>
      </c>
      <c r="F371">
        <v>1.5914274798169301E-2</v>
      </c>
      <c r="G371">
        <v>29</v>
      </c>
      <c r="H371">
        <v>2.72594940353867</v>
      </c>
    </row>
    <row r="372" spans="1:8" x14ac:dyDescent="0.2">
      <c r="A372">
        <v>371</v>
      </c>
      <c r="B372" t="s">
        <v>390</v>
      </c>
      <c r="C372" t="s">
        <v>384</v>
      </c>
      <c r="D372" s="1">
        <v>3.2470126783699998E-7</v>
      </c>
      <c r="E372" s="1">
        <f t="shared" si="5"/>
        <v>0.32470126783699998</v>
      </c>
      <c r="F372">
        <v>3.7952612903025002E-3</v>
      </c>
      <c r="G372">
        <v>15</v>
      </c>
      <c r="H372">
        <v>2.0392595155218398</v>
      </c>
    </row>
    <row r="373" spans="1:8" x14ac:dyDescent="0.2">
      <c r="A373">
        <v>372</v>
      </c>
      <c r="B373" t="s">
        <v>391</v>
      </c>
      <c r="C373" t="s">
        <v>384</v>
      </c>
      <c r="D373" s="1">
        <v>1.2832519763699999E-7</v>
      </c>
      <c r="E373" s="1">
        <f t="shared" si="5"/>
        <v>0.12832519763699998</v>
      </c>
      <c r="F373">
        <v>1.49989547294937E-3</v>
      </c>
      <c r="G373">
        <v>18</v>
      </c>
      <c r="H373">
        <v>1.09174085439609</v>
      </c>
    </row>
    <row r="374" spans="1:8" x14ac:dyDescent="0.2">
      <c r="A374">
        <v>373</v>
      </c>
      <c r="B374" t="s">
        <v>392</v>
      </c>
      <c r="C374" t="s">
        <v>384</v>
      </c>
      <c r="D374" s="1">
        <v>3.4077525184500002E-8</v>
      </c>
      <c r="E374" s="1">
        <f t="shared" si="5"/>
        <v>3.4077525184500003E-2</v>
      </c>
      <c r="F374">
        <v>3.98309648898663E-4</v>
      </c>
      <c r="G374">
        <v>18</v>
      </c>
      <c r="H374">
        <v>1.09174085439609</v>
      </c>
    </row>
    <row r="375" spans="1:8" x14ac:dyDescent="0.2">
      <c r="A375">
        <v>374</v>
      </c>
      <c r="B375" t="s">
        <v>393</v>
      </c>
      <c r="C375" t="s">
        <v>384</v>
      </c>
      <c r="D375" s="1">
        <v>1.60943718087E-7</v>
      </c>
      <c r="E375" s="1">
        <f t="shared" si="5"/>
        <v>0.160943718087</v>
      </c>
      <c r="F375">
        <v>1.88117823351405E-3</v>
      </c>
      <c r="G375">
        <v>18</v>
      </c>
      <c r="H375">
        <v>1.09174085439609</v>
      </c>
    </row>
    <row r="376" spans="1:8" x14ac:dyDescent="0.2">
      <c r="A376">
        <v>375</v>
      </c>
      <c r="B376" t="s">
        <v>394</v>
      </c>
      <c r="C376" t="s">
        <v>384</v>
      </c>
      <c r="D376" s="1">
        <v>4.8400091283999999E-8</v>
      </c>
      <c r="E376" s="1">
        <f t="shared" si="5"/>
        <v>4.8400091283999996E-2</v>
      </c>
      <c r="F376">
        <v>5.6572352407340096E-4</v>
      </c>
      <c r="G376">
        <v>18</v>
      </c>
      <c r="H376">
        <v>1.09174085439609</v>
      </c>
    </row>
    <row r="377" spans="1:8" x14ac:dyDescent="0.2">
      <c r="A377">
        <v>376</v>
      </c>
      <c r="B377" t="s">
        <v>395</v>
      </c>
      <c r="C377" t="s">
        <v>396</v>
      </c>
      <c r="D377" s="1">
        <v>2.0988488851199999E-6</v>
      </c>
      <c r="E377" s="1">
        <f t="shared" si="5"/>
        <v>2.0988488851199998</v>
      </c>
      <c r="F377">
        <v>2.45333185772427E-2</v>
      </c>
      <c r="G377">
        <v>28</v>
      </c>
      <c r="H377">
        <v>4.1516513624640403</v>
      </c>
    </row>
    <row r="378" spans="1:8" x14ac:dyDescent="0.2">
      <c r="A378">
        <v>377</v>
      </c>
      <c r="B378" t="s">
        <v>397</v>
      </c>
      <c r="C378" t="s">
        <v>396</v>
      </c>
      <c r="D378" s="1">
        <v>6.4215957892600001E-7</v>
      </c>
      <c r="E378" s="1">
        <f t="shared" si="5"/>
        <v>0.64215957892600006</v>
      </c>
      <c r="F378">
        <v>7.5062351811615502E-3</v>
      </c>
      <c r="G378">
        <v>28</v>
      </c>
      <c r="H378">
        <v>4.1516513624640403</v>
      </c>
    </row>
    <row r="379" spans="1:8" x14ac:dyDescent="0.2">
      <c r="A379">
        <v>378</v>
      </c>
      <c r="B379" t="s">
        <v>398</v>
      </c>
      <c r="C379" t="s">
        <v>396</v>
      </c>
      <c r="D379" s="1">
        <v>5.4411056664100003E-7</v>
      </c>
      <c r="E379" s="1">
        <f t="shared" si="5"/>
        <v>0.54411056664099999</v>
      </c>
      <c r="F379">
        <v>6.3601399112150504E-3</v>
      </c>
      <c r="G379">
        <v>28</v>
      </c>
      <c r="H379">
        <v>4.1516513624640403</v>
      </c>
    </row>
    <row r="380" spans="1:8" x14ac:dyDescent="0.2">
      <c r="A380">
        <v>379</v>
      </c>
      <c r="B380" t="s">
        <v>399</v>
      </c>
      <c r="C380" t="s">
        <v>396</v>
      </c>
      <c r="D380" s="1">
        <v>3.7600961171400001E-6</v>
      </c>
      <c r="E380" s="1">
        <f t="shared" si="5"/>
        <v>3.7600961171400002</v>
      </c>
      <c r="F380">
        <v>4.39523220006749E-2</v>
      </c>
      <c r="G380">
        <v>28</v>
      </c>
      <c r="H380">
        <v>4.1516513624640403</v>
      </c>
    </row>
    <row r="381" spans="1:8" x14ac:dyDescent="0.2">
      <c r="A381">
        <v>380</v>
      </c>
      <c r="B381" t="s">
        <v>400</v>
      </c>
      <c r="C381" t="s">
        <v>396</v>
      </c>
      <c r="D381" s="1">
        <v>3.1122709219000003E-7</v>
      </c>
      <c r="E381" s="1">
        <f t="shared" si="5"/>
        <v>0.31122709219</v>
      </c>
      <c r="F381">
        <v>3.6378890633881099E-3</v>
      </c>
      <c r="G381">
        <v>29</v>
      </c>
      <c r="H381">
        <v>2.72594940353867</v>
      </c>
    </row>
    <row r="382" spans="1:8" x14ac:dyDescent="0.2">
      <c r="A382">
        <v>381</v>
      </c>
      <c r="B382" t="s">
        <v>401</v>
      </c>
      <c r="C382" t="s">
        <v>396</v>
      </c>
      <c r="D382" s="1">
        <v>1.85588707301E-6</v>
      </c>
      <c r="E382" s="1">
        <f t="shared" si="5"/>
        <v>1.8558870730099999</v>
      </c>
      <c r="F382">
        <v>2.1693573514481999E-2</v>
      </c>
      <c r="G382">
        <v>29</v>
      </c>
      <c r="H382">
        <v>2.72594940353867</v>
      </c>
    </row>
    <row r="383" spans="1:8" x14ac:dyDescent="0.2">
      <c r="A383">
        <v>382</v>
      </c>
      <c r="B383" t="s">
        <v>402</v>
      </c>
      <c r="C383" t="s">
        <v>396</v>
      </c>
      <c r="D383" s="1">
        <v>1.6257587560999999E-6</v>
      </c>
      <c r="E383" s="1">
        <f t="shared" si="5"/>
        <v>1.6257587561</v>
      </c>
      <c r="F383">
        <v>1.9003701582112301E-2</v>
      </c>
      <c r="G383">
        <v>29</v>
      </c>
      <c r="H383">
        <v>2.72594940353867</v>
      </c>
    </row>
    <row r="384" spans="1:8" x14ac:dyDescent="0.2">
      <c r="A384">
        <v>383</v>
      </c>
      <c r="B384" t="s">
        <v>403</v>
      </c>
      <c r="C384" t="s">
        <v>396</v>
      </c>
      <c r="D384" s="1">
        <v>8.3674850181900001E-7</v>
      </c>
      <c r="E384" s="1">
        <f t="shared" si="5"/>
        <v>0.83674850181899996</v>
      </c>
      <c r="F384">
        <v>9.7808635804969794E-3</v>
      </c>
      <c r="G384">
        <v>29</v>
      </c>
      <c r="H384">
        <v>2.72594940353867</v>
      </c>
    </row>
    <row r="385" spans="1:8" x14ac:dyDescent="0.2">
      <c r="A385">
        <v>384</v>
      </c>
      <c r="B385" t="s">
        <v>404</v>
      </c>
      <c r="C385" t="s">
        <v>396</v>
      </c>
      <c r="D385" s="1">
        <v>5.4132627970300002E-7</v>
      </c>
      <c r="E385" s="1">
        <f t="shared" si="5"/>
        <v>0.54132627970300007</v>
      </c>
      <c r="F385">
        <v>6.3276509971274004E-3</v>
      </c>
      <c r="G385">
        <v>29</v>
      </c>
      <c r="H385">
        <v>2.72594940353867</v>
      </c>
    </row>
    <row r="386" spans="1:8" x14ac:dyDescent="0.2">
      <c r="A386">
        <v>385</v>
      </c>
      <c r="B386" t="s">
        <v>405</v>
      </c>
      <c r="C386" t="s">
        <v>396</v>
      </c>
      <c r="D386" s="1">
        <v>9.7068547916300009E-7</v>
      </c>
      <c r="E386" s="1">
        <f t="shared" si="5"/>
        <v>0.97068547916300008</v>
      </c>
      <c r="F386">
        <v>1.1346556244785099E-2</v>
      </c>
      <c r="G386">
        <v>35</v>
      </c>
      <c r="H386">
        <v>4.1136707508043902</v>
      </c>
    </row>
    <row r="387" spans="1:8" x14ac:dyDescent="0.2">
      <c r="A387">
        <v>386</v>
      </c>
      <c r="B387" t="s">
        <v>406</v>
      </c>
      <c r="C387" t="s">
        <v>396</v>
      </c>
      <c r="D387" s="1">
        <v>1.23664435085E-7</v>
      </c>
      <c r="E387" s="1">
        <f t="shared" ref="E387:E450" si="6">D387*1000000</f>
        <v>0.123664435085</v>
      </c>
      <c r="F387">
        <v>1.44555744042806E-3</v>
      </c>
      <c r="G387">
        <v>35</v>
      </c>
      <c r="H387">
        <v>4.1136707508043902</v>
      </c>
    </row>
    <row r="388" spans="1:8" x14ac:dyDescent="0.2">
      <c r="A388">
        <v>387</v>
      </c>
      <c r="B388" t="s">
        <v>407</v>
      </c>
      <c r="C388" t="s">
        <v>396</v>
      </c>
      <c r="D388" s="1">
        <v>4.57787616919E-7</v>
      </c>
      <c r="E388" s="1">
        <f t="shared" si="6"/>
        <v>0.457787616919</v>
      </c>
      <c r="F388">
        <v>5.3513455417202802E-3</v>
      </c>
      <c r="G388">
        <v>35</v>
      </c>
      <c r="H388">
        <v>4.1136707508043902</v>
      </c>
    </row>
    <row r="389" spans="1:8" x14ac:dyDescent="0.2">
      <c r="A389">
        <v>388</v>
      </c>
      <c r="B389" t="s">
        <v>408</v>
      </c>
      <c r="C389" t="s">
        <v>396</v>
      </c>
      <c r="D389" s="1">
        <v>1.70999289015E-7</v>
      </c>
      <c r="E389" s="1">
        <f t="shared" si="6"/>
        <v>0.170999289015</v>
      </c>
      <c r="F389">
        <v>1.9989117444544099E-3</v>
      </c>
      <c r="G389">
        <v>35</v>
      </c>
      <c r="H389">
        <v>4.1136707508043902</v>
      </c>
    </row>
    <row r="390" spans="1:8" x14ac:dyDescent="0.2">
      <c r="A390">
        <v>389</v>
      </c>
      <c r="B390" t="s">
        <v>409</v>
      </c>
      <c r="C390" t="s">
        <v>396</v>
      </c>
      <c r="D390" s="1">
        <v>1.1299741060000001E-6</v>
      </c>
      <c r="E390" s="1">
        <f t="shared" si="6"/>
        <v>1.1299741060000001</v>
      </c>
      <c r="F390">
        <v>1.32089325722511E-2</v>
      </c>
      <c r="G390">
        <v>35</v>
      </c>
      <c r="H390">
        <v>4.1136707508043902</v>
      </c>
    </row>
    <row r="391" spans="1:8" x14ac:dyDescent="0.2">
      <c r="A391">
        <v>390</v>
      </c>
      <c r="B391" t="s">
        <v>410</v>
      </c>
      <c r="C391" t="s">
        <v>396</v>
      </c>
      <c r="D391" s="1">
        <v>1.81625401174E-6</v>
      </c>
      <c r="E391" s="1">
        <f t="shared" si="6"/>
        <v>1.8162540117399999</v>
      </c>
      <c r="F391">
        <v>2.1231543578739E-2</v>
      </c>
      <c r="G391">
        <v>36</v>
      </c>
      <c r="H391">
        <v>3.7568543315093299</v>
      </c>
    </row>
    <row r="392" spans="1:8" x14ac:dyDescent="0.2">
      <c r="A392">
        <v>391</v>
      </c>
      <c r="B392" t="s">
        <v>411</v>
      </c>
      <c r="C392" t="s">
        <v>396</v>
      </c>
      <c r="D392" s="1">
        <v>3.5656874311799998E-6</v>
      </c>
      <c r="E392" s="1">
        <f t="shared" si="6"/>
        <v>3.5656874311799998</v>
      </c>
      <c r="F392">
        <v>4.1682219086517598E-2</v>
      </c>
      <c r="G392">
        <v>36</v>
      </c>
      <c r="H392">
        <v>3.7568543315093299</v>
      </c>
    </row>
    <row r="393" spans="1:8" x14ac:dyDescent="0.2">
      <c r="A393">
        <v>392</v>
      </c>
      <c r="B393" t="s">
        <v>412</v>
      </c>
      <c r="C393" t="s">
        <v>396</v>
      </c>
      <c r="D393" s="1">
        <v>9.3881072330799998E-8</v>
      </c>
      <c r="E393" s="1">
        <f t="shared" si="6"/>
        <v>9.3881072330799994E-2</v>
      </c>
      <c r="F393">
        <v>1.0975372754819699E-3</v>
      </c>
      <c r="G393">
        <v>36</v>
      </c>
      <c r="H393">
        <v>3.7568543315093299</v>
      </c>
    </row>
    <row r="394" spans="1:8" x14ac:dyDescent="0.2">
      <c r="A394">
        <v>393</v>
      </c>
      <c r="B394" t="s">
        <v>413</v>
      </c>
      <c r="C394" t="s">
        <v>396</v>
      </c>
      <c r="D394" s="1">
        <v>6.1887013467600005E-7</v>
      </c>
      <c r="E394" s="1">
        <f t="shared" si="6"/>
        <v>0.61887013467600005</v>
      </c>
      <c r="F394">
        <v>7.2344175261569903E-3</v>
      </c>
      <c r="G394">
        <v>35</v>
      </c>
      <c r="H394">
        <v>4.1136707508043902</v>
      </c>
    </row>
    <row r="395" spans="1:8" x14ac:dyDescent="0.2">
      <c r="A395">
        <v>394</v>
      </c>
      <c r="B395" t="s">
        <v>414</v>
      </c>
      <c r="C395" t="s">
        <v>396</v>
      </c>
      <c r="D395" s="1">
        <v>2.0472890660399999E-7</v>
      </c>
      <c r="E395" s="1">
        <f t="shared" si="6"/>
        <v>0.20472890660399998</v>
      </c>
      <c r="F395">
        <v>2.3932448973432198E-3</v>
      </c>
      <c r="G395">
        <v>35</v>
      </c>
      <c r="H395">
        <v>4.1136707508043902</v>
      </c>
    </row>
    <row r="396" spans="1:8" x14ac:dyDescent="0.2">
      <c r="A396">
        <v>395</v>
      </c>
      <c r="B396" t="s">
        <v>415</v>
      </c>
      <c r="C396" t="s">
        <v>396</v>
      </c>
      <c r="D396" s="1">
        <v>4.6538103442799999E-8</v>
      </c>
      <c r="E396" s="1">
        <f t="shared" si="6"/>
        <v>4.6538103442799995E-2</v>
      </c>
      <c r="F396">
        <v>5.4403838025405995E-4</v>
      </c>
      <c r="G396">
        <v>35</v>
      </c>
      <c r="H396">
        <v>4.1136707508043902</v>
      </c>
    </row>
    <row r="397" spans="1:8" x14ac:dyDescent="0.2">
      <c r="A397">
        <v>396</v>
      </c>
      <c r="B397" t="s">
        <v>416</v>
      </c>
      <c r="C397" t="s">
        <v>396</v>
      </c>
      <c r="D397" s="1">
        <v>4.18280666135E-7</v>
      </c>
      <c r="E397" s="1">
        <f t="shared" si="6"/>
        <v>0.41828066613499998</v>
      </c>
      <c r="F397">
        <v>4.8897715109665896E-3</v>
      </c>
      <c r="G397">
        <v>35</v>
      </c>
      <c r="H397">
        <v>4.1136707508043902</v>
      </c>
    </row>
    <row r="398" spans="1:8" x14ac:dyDescent="0.2">
      <c r="A398">
        <v>397</v>
      </c>
      <c r="B398" t="s">
        <v>417</v>
      </c>
      <c r="C398" t="s">
        <v>396</v>
      </c>
      <c r="D398" s="1">
        <v>9.2533264148499993E-8</v>
      </c>
      <c r="E398" s="1">
        <f t="shared" si="6"/>
        <v>9.2533264148499994E-2</v>
      </c>
      <c r="F398">
        <v>1.0817336171725801E-3</v>
      </c>
      <c r="G398">
        <v>35</v>
      </c>
      <c r="H398">
        <v>4.1136707508043902</v>
      </c>
    </row>
    <row r="399" spans="1:8" x14ac:dyDescent="0.2">
      <c r="A399">
        <v>398</v>
      </c>
      <c r="B399" t="s">
        <v>418</v>
      </c>
      <c r="C399" t="s">
        <v>396</v>
      </c>
      <c r="D399" s="1">
        <v>5.9260670734599997E-7</v>
      </c>
      <c r="E399" s="1">
        <f t="shared" si="6"/>
        <v>0.59260670734599996</v>
      </c>
      <c r="F399">
        <v>6.9277625762484999E-3</v>
      </c>
      <c r="G399">
        <v>35</v>
      </c>
      <c r="H399">
        <v>4.1136707508043902</v>
      </c>
    </row>
    <row r="400" spans="1:8" x14ac:dyDescent="0.2">
      <c r="A400">
        <v>399</v>
      </c>
      <c r="B400" t="s">
        <v>419</v>
      </c>
      <c r="C400" t="s">
        <v>396</v>
      </c>
      <c r="D400" s="1">
        <v>3.7771846961200002E-7</v>
      </c>
      <c r="E400" s="1">
        <f t="shared" si="6"/>
        <v>0.37771846961200001</v>
      </c>
      <c r="F400">
        <v>4.4155650696996599E-3</v>
      </c>
      <c r="G400">
        <v>35</v>
      </c>
      <c r="H400">
        <v>4.1136707508043902</v>
      </c>
    </row>
    <row r="401" spans="1:8" x14ac:dyDescent="0.2">
      <c r="A401">
        <v>400</v>
      </c>
      <c r="B401" t="s">
        <v>420</v>
      </c>
      <c r="C401" t="s">
        <v>396</v>
      </c>
      <c r="D401" s="1">
        <v>4.7994724305899996E-6</v>
      </c>
      <c r="E401" s="1">
        <f t="shared" si="6"/>
        <v>4.7994724305899998</v>
      </c>
      <c r="F401">
        <v>5.6107498690278403E-2</v>
      </c>
      <c r="G401">
        <v>35</v>
      </c>
      <c r="H401">
        <v>4.1136707508043902</v>
      </c>
    </row>
    <row r="402" spans="1:8" x14ac:dyDescent="0.2">
      <c r="A402">
        <v>401</v>
      </c>
      <c r="B402" t="s">
        <v>421</v>
      </c>
      <c r="C402" t="s">
        <v>422</v>
      </c>
      <c r="D402" s="1">
        <v>1.9421186551899999E-7</v>
      </c>
      <c r="E402" s="1">
        <f t="shared" si="6"/>
        <v>0.19421186551899999</v>
      </c>
      <c r="F402">
        <v>2.27033543941006E-3</v>
      </c>
      <c r="G402">
        <v>26</v>
      </c>
      <c r="H402">
        <v>10.649706922683</v>
      </c>
    </row>
    <row r="403" spans="1:8" x14ac:dyDescent="0.2">
      <c r="A403">
        <v>402</v>
      </c>
      <c r="B403" t="s">
        <v>423</v>
      </c>
      <c r="C403" t="s">
        <v>422</v>
      </c>
      <c r="D403" s="1">
        <v>4.7841438589100002E-7</v>
      </c>
      <c r="E403" s="1">
        <f t="shared" si="6"/>
        <v>0.47841438589100005</v>
      </c>
      <c r="F403">
        <v>5.5925727719431696E-3</v>
      </c>
      <c r="G403">
        <v>27</v>
      </c>
      <c r="H403">
        <v>2.9735633741913898</v>
      </c>
    </row>
    <row r="404" spans="1:8" x14ac:dyDescent="0.2">
      <c r="A404">
        <v>403</v>
      </c>
      <c r="B404" t="s">
        <v>424</v>
      </c>
      <c r="C404" t="s">
        <v>422</v>
      </c>
      <c r="D404" s="1">
        <v>6.4641515895699995E-7</v>
      </c>
      <c r="E404" s="1">
        <f t="shared" si="6"/>
        <v>0.64641515895699997</v>
      </c>
      <c r="F404">
        <v>7.5568437472101901E-3</v>
      </c>
      <c r="G404">
        <v>27</v>
      </c>
      <c r="H404">
        <v>2.9735633741913898</v>
      </c>
    </row>
    <row r="405" spans="1:8" x14ac:dyDescent="0.2">
      <c r="A405">
        <v>404</v>
      </c>
      <c r="B405" t="s">
        <v>425</v>
      </c>
      <c r="C405" t="s">
        <v>426</v>
      </c>
      <c r="D405" s="1">
        <v>2.9495441714099998E-7</v>
      </c>
      <c r="E405" s="1">
        <f t="shared" si="6"/>
        <v>0.29495441714099996</v>
      </c>
      <c r="F405">
        <v>3.4479851970449101E-3</v>
      </c>
      <c r="G405">
        <v>25</v>
      </c>
      <c r="H405">
        <v>5.9712315021522802</v>
      </c>
    </row>
    <row r="406" spans="1:8" x14ac:dyDescent="0.2">
      <c r="A406">
        <v>405</v>
      </c>
      <c r="B406" t="s">
        <v>427</v>
      </c>
      <c r="C406" t="s">
        <v>422</v>
      </c>
      <c r="D406" s="1">
        <v>5.9131919697899996E-7</v>
      </c>
      <c r="E406" s="1">
        <f t="shared" si="6"/>
        <v>0.59131919697899993</v>
      </c>
      <c r="F406">
        <v>6.9124936234373604E-3</v>
      </c>
      <c r="G406">
        <v>25</v>
      </c>
      <c r="H406">
        <v>5.9712315021522802</v>
      </c>
    </row>
    <row r="407" spans="1:8" x14ac:dyDescent="0.2">
      <c r="A407">
        <v>406</v>
      </c>
      <c r="B407" t="s">
        <v>428</v>
      </c>
      <c r="C407" t="s">
        <v>422</v>
      </c>
      <c r="D407" s="1">
        <v>1.1223309133600001E-7</v>
      </c>
      <c r="E407" s="1">
        <f t="shared" si="6"/>
        <v>0.11223309133600001</v>
      </c>
      <c r="F407">
        <v>1.3120022646617099E-3</v>
      </c>
      <c r="G407">
        <v>26</v>
      </c>
      <c r="H407">
        <v>10.649706922683</v>
      </c>
    </row>
    <row r="408" spans="1:8" x14ac:dyDescent="0.2">
      <c r="A408">
        <v>407</v>
      </c>
      <c r="B408" t="s">
        <v>429</v>
      </c>
      <c r="C408" t="s">
        <v>430</v>
      </c>
      <c r="D408" s="1">
        <v>9.5422815330199992E-7</v>
      </c>
      <c r="E408" s="1">
        <f t="shared" si="6"/>
        <v>0.95422815330199995</v>
      </c>
      <c r="F408">
        <v>1.11551072393563E-2</v>
      </c>
      <c r="G408">
        <v>26</v>
      </c>
      <c r="H408">
        <v>10.649706922683</v>
      </c>
    </row>
    <row r="409" spans="1:8" x14ac:dyDescent="0.2">
      <c r="A409">
        <v>408</v>
      </c>
      <c r="B409" t="s">
        <v>431</v>
      </c>
      <c r="C409" t="s">
        <v>422</v>
      </c>
      <c r="D409" s="1">
        <v>5.6496533497000003E-7</v>
      </c>
      <c r="E409" s="1">
        <f t="shared" si="6"/>
        <v>0.56496533497000001</v>
      </c>
      <c r="F409">
        <v>6.6046521560421704E-3</v>
      </c>
      <c r="G409">
        <v>26</v>
      </c>
      <c r="H409">
        <v>10.649706922683</v>
      </c>
    </row>
    <row r="410" spans="1:8" x14ac:dyDescent="0.2">
      <c r="A410">
        <v>409</v>
      </c>
      <c r="B410" t="s">
        <v>432</v>
      </c>
      <c r="C410" t="s">
        <v>422</v>
      </c>
      <c r="D410" s="1">
        <v>4.1033605913399998E-7</v>
      </c>
      <c r="E410" s="1">
        <f t="shared" si="6"/>
        <v>0.41033605913400001</v>
      </c>
      <c r="F410">
        <v>4.7968486186411802E-3</v>
      </c>
      <c r="G410">
        <v>36</v>
      </c>
      <c r="H410">
        <v>3.7568543315093299</v>
      </c>
    </row>
    <row r="411" spans="1:8" x14ac:dyDescent="0.2">
      <c r="A411">
        <v>410</v>
      </c>
      <c r="B411" t="s">
        <v>433</v>
      </c>
      <c r="C411" t="s">
        <v>422</v>
      </c>
      <c r="D411" s="1">
        <v>4.2333548453600002E-7</v>
      </c>
      <c r="E411" s="1">
        <f t="shared" si="6"/>
        <v>0.42333548453600001</v>
      </c>
      <c r="F411">
        <v>4.9490374751887303E-3</v>
      </c>
      <c r="G411">
        <v>36</v>
      </c>
      <c r="H411">
        <v>3.7568543315093299</v>
      </c>
    </row>
    <row r="412" spans="1:8" x14ac:dyDescent="0.2">
      <c r="A412">
        <v>411</v>
      </c>
      <c r="B412" t="s">
        <v>434</v>
      </c>
      <c r="C412" t="s">
        <v>422</v>
      </c>
      <c r="D412" s="1">
        <v>1.41805071036E-6</v>
      </c>
      <c r="E412" s="1">
        <f t="shared" si="6"/>
        <v>1.41805071036</v>
      </c>
      <c r="F412">
        <v>1.6578778075740999E-2</v>
      </c>
      <c r="G412">
        <v>38</v>
      </c>
      <c r="H412">
        <v>2.9090393503798202</v>
      </c>
    </row>
    <row r="413" spans="1:8" x14ac:dyDescent="0.2">
      <c r="A413">
        <v>412</v>
      </c>
      <c r="B413" t="s">
        <v>435</v>
      </c>
      <c r="C413" t="s">
        <v>436</v>
      </c>
      <c r="D413" s="1">
        <v>1.37808878705E-7</v>
      </c>
      <c r="E413" s="1">
        <f t="shared" si="6"/>
        <v>0.137808878705</v>
      </c>
      <c r="F413">
        <v>1.6110542401071E-3</v>
      </c>
      <c r="G413">
        <v>35</v>
      </c>
      <c r="H413">
        <v>4.1136707508043902</v>
      </c>
    </row>
    <row r="414" spans="1:8" x14ac:dyDescent="0.2">
      <c r="A414">
        <v>413</v>
      </c>
      <c r="B414" t="s">
        <v>437</v>
      </c>
      <c r="C414" t="s">
        <v>436</v>
      </c>
      <c r="D414" s="1">
        <v>1.2137360410300001E-7</v>
      </c>
      <c r="E414" s="1">
        <f t="shared" si="6"/>
        <v>0.12137360410300001</v>
      </c>
      <c r="F414">
        <v>1.41892391047953E-3</v>
      </c>
      <c r="G414">
        <v>35</v>
      </c>
      <c r="H414">
        <v>4.1136707508043902</v>
      </c>
    </row>
    <row r="415" spans="1:8" x14ac:dyDescent="0.2">
      <c r="A415">
        <v>414</v>
      </c>
      <c r="B415" t="s">
        <v>438</v>
      </c>
      <c r="C415" t="s">
        <v>436</v>
      </c>
      <c r="D415" s="1">
        <v>1.50550156496E-6</v>
      </c>
      <c r="E415" s="1">
        <f t="shared" si="6"/>
        <v>1.5055015649600001</v>
      </c>
      <c r="F415">
        <v>1.7600325491674101E-2</v>
      </c>
      <c r="G415">
        <v>35</v>
      </c>
      <c r="H415">
        <v>4.1136707508043902</v>
      </c>
    </row>
    <row r="416" spans="1:8" x14ac:dyDescent="0.2">
      <c r="A416">
        <v>415</v>
      </c>
      <c r="B416" t="s">
        <v>439</v>
      </c>
      <c r="C416" t="s">
        <v>436</v>
      </c>
      <c r="D416" s="1">
        <v>2.3927620967200002E-7</v>
      </c>
      <c r="E416" s="1">
        <f t="shared" si="6"/>
        <v>0.23927620967200003</v>
      </c>
      <c r="F416">
        <v>2.7973068622950798E-3</v>
      </c>
      <c r="G416">
        <v>35</v>
      </c>
      <c r="H416">
        <v>4.1136707508043902</v>
      </c>
    </row>
    <row r="417" spans="1:8" x14ac:dyDescent="0.2">
      <c r="A417">
        <v>416</v>
      </c>
      <c r="B417" t="s">
        <v>440</v>
      </c>
      <c r="C417" t="s">
        <v>436</v>
      </c>
      <c r="D417" s="1">
        <v>1.5392621623499999E-7</v>
      </c>
      <c r="E417" s="1">
        <f t="shared" si="6"/>
        <v>0.153926216235</v>
      </c>
      <c r="F417">
        <v>1.79950944495946E-3</v>
      </c>
      <c r="G417">
        <v>35</v>
      </c>
      <c r="H417">
        <v>4.1136707508043902</v>
      </c>
    </row>
    <row r="418" spans="1:8" x14ac:dyDescent="0.2">
      <c r="A418">
        <v>417</v>
      </c>
      <c r="B418" t="s">
        <v>441</v>
      </c>
      <c r="C418" t="s">
        <v>442</v>
      </c>
      <c r="D418" s="1">
        <v>4.3619062034900004E-6</v>
      </c>
      <c r="E418" s="1">
        <f t="shared" si="6"/>
        <v>4.3619062034900002</v>
      </c>
      <c r="F418">
        <v>5.0986535356563799E-2</v>
      </c>
      <c r="G418">
        <v>30</v>
      </c>
      <c r="H418">
        <v>2.0640718371473099</v>
      </c>
    </row>
    <row r="419" spans="1:8" x14ac:dyDescent="0.2">
      <c r="A419">
        <v>418</v>
      </c>
      <c r="B419" t="s">
        <v>443</v>
      </c>
      <c r="C419" t="s">
        <v>442</v>
      </c>
      <c r="D419" s="1">
        <v>1.4291288723500001E-6</v>
      </c>
      <c r="E419" s="1">
        <f t="shared" si="6"/>
        <v>1.42912887235</v>
      </c>
      <c r="F419">
        <v>1.6705026443169301E-2</v>
      </c>
      <c r="G419">
        <v>30</v>
      </c>
      <c r="H419">
        <v>2.0640718371473099</v>
      </c>
    </row>
    <row r="420" spans="1:8" x14ac:dyDescent="0.2">
      <c r="A420">
        <v>419</v>
      </c>
      <c r="B420" t="s">
        <v>444</v>
      </c>
      <c r="C420" t="s">
        <v>442</v>
      </c>
      <c r="D420" s="1">
        <v>4.3997908008100001E-6</v>
      </c>
      <c r="E420" s="1">
        <f t="shared" si="6"/>
        <v>4.39979080081</v>
      </c>
      <c r="F420">
        <v>5.1428486983309998E-2</v>
      </c>
      <c r="G420">
        <v>30</v>
      </c>
      <c r="H420">
        <v>2.0640718371473099</v>
      </c>
    </row>
    <row r="421" spans="1:8" x14ac:dyDescent="0.2">
      <c r="A421">
        <v>420</v>
      </c>
      <c r="B421" t="s">
        <v>445</v>
      </c>
      <c r="C421" t="s">
        <v>442</v>
      </c>
      <c r="D421" s="1">
        <v>1.24085940138E-6</v>
      </c>
      <c r="E421" s="1">
        <f t="shared" si="6"/>
        <v>1.2408594013800001</v>
      </c>
      <c r="F421">
        <v>1.4504180062512599E-2</v>
      </c>
      <c r="G421">
        <v>30</v>
      </c>
      <c r="H421">
        <v>2.0640718371473099</v>
      </c>
    </row>
    <row r="422" spans="1:8" x14ac:dyDescent="0.2">
      <c r="A422">
        <v>421</v>
      </c>
      <c r="B422" t="s">
        <v>446</v>
      </c>
      <c r="C422" t="s">
        <v>442</v>
      </c>
      <c r="D422" s="1">
        <v>1.3097082788900001E-7</v>
      </c>
      <c r="E422" s="1">
        <f t="shared" si="6"/>
        <v>0.13097082788900002</v>
      </c>
      <c r="F422">
        <v>1.5308992814007201E-3</v>
      </c>
      <c r="G422">
        <v>29</v>
      </c>
      <c r="H422">
        <v>2.72594940353867</v>
      </c>
    </row>
    <row r="423" spans="1:8" x14ac:dyDescent="0.2">
      <c r="A423">
        <v>422</v>
      </c>
      <c r="B423" t="s">
        <v>447</v>
      </c>
      <c r="C423" t="s">
        <v>442</v>
      </c>
      <c r="D423" s="1">
        <v>5.1582753368199996E-6</v>
      </c>
      <c r="E423" s="1">
        <f t="shared" si="6"/>
        <v>5.1582753368199992</v>
      </c>
      <c r="F423">
        <v>6.0296123239011401E-2</v>
      </c>
      <c r="G423">
        <v>30</v>
      </c>
      <c r="H423">
        <v>2.0640718371473099</v>
      </c>
    </row>
    <row r="424" spans="1:8" x14ac:dyDescent="0.2">
      <c r="A424">
        <v>423</v>
      </c>
      <c r="B424" t="s">
        <v>448</v>
      </c>
      <c r="C424" t="s">
        <v>442</v>
      </c>
      <c r="D424" s="1">
        <v>1.03715257335E-6</v>
      </c>
      <c r="E424" s="1">
        <f t="shared" si="6"/>
        <v>1.03715257335</v>
      </c>
      <c r="F424">
        <v>1.21230993041547E-2</v>
      </c>
      <c r="G424">
        <v>30</v>
      </c>
      <c r="H424">
        <v>2.0640718371473099</v>
      </c>
    </row>
    <row r="425" spans="1:8" x14ac:dyDescent="0.2">
      <c r="A425">
        <v>424</v>
      </c>
      <c r="B425" t="s">
        <v>449</v>
      </c>
      <c r="C425" t="s">
        <v>442</v>
      </c>
      <c r="D425" s="1">
        <v>1.2572458040200001E-6</v>
      </c>
      <c r="E425" s="1">
        <f t="shared" si="6"/>
        <v>1.2572458040200001</v>
      </c>
      <c r="F425">
        <v>1.46954718144841E-2</v>
      </c>
      <c r="G425">
        <v>29</v>
      </c>
      <c r="H425">
        <v>2.72594940353867</v>
      </c>
    </row>
    <row r="426" spans="1:8" x14ac:dyDescent="0.2">
      <c r="A426">
        <v>425</v>
      </c>
      <c r="B426" t="s">
        <v>450</v>
      </c>
      <c r="C426" t="s">
        <v>442</v>
      </c>
      <c r="D426" s="1">
        <v>1.2705563496800001E-6</v>
      </c>
      <c r="E426" s="1">
        <f t="shared" si="6"/>
        <v>1.2705563496800001</v>
      </c>
      <c r="F426">
        <v>1.48509444908496E-2</v>
      </c>
      <c r="G426">
        <v>29</v>
      </c>
      <c r="H426">
        <v>2.72594940353867</v>
      </c>
    </row>
    <row r="427" spans="1:8" x14ac:dyDescent="0.2">
      <c r="A427">
        <v>426</v>
      </c>
      <c r="B427" t="s">
        <v>451</v>
      </c>
      <c r="C427" t="s">
        <v>442</v>
      </c>
      <c r="D427" s="1">
        <v>6.3316761733200005E-7</v>
      </c>
      <c r="E427" s="1">
        <f t="shared" si="6"/>
        <v>0.633167617332</v>
      </c>
      <c r="F427">
        <v>7.4009082708028397E-3</v>
      </c>
      <c r="G427">
        <v>30</v>
      </c>
      <c r="H427">
        <v>2.0640718371473099</v>
      </c>
    </row>
    <row r="428" spans="1:8" x14ac:dyDescent="0.2">
      <c r="A428">
        <v>427</v>
      </c>
      <c r="B428" t="s">
        <v>452</v>
      </c>
      <c r="C428" t="s">
        <v>442</v>
      </c>
      <c r="D428" s="1">
        <v>4.40959696361E-7</v>
      </c>
      <c r="E428" s="1">
        <f t="shared" si="6"/>
        <v>0.44095969636100002</v>
      </c>
      <c r="F428">
        <v>5.1542552791384501E-3</v>
      </c>
      <c r="G428">
        <v>30</v>
      </c>
      <c r="H428">
        <v>2.0640718371473099</v>
      </c>
    </row>
    <row r="429" spans="1:8" x14ac:dyDescent="0.2">
      <c r="A429">
        <v>428</v>
      </c>
      <c r="B429" t="s">
        <v>453</v>
      </c>
      <c r="C429" t="s">
        <v>442</v>
      </c>
      <c r="D429" s="1">
        <v>2.39709630809E-7</v>
      </c>
      <c r="E429" s="1">
        <f t="shared" si="6"/>
        <v>0.23970963080900001</v>
      </c>
      <c r="F429">
        <v>2.8019119427893299E-3</v>
      </c>
      <c r="G429">
        <v>30</v>
      </c>
      <c r="H429">
        <v>2.0640718371473099</v>
      </c>
    </row>
    <row r="430" spans="1:8" x14ac:dyDescent="0.2">
      <c r="A430">
        <v>429</v>
      </c>
      <c r="B430" t="s">
        <v>454</v>
      </c>
      <c r="C430" t="s">
        <v>442</v>
      </c>
      <c r="D430" s="1">
        <v>2.6996257802100001E-7</v>
      </c>
      <c r="E430" s="1">
        <f t="shared" si="6"/>
        <v>0.26996257802099999</v>
      </c>
      <c r="F430">
        <v>3.1555065399205199E-3</v>
      </c>
      <c r="G430">
        <v>29</v>
      </c>
      <c r="H430">
        <v>2.72594940353867</v>
      </c>
    </row>
    <row r="431" spans="1:8" x14ac:dyDescent="0.2">
      <c r="A431">
        <v>430</v>
      </c>
      <c r="B431" t="s">
        <v>455</v>
      </c>
      <c r="C431" t="s">
        <v>442</v>
      </c>
      <c r="D431" s="1">
        <v>1.8386498866900001E-7</v>
      </c>
      <c r="E431" s="1">
        <f t="shared" si="6"/>
        <v>0.183864988669</v>
      </c>
      <c r="F431">
        <v>2.14915836355137E-3</v>
      </c>
      <c r="G431">
        <v>29</v>
      </c>
      <c r="H431">
        <v>2.72594940353867</v>
      </c>
    </row>
    <row r="432" spans="1:8" x14ac:dyDescent="0.2">
      <c r="A432">
        <v>431</v>
      </c>
      <c r="B432" t="s">
        <v>456</v>
      </c>
      <c r="C432" t="s">
        <v>442</v>
      </c>
      <c r="D432" s="1">
        <v>1.9651509808499999E-7</v>
      </c>
      <c r="E432" s="1">
        <f t="shared" si="6"/>
        <v>0.19651509808499998</v>
      </c>
      <c r="F432">
        <v>2.29696539605968E-3</v>
      </c>
      <c r="G432">
        <v>29</v>
      </c>
      <c r="H432">
        <v>2.72594940353867</v>
      </c>
    </row>
    <row r="433" spans="1:8" x14ac:dyDescent="0.2">
      <c r="A433">
        <v>432</v>
      </c>
      <c r="B433" t="s">
        <v>457</v>
      </c>
      <c r="C433" t="s">
        <v>442</v>
      </c>
      <c r="D433" s="1">
        <v>1.82744270171E-7</v>
      </c>
      <c r="E433" s="1">
        <f t="shared" si="6"/>
        <v>0.18274427017100001</v>
      </c>
      <c r="F433">
        <v>2.1360316100697998E-3</v>
      </c>
      <c r="G433">
        <v>29</v>
      </c>
      <c r="H433">
        <v>2.72594940353867</v>
      </c>
    </row>
    <row r="434" spans="1:8" x14ac:dyDescent="0.2">
      <c r="A434">
        <v>433</v>
      </c>
      <c r="B434" t="s">
        <v>458</v>
      </c>
      <c r="C434" t="s">
        <v>442</v>
      </c>
      <c r="D434" s="1">
        <v>6.4881220387799994E-8</v>
      </c>
      <c r="E434" s="1">
        <f t="shared" si="6"/>
        <v>6.488122038779999E-2</v>
      </c>
      <c r="F434">
        <v>7.5837550873931298E-4</v>
      </c>
      <c r="G434">
        <v>30</v>
      </c>
      <c r="H434">
        <v>2.0640718371473099</v>
      </c>
    </row>
    <row r="435" spans="1:8" x14ac:dyDescent="0.2">
      <c r="A435">
        <v>434</v>
      </c>
      <c r="B435" t="s">
        <v>459</v>
      </c>
      <c r="C435" t="s">
        <v>460</v>
      </c>
      <c r="D435" s="1">
        <v>5.3726767104300001E-7</v>
      </c>
      <c r="E435" s="1">
        <f t="shared" si="6"/>
        <v>0.53726767104299999</v>
      </c>
      <c r="F435">
        <v>6.2798756625247198E-3</v>
      </c>
      <c r="G435">
        <v>29</v>
      </c>
      <c r="H435">
        <v>2.72594940353867</v>
      </c>
    </row>
    <row r="436" spans="1:8" x14ac:dyDescent="0.2">
      <c r="A436">
        <v>435</v>
      </c>
      <c r="B436" t="s">
        <v>461</v>
      </c>
      <c r="C436" t="s">
        <v>462</v>
      </c>
      <c r="D436" s="1">
        <v>3.6244889598400001E-7</v>
      </c>
      <c r="E436" s="1">
        <f t="shared" si="6"/>
        <v>0.36244889598399999</v>
      </c>
      <c r="F436">
        <v>4.2365250519941899E-3</v>
      </c>
      <c r="G436">
        <v>30</v>
      </c>
      <c r="H436">
        <v>2.0640718371473099</v>
      </c>
    </row>
    <row r="437" spans="1:8" x14ac:dyDescent="0.2">
      <c r="A437">
        <v>436</v>
      </c>
      <c r="B437" t="s">
        <v>463</v>
      </c>
      <c r="C437" t="s">
        <v>442</v>
      </c>
      <c r="D437" s="1">
        <v>3.1160503348200001E-6</v>
      </c>
      <c r="E437" s="1">
        <f t="shared" si="6"/>
        <v>3.1160503348200002</v>
      </c>
      <c r="F437">
        <v>3.64223804118049E-2</v>
      </c>
      <c r="G437">
        <v>30</v>
      </c>
      <c r="H437">
        <v>2.0640718371473099</v>
      </c>
    </row>
    <row r="438" spans="1:8" x14ac:dyDescent="0.2">
      <c r="A438">
        <v>437</v>
      </c>
      <c r="B438" t="s">
        <v>464</v>
      </c>
      <c r="C438" t="s">
        <v>442</v>
      </c>
      <c r="D438" s="1">
        <v>3.1124704489099999E-8</v>
      </c>
      <c r="E438" s="1">
        <f t="shared" si="6"/>
        <v>3.11247044891E-2</v>
      </c>
      <c r="F438">
        <v>3.6381022945558702E-4</v>
      </c>
      <c r="G438">
        <v>30</v>
      </c>
      <c r="H438">
        <v>2.0640718371473099</v>
      </c>
    </row>
    <row r="439" spans="1:8" x14ac:dyDescent="0.2">
      <c r="A439">
        <v>438</v>
      </c>
      <c r="B439" t="s">
        <v>465</v>
      </c>
      <c r="C439" t="s">
        <v>442</v>
      </c>
      <c r="D439" s="1">
        <v>1.2460599586800001E-7</v>
      </c>
      <c r="E439" s="1">
        <f t="shared" si="6"/>
        <v>0.12460599586800002</v>
      </c>
      <c r="F439">
        <v>1.4564958463292E-3</v>
      </c>
      <c r="G439">
        <v>30</v>
      </c>
      <c r="H439">
        <v>2.0640718371473099</v>
      </c>
    </row>
    <row r="440" spans="1:8" x14ac:dyDescent="0.2">
      <c r="A440">
        <v>439</v>
      </c>
      <c r="B440" t="s">
        <v>466</v>
      </c>
      <c r="C440" t="s">
        <v>442</v>
      </c>
      <c r="D440" s="1">
        <v>2.1074897031699999E-7</v>
      </c>
      <c r="E440" s="1">
        <f t="shared" si="6"/>
        <v>0.21074897031699999</v>
      </c>
      <c r="F440">
        <v>2.46344444596952E-3</v>
      </c>
      <c r="G440">
        <v>30</v>
      </c>
      <c r="H440">
        <v>2.0640718371473099</v>
      </c>
    </row>
    <row r="441" spans="1:8" x14ac:dyDescent="0.2">
      <c r="A441">
        <v>440</v>
      </c>
      <c r="B441" t="s">
        <v>467</v>
      </c>
      <c r="C441" t="s">
        <v>442</v>
      </c>
      <c r="D441" s="1">
        <v>2.0969767979899999E-7</v>
      </c>
      <c r="E441" s="1">
        <f t="shared" si="6"/>
        <v>0.20969767979899998</v>
      </c>
      <c r="F441">
        <v>2.4511562035554098E-3</v>
      </c>
      <c r="G441">
        <v>30</v>
      </c>
      <c r="H441">
        <v>2.0640718371473099</v>
      </c>
    </row>
    <row r="442" spans="1:8" x14ac:dyDescent="0.2">
      <c r="A442">
        <v>441</v>
      </c>
      <c r="B442" t="s">
        <v>468</v>
      </c>
      <c r="C442" t="s">
        <v>442</v>
      </c>
      <c r="D442" s="1">
        <v>2.1995771662899999E-7</v>
      </c>
      <c r="E442" s="1">
        <f t="shared" si="6"/>
        <v>0.21995771662899999</v>
      </c>
      <c r="F442">
        <v>2.5710841050655599E-3</v>
      </c>
      <c r="G442">
        <v>30</v>
      </c>
      <c r="H442">
        <v>2.0640718371473099</v>
      </c>
    </row>
    <row r="443" spans="1:8" x14ac:dyDescent="0.2">
      <c r="A443">
        <v>442</v>
      </c>
      <c r="B443" t="s">
        <v>469</v>
      </c>
      <c r="C443" t="s">
        <v>442</v>
      </c>
      <c r="D443" s="1">
        <v>1.0400119474799999E-7</v>
      </c>
      <c r="E443" s="1">
        <f t="shared" si="6"/>
        <v>0.104001194748</v>
      </c>
      <c r="F443">
        <v>1.2156690620190899E-3</v>
      </c>
      <c r="G443">
        <v>30</v>
      </c>
      <c r="H443">
        <v>2.0640718371473099</v>
      </c>
    </row>
    <row r="444" spans="1:8" x14ac:dyDescent="0.2">
      <c r="A444">
        <v>443</v>
      </c>
      <c r="B444" t="s">
        <v>470</v>
      </c>
      <c r="C444" t="s">
        <v>442</v>
      </c>
      <c r="D444" s="1">
        <v>2.1177766938800001E-7</v>
      </c>
      <c r="E444" s="1">
        <f t="shared" si="6"/>
        <v>0.21177766938799999</v>
      </c>
      <c r="F444">
        <v>2.47546809158335E-3</v>
      </c>
      <c r="G444">
        <v>30</v>
      </c>
      <c r="H444">
        <v>2.0640718371473099</v>
      </c>
    </row>
    <row r="445" spans="1:8" x14ac:dyDescent="0.2">
      <c r="A445">
        <v>444</v>
      </c>
      <c r="B445" t="s">
        <v>471</v>
      </c>
      <c r="C445" t="s">
        <v>442</v>
      </c>
      <c r="D445" s="1">
        <v>5.1935473653800005E-7</v>
      </c>
      <c r="E445" s="1">
        <f t="shared" si="6"/>
        <v>0.51935473653800002</v>
      </c>
      <c r="F445">
        <v>6.0708390127029296E-3</v>
      </c>
      <c r="G445">
        <v>30</v>
      </c>
      <c r="H445">
        <v>2.0640718371473099</v>
      </c>
    </row>
    <row r="446" spans="1:8" x14ac:dyDescent="0.2">
      <c r="A446">
        <v>445</v>
      </c>
      <c r="B446" t="s">
        <v>472</v>
      </c>
      <c r="C446" t="s">
        <v>442</v>
      </c>
      <c r="D446" s="1">
        <v>5.1283883796299996E-7</v>
      </c>
      <c r="E446" s="1">
        <f t="shared" si="6"/>
        <v>0.512838837963</v>
      </c>
      <c r="F446">
        <v>5.9946921255867903E-3</v>
      </c>
      <c r="G446">
        <v>30</v>
      </c>
      <c r="H446">
        <v>2.0640718371473099</v>
      </c>
    </row>
    <row r="447" spans="1:8" x14ac:dyDescent="0.2">
      <c r="A447">
        <v>446</v>
      </c>
      <c r="B447" t="s">
        <v>473</v>
      </c>
      <c r="C447" t="s">
        <v>442</v>
      </c>
      <c r="D447" s="1">
        <v>2.2135248583299999E-7</v>
      </c>
      <c r="E447" s="1">
        <f t="shared" si="6"/>
        <v>0.22135248583299999</v>
      </c>
      <c r="F447">
        <v>2.58743748320639E-3</v>
      </c>
      <c r="G447">
        <v>30</v>
      </c>
      <c r="H447">
        <v>2.0640718371473099</v>
      </c>
    </row>
    <row r="448" spans="1:8" x14ac:dyDescent="0.2">
      <c r="A448">
        <v>447</v>
      </c>
      <c r="B448" t="s">
        <v>474</v>
      </c>
      <c r="C448" t="s">
        <v>442</v>
      </c>
      <c r="D448" s="1">
        <v>4.5739482544100003E-8</v>
      </c>
      <c r="E448" s="1">
        <f t="shared" si="6"/>
        <v>4.5739482544100006E-2</v>
      </c>
      <c r="F448">
        <v>5.3468961586174602E-4</v>
      </c>
      <c r="G448">
        <v>34</v>
      </c>
      <c r="H448">
        <v>6.4053109119317204</v>
      </c>
    </row>
    <row r="449" spans="1:8" x14ac:dyDescent="0.2">
      <c r="A449">
        <v>448</v>
      </c>
      <c r="B449" t="s">
        <v>475</v>
      </c>
      <c r="C449" t="s">
        <v>442</v>
      </c>
      <c r="D449" s="1">
        <v>3.2013522223600001E-6</v>
      </c>
      <c r="E449" s="1">
        <f t="shared" si="6"/>
        <v>3.2013522223600002</v>
      </c>
      <c r="F449">
        <v>3.7422144127921997E-2</v>
      </c>
      <c r="G449">
        <v>30</v>
      </c>
      <c r="H449">
        <v>2.0640718371473099</v>
      </c>
    </row>
    <row r="450" spans="1:8" x14ac:dyDescent="0.2">
      <c r="A450">
        <v>449</v>
      </c>
      <c r="B450" t="s">
        <v>476</v>
      </c>
      <c r="C450" t="s">
        <v>442</v>
      </c>
      <c r="D450" s="1">
        <v>5.3361392195600003E-6</v>
      </c>
      <c r="E450" s="1">
        <f t="shared" si="6"/>
        <v>5.3361392195600006</v>
      </c>
      <c r="F450">
        <v>6.23764771719649E-2</v>
      </c>
      <c r="G450">
        <v>30</v>
      </c>
      <c r="H450">
        <v>2.0640718371473099</v>
      </c>
    </row>
    <row r="451" spans="1:8" x14ac:dyDescent="0.2">
      <c r="A451">
        <v>450</v>
      </c>
      <c r="B451" t="s">
        <v>477</v>
      </c>
      <c r="C451" t="s">
        <v>442</v>
      </c>
      <c r="D451" s="1">
        <v>4.2380168429500002E-7</v>
      </c>
      <c r="E451" s="1">
        <f t="shared" ref="E451:E459" si="7">D451*1000000</f>
        <v>0.42380168429500004</v>
      </c>
      <c r="F451">
        <v>4.9541663796380201E-3</v>
      </c>
      <c r="G451">
        <v>34</v>
      </c>
      <c r="H451">
        <v>6.4053109119317204</v>
      </c>
    </row>
    <row r="452" spans="1:8" x14ac:dyDescent="0.2">
      <c r="A452">
        <v>451</v>
      </c>
      <c r="B452" t="s">
        <v>478</v>
      </c>
      <c r="C452" t="s">
        <v>442</v>
      </c>
      <c r="D452" s="1">
        <v>4.0332549470099998E-7</v>
      </c>
      <c r="E452" s="1">
        <f t="shared" si="7"/>
        <v>0.40332549470099999</v>
      </c>
      <c r="F452">
        <v>4.7150482293211397E-3</v>
      </c>
      <c r="G452">
        <v>34</v>
      </c>
      <c r="H452">
        <v>6.4053109119317204</v>
      </c>
    </row>
    <row r="453" spans="1:8" x14ac:dyDescent="0.2">
      <c r="A453">
        <v>452</v>
      </c>
      <c r="B453" t="s">
        <v>479</v>
      </c>
      <c r="C453" t="s">
        <v>442</v>
      </c>
      <c r="D453" s="1">
        <v>1.4947061186099999E-6</v>
      </c>
      <c r="E453" s="1">
        <f t="shared" si="7"/>
        <v>1.4947061186099999</v>
      </c>
      <c r="F453">
        <v>1.74737845813022E-2</v>
      </c>
      <c r="G453">
        <v>34</v>
      </c>
      <c r="H453">
        <v>6.4053109119317204</v>
      </c>
    </row>
    <row r="454" spans="1:8" x14ac:dyDescent="0.2">
      <c r="A454">
        <v>453</v>
      </c>
      <c r="B454" t="s">
        <v>480</v>
      </c>
      <c r="C454" t="s">
        <v>442</v>
      </c>
      <c r="D454" s="1">
        <v>2.2452574419699999E-7</v>
      </c>
      <c r="E454" s="1">
        <f t="shared" si="7"/>
        <v>0.224525744197</v>
      </c>
      <c r="F454">
        <v>2.6249410874428598E-3</v>
      </c>
      <c r="G454">
        <v>33</v>
      </c>
      <c r="H454">
        <v>6.9627868898548</v>
      </c>
    </row>
    <row r="455" spans="1:8" x14ac:dyDescent="0.2">
      <c r="A455">
        <v>454</v>
      </c>
      <c r="B455" t="s">
        <v>481</v>
      </c>
      <c r="C455" t="s">
        <v>442</v>
      </c>
      <c r="D455" s="1">
        <v>4.3887597650700003E-7</v>
      </c>
      <c r="E455" s="1">
        <f t="shared" si="7"/>
        <v>0.438875976507</v>
      </c>
      <c r="F455">
        <v>5.1311690266310503E-3</v>
      </c>
      <c r="G455">
        <v>33</v>
      </c>
      <c r="H455">
        <v>6.9627868898548</v>
      </c>
    </row>
    <row r="456" spans="1:8" x14ac:dyDescent="0.2">
      <c r="A456">
        <v>455</v>
      </c>
      <c r="B456" t="s">
        <v>482</v>
      </c>
      <c r="C456" t="s">
        <v>483</v>
      </c>
      <c r="D456" s="1">
        <v>2.840679308E-8</v>
      </c>
      <c r="E456" s="1">
        <f t="shared" si="7"/>
        <v>2.8406793079999999E-2</v>
      </c>
      <c r="F456">
        <v>3.3213412556343198E-4</v>
      </c>
      <c r="G456">
        <v>33</v>
      </c>
      <c r="H456">
        <v>6.9627868898548</v>
      </c>
    </row>
    <row r="457" spans="1:8" x14ac:dyDescent="0.2">
      <c r="A457">
        <v>456</v>
      </c>
      <c r="B457" t="s">
        <v>484</v>
      </c>
      <c r="C457" t="s">
        <v>442</v>
      </c>
      <c r="D457" s="1">
        <v>9.8083916975799993E-7</v>
      </c>
      <c r="E457" s="1">
        <f t="shared" si="7"/>
        <v>0.9808391697579999</v>
      </c>
      <c r="F457">
        <v>1.1466885906545401E-2</v>
      </c>
      <c r="G457">
        <v>33</v>
      </c>
      <c r="H457">
        <v>6.9627868898548</v>
      </c>
    </row>
    <row r="458" spans="1:8" x14ac:dyDescent="0.2">
      <c r="A458">
        <v>457</v>
      </c>
      <c r="B458" t="s">
        <v>485</v>
      </c>
      <c r="C458" t="s">
        <v>442</v>
      </c>
      <c r="D458" s="1">
        <v>2.1884986239100002E-6</v>
      </c>
      <c r="E458" s="1">
        <f t="shared" si="7"/>
        <v>2.1884986239100002</v>
      </c>
      <c r="F458">
        <v>2.5584767756864499E-2</v>
      </c>
      <c r="G458">
        <v>34</v>
      </c>
      <c r="H458">
        <v>6.4053109119317204</v>
      </c>
    </row>
    <row r="459" spans="1:8" x14ac:dyDescent="0.2">
      <c r="A459">
        <v>458</v>
      </c>
      <c r="B459" t="s">
        <v>486</v>
      </c>
      <c r="C459" t="s">
        <v>487</v>
      </c>
      <c r="D459">
        <v>0</v>
      </c>
      <c r="E459" s="1">
        <f t="shared" si="7"/>
        <v>0</v>
      </c>
      <c r="F459">
        <v>8.9359809255786199E-4</v>
      </c>
      <c r="G459">
        <v>13</v>
      </c>
      <c r="H459">
        <v>4.48387142046119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360"/>
  <sheetViews>
    <sheetView workbookViewId="0">
      <selection activeCell="V2" sqref="V2"/>
    </sheetView>
  </sheetViews>
  <sheetFormatPr baseColWidth="10" defaultRowHeight="16" x14ac:dyDescent="0.2"/>
  <cols>
    <col min="21" max="21" width="12.1640625" bestFit="1" customWidth="1"/>
    <col min="24" max="24" width="12.1640625" bestFit="1" customWidth="1"/>
  </cols>
  <sheetData>
    <row r="1" spans="1:25" x14ac:dyDescent="0.2">
      <c r="A1" t="s">
        <v>1281</v>
      </c>
      <c r="B1" t="s">
        <v>1282</v>
      </c>
      <c r="C1" t="s">
        <v>488</v>
      </c>
      <c r="D1" t="s">
        <v>1367</v>
      </c>
      <c r="E1" t="s">
        <v>1346</v>
      </c>
      <c r="F1" t="s">
        <v>1349</v>
      </c>
      <c r="G1" s="5" t="s">
        <v>1350</v>
      </c>
      <c r="H1" s="5" t="s">
        <v>1351</v>
      </c>
      <c r="I1" t="s">
        <v>1352</v>
      </c>
      <c r="J1" s="5" t="s">
        <v>1353</v>
      </c>
      <c r="K1" s="7" t="s">
        <v>1354</v>
      </c>
      <c r="L1" s="7" t="s">
        <v>1355</v>
      </c>
      <c r="M1" s="7" t="s">
        <v>1356</v>
      </c>
      <c r="N1" s="7" t="s">
        <v>1357</v>
      </c>
      <c r="O1" s="8" t="s">
        <v>1358</v>
      </c>
      <c r="P1" s="5" t="s">
        <v>1359</v>
      </c>
      <c r="Q1" t="s">
        <v>1360</v>
      </c>
      <c r="R1" t="s">
        <v>1361</v>
      </c>
      <c r="S1" t="s">
        <v>1362</v>
      </c>
      <c r="T1" t="s">
        <v>1367</v>
      </c>
      <c r="U1" t="s">
        <v>1348</v>
      </c>
      <c r="V1" t="s">
        <v>1474</v>
      </c>
      <c r="W1" t="s">
        <v>1288</v>
      </c>
      <c r="X1" t="s">
        <v>1457</v>
      </c>
      <c r="Y1" t="s">
        <v>1458</v>
      </c>
    </row>
    <row r="2" spans="1:25" x14ac:dyDescent="0.2">
      <c r="A2">
        <v>104</v>
      </c>
      <c r="B2" t="s">
        <v>1283</v>
      </c>
      <c r="C2" t="s">
        <v>489</v>
      </c>
      <c r="D2" t="s">
        <v>232</v>
      </c>
      <c r="E2">
        <v>24</v>
      </c>
      <c r="F2" t="s">
        <v>1363</v>
      </c>
      <c r="G2">
        <v>2210</v>
      </c>
      <c r="H2">
        <v>9701</v>
      </c>
      <c r="I2">
        <v>1</v>
      </c>
      <c r="J2" t="s">
        <v>1364</v>
      </c>
      <c r="K2">
        <v>103</v>
      </c>
      <c r="L2">
        <v>252</v>
      </c>
      <c r="M2">
        <v>0</v>
      </c>
      <c r="N2">
        <v>0</v>
      </c>
      <c r="O2">
        <v>80</v>
      </c>
      <c r="P2">
        <v>219</v>
      </c>
      <c r="Q2">
        <v>2100</v>
      </c>
      <c r="R2">
        <v>95</v>
      </c>
      <c r="S2">
        <v>0</v>
      </c>
      <c r="T2" t="s">
        <v>232</v>
      </c>
      <c r="U2">
        <f>VLOOKUP(T2, '1.shp-prabhag-mapping-area'!B:G, 3, FALSE)</f>
        <v>1.47067484651E-6</v>
      </c>
      <c r="V2">
        <f>VLOOKUP(T2, '1.shp-prabhag-mapping-area'!B:G,6,FALSE)</f>
        <v>24</v>
      </c>
      <c r="W2" t="s">
        <v>1335</v>
      </c>
      <c r="X2">
        <f>H2/(U2*1000000)</f>
        <v>6596.2915072771239</v>
      </c>
      <c r="Y2">
        <f>H2/G2</f>
        <v>4.3895927601809959</v>
      </c>
    </row>
    <row r="3" spans="1:25" x14ac:dyDescent="0.2">
      <c r="A3">
        <v>105</v>
      </c>
      <c r="B3" t="s">
        <v>1284</v>
      </c>
      <c r="C3" t="s">
        <v>490</v>
      </c>
      <c r="D3" t="s">
        <v>230</v>
      </c>
      <c r="E3">
        <v>24</v>
      </c>
      <c r="F3" t="s">
        <v>1365</v>
      </c>
      <c r="G3">
        <v>2579</v>
      </c>
      <c r="H3">
        <v>11320</v>
      </c>
      <c r="I3">
        <v>8</v>
      </c>
      <c r="J3" t="s">
        <v>1366</v>
      </c>
      <c r="K3">
        <v>120</v>
      </c>
      <c r="L3">
        <v>50</v>
      </c>
      <c r="M3">
        <v>0</v>
      </c>
      <c r="N3">
        <v>0</v>
      </c>
      <c r="O3">
        <v>20</v>
      </c>
      <c r="P3">
        <v>498</v>
      </c>
      <c r="Q3">
        <v>2264</v>
      </c>
      <c r="R3">
        <v>35</v>
      </c>
      <c r="S3">
        <v>0</v>
      </c>
      <c r="T3" t="s">
        <v>230</v>
      </c>
      <c r="U3">
        <f>VLOOKUP(T3, '1.shp-prabhag-mapping-area'!B:G, 3, FALSE)</f>
        <v>2.2063279691300002E-6</v>
      </c>
      <c r="V3">
        <f>VLOOKUP(T3, '1.shp-prabhag-mapping-area'!B:G,6,FALSE)</f>
        <v>24</v>
      </c>
      <c r="W3">
        <v>0</v>
      </c>
      <c r="X3">
        <f t="shared" ref="X3:X66" si="0">H3/(U3*1000000)</f>
        <v>5130.6968675485296</v>
      </c>
      <c r="Y3">
        <f t="shared" ref="Y3:Y66" si="1">H3/G3</f>
        <v>4.3892981775882127</v>
      </c>
    </row>
    <row r="4" spans="1:25" x14ac:dyDescent="0.2">
      <c r="A4">
        <v>106</v>
      </c>
      <c r="B4" t="s">
        <v>1284</v>
      </c>
      <c r="C4" t="s">
        <v>491</v>
      </c>
      <c r="D4" t="s">
        <v>223</v>
      </c>
      <c r="E4">
        <v>25</v>
      </c>
      <c r="F4" t="s">
        <v>1365</v>
      </c>
      <c r="G4">
        <v>319</v>
      </c>
      <c r="H4">
        <v>1400</v>
      </c>
      <c r="I4">
        <v>1</v>
      </c>
      <c r="J4" t="s">
        <v>1366</v>
      </c>
      <c r="K4">
        <v>15</v>
      </c>
      <c r="L4">
        <v>20</v>
      </c>
      <c r="M4">
        <v>0</v>
      </c>
      <c r="N4">
        <v>0</v>
      </c>
      <c r="O4">
        <v>0</v>
      </c>
      <c r="P4">
        <v>90</v>
      </c>
      <c r="Q4">
        <v>280</v>
      </c>
      <c r="R4">
        <v>95</v>
      </c>
      <c r="S4">
        <v>0</v>
      </c>
      <c r="T4" t="s">
        <v>223</v>
      </c>
      <c r="U4">
        <f>VLOOKUP(T4, '1.shp-prabhag-mapping-area'!B:G, 3, FALSE)</f>
        <v>1.4132506632999999E-7</v>
      </c>
      <c r="V4">
        <f>VLOOKUP(T4, '1.shp-prabhag-mapping-area'!B:G,6,FALSE)</f>
        <v>25</v>
      </c>
      <c r="W4">
        <v>0</v>
      </c>
      <c r="X4">
        <f t="shared" si="0"/>
        <v>9906.2398225304278</v>
      </c>
      <c r="Y4">
        <f t="shared" si="1"/>
        <v>4.3887147335423196</v>
      </c>
    </row>
    <row r="5" spans="1:25" x14ac:dyDescent="0.2">
      <c r="A5">
        <v>107</v>
      </c>
      <c r="B5" t="s">
        <v>1284</v>
      </c>
      <c r="C5" t="s">
        <v>492</v>
      </c>
      <c r="D5" t="s">
        <v>205</v>
      </c>
      <c r="E5">
        <v>21</v>
      </c>
      <c r="F5" t="s">
        <v>1365</v>
      </c>
      <c r="G5">
        <v>557</v>
      </c>
      <c r="H5">
        <v>2565</v>
      </c>
      <c r="I5">
        <v>2</v>
      </c>
      <c r="J5" t="s">
        <v>1366</v>
      </c>
      <c r="K5">
        <v>27</v>
      </c>
      <c r="L5">
        <v>40</v>
      </c>
      <c r="M5">
        <v>0</v>
      </c>
      <c r="N5">
        <v>0</v>
      </c>
      <c r="O5">
        <v>0</v>
      </c>
      <c r="P5">
        <v>160</v>
      </c>
      <c r="Q5">
        <v>513</v>
      </c>
      <c r="R5">
        <v>175</v>
      </c>
      <c r="S5">
        <v>0</v>
      </c>
      <c r="T5" t="s">
        <v>205</v>
      </c>
      <c r="U5">
        <f>VLOOKUP(T5, '1.shp-prabhag-mapping-area'!B:G, 3, FALSE)</f>
        <v>1.4158334642300001E-6</v>
      </c>
      <c r="V5">
        <f>VLOOKUP(T5, '1.shp-prabhag-mapping-area'!B:G,6,FALSE)</f>
        <v>21</v>
      </c>
      <c r="W5">
        <v>0</v>
      </c>
      <c r="X5">
        <f t="shared" si="0"/>
        <v>1811.6537465760305</v>
      </c>
      <c r="Y5">
        <f t="shared" si="1"/>
        <v>4.6050269299820465</v>
      </c>
    </row>
    <row r="6" spans="1:25" x14ac:dyDescent="0.2">
      <c r="A6">
        <v>108</v>
      </c>
      <c r="B6" t="s">
        <v>1284</v>
      </c>
      <c r="C6" t="s">
        <v>493</v>
      </c>
      <c r="D6" t="s">
        <v>222</v>
      </c>
      <c r="E6">
        <v>21</v>
      </c>
      <c r="F6" t="s">
        <v>1365</v>
      </c>
      <c r="G6">
        <v>109</v>
      </c>
      <c r="H6">
        <v>460</v>
      </c>
      <c r="I6">
        <v>1</v>
      </c>
      <c r="J6" t="s">
        <v>1366</v>
      </c>
      <c r="K6">
        <v>5</v>
      </c>
      <c r="L6">
        <v>82</v>
      </c>
      <c r="M6">
        <v>0</v>
      </c>
      <c r="N6">
        <v>0</v>
      </c>
      <c r="O6">
        <v>0</v>
      </c>
      <c r="P6">
        <v>28</v>
      </c>
      <c r="Q6">
        <v>92</v>
      </c>
      <c r="R6">
        <v>95</v>
      </c>
      <c r="S6">
        <v>0</v>
      </c>
      <c r="T6" t="s">
        <v>222</v>
      </c>
      <c r="U6">
        <f>VLOOKUP(T6, '1.shp-prabhag-mapping-area'!B:G, 3, FALSE)</f>
        <v>4.7991787887499997E-7</v>
      </c>
      <c r="V6">
        <f>VLOOKUP(T6, '1.shp-prabhag-mapping-area'!B:G,6,FALSE)</f>
        <v>21</v>
      </c>
      <c r="W6">
        <v>0</v>
      </c>
      <c r="X6">
        <f t="shared" si="0"/>
        <v>958.49731849605087</v>
      </c>
      <c r="Y6">
        <f t="shared" si="1"/>
        <v>4.2201834862385317</v>
      </c>
    </row>
    <row r="7" spans="1:25" x14ac:dyDescent="0.2">
      <c r="A7">
        <v>109</v>
      </c>
      <c r="B7" t="s">
        <v>1284</v>
      </c>
      <c r="C7" t="s">
        <v>494</v>
      </c>
      <c r="D7" t="s">
        <v>221</v>
      </c>
      <c r="E7">
        <v>21</v>
      </c>
      <c r="F7" t="s">
        <v>1365</v>
      </c>
      <c r="G7">
        <v>1294</v>
      </c>
      <c r="H7">
        <v>5680</v>
      </c>
      <c r="I7">
        <v>3</v>
      </c>
      <c r="J7" t="s">
        <v>1366</v>
      </c>
      <c r="K7">
        <v>60</v>
      </c>
      <c r="L7">
        <v>60</v>
      </c>
      <c r="M7">
        <v>0</v>
      </c>
      <c r="N7">
        <v>0</v>
      </c>
      <c r="O7">
        <v>7</v>
      </c>
      <c r="P7">
        <v>340</v>
      </c>
      <c r="Q7">
        <v>1136</v>
      </c>
      <c r="R7">
        <v>28</v>
      </c>
      <c r="S7">
        <v>0</v>
      </c>
      <c r="T7" t="s">
        <v>221</v>
      </c>
      <c r="U7">
        <f>VLOOKUP(T7, '1.shp-prabhag-mapping-area'!B:G, 3, FALSE)</f>
        <v>2.8519856582E-6</v>
      </c>
      <c r="V7">
        <f>VLOOKUP(T7, '1.shp-prabhag-mapping-area'!B:G,6,FALSE)</f>
        <v>21</v>
      </c>
      <c r="W7">
        <v>0</v>
      </c>
      <c r="X7">
        <f t="shared" si="0"/>
        <v>1991.594867831443</v>
      </c>
      <c r="Y7">
        <f t="shared" si="1"/>
        <v>4.3894899536321486</v>
      </c>
    </row>
    <row r="8" spans="1:25" x14ac:dyDescent="0.2">
      <c r="A8">
        <v>110</v>
      </c>
      <c r="B8" t="s">
        <v>1284</v>
      </c>
      <c r="C8" t="s">
        <v>495</v>
      </c>
      <c r="D8" t="s">
        <v>217</v>
      </c>
      <c r="E8">
        <v>21</v>
      </c>
      <c r="F8" t="s">
        <v>1365</v>
      </c>
      <c r="G8">
        <v>381</v>
      </c>
      <c r="H8">
        <v>1670</v>
      </c>
      <c r="I8">
        <v>1</v>
      </c>
      <c r="J8" t="s">
        <v>1366</v>
      </c>
      <c r="K8">
        <v>18</v>
      </c>
      <c r="L8">
        <v>10</v>
      </c>
      <c r="M8">
        <v>0</v>
      </c>
      <c r="N8">
        <v>0</v>
      </c>
      <c r="O8">
        <v>0</v>
      </c>
      <c r="P8">
        <v>102</v>
      </c>
      <c r="Q8">
        <v>334</v>
      </c>
      <c r="R8">
        <v>95</v>
      </c>
      <c r="S8">
        <v>0</v>
      </c>
      <c r="T8" t="s">
        <v>217</v>
      </c>
      <c r="U8">
        <f>VLOOKUP(T8, '1.shp-prabhag-mapping-area'!B:G, 3, FALSE)</f>
        <v>5.5387925146299998E-7</v>
      </c>
      <c r="V8">
        <f>VLOOKUP(T8, '1.shp-prabhag-mapping-area'!B:G,6,FALSE)</f>
        <v>21</v>
      </c>
      <c r="W8">
        <v>0</v>
      </c>
      <c r="X8">
        <f t="shared" si="0"/>
        <v>3015.0975967937275</v>
      </c>
      <c r="Y8">
        <f t="shared" si="1"/>
        <v>4.3832020997375327</v>
      </c>
    </row>
    <row r="9" spans="1:25" x14ac:dyDescent="0.2">
      <c r="A9">
        <v>111</v>
      </c>
      <c r="B9" t="s">
        <v>1284</v>
      </c>
      <c r="C9" t="s">
        <v>496</v>
      </c>
      <c r="D9" t="s">
        <v>220</v>
      </c>
      <c r="E9">
        <v>21</v>
      </c>
      <c r="F9" t="s">
        <v>1365</v>
      </c>
      <c r="G9">
        <v>218</v>
      </c>
      <c r="H9">
        <v>990</v>
      </c>
      <c r="I9">
        <v>0.5</v>
      </c>
      <c r="J9" t="s">
        <v>1366</v>
      </c>
      <c r="K9">
        <v>11</v>
      </c>
      <c r="L9">
        <v>20</v>
      </c>
      <c r="M9">
        <v>0</v>
      </c>
      <c r="N9">
        <v>0</v>
      </c>
      <c r="O9">
        <v>0</v>
      </c>
      <c r="P9">
        <v>60</v>
      </c>
      <c r="Q9">
        <v>198</v>
      </c>
      <c r="R9">
        <v>45</v>
      </c>
      <c r="S9">
        <v>0</v>
      </c>
      <c r="T9" t="s">
        <v>220</v>
      </c>
      <c r="U9">
        <f>VLOOKUP(T9, '1.shp-prabhag-mapping-area'!B:G, 3, FALSE)</f>
        <v>5.6110326309900004E-7</v>
      </c>
      <c r="V9">
        <f>VLOOKUP(T9, '1.shp-prabhag-mapping-area'!B:G,6,FALSE)</f>
        <v>21</v>
      </c>
      <c r="W9">
        <v>0</v>
      </c>
      <c r="X9">
        <f t="shared" si="0"/>
        <v>1764.3811132592293</v>
      </c>
      <c r="Y9">
        <f t="shared" si="1"/>
        <v>4.5412844036697244</v>
      </c>
    </row>
    <row r="10" spans="1:25" x14ac:dyDescent="0.2">
      <c r="A10">
        <v>112</v>
      </c>
      <c r="B10" t="s">
        <v>1284</v>
      </c>
      <c r="C10" t="s">
        <v>497</v>
      </c>
      <c r="D10" t="s">
        <v>228</v>
      </c>
      <c r="E10">
        <v>24</v>
      </c>
      <c r="F10" t="s">
        <v>1365</v>
      </c>
      <c r="G10">
        <v>24</v>
      </c>
      <c r="H10">
        <v>105</v>
      </c>
      <c r="I10">
        <v>0.5</v>
      </c>
      <c r="J10" t="s">
        <v>1366</v>
      </c>
      <c r="K10">
        <v>2</v>
      </c>
      <c r="L10">
        <v>18</v>
      </c>
      <c r="M10">
        <v>0</v>
      </c>
      <c r="N10">
        <v>0</v>
      </c>
      <c r="O10">
        <v>0</v>
      </c>
      <c r="P10">
        <v>5</v>
      </c>
      <c r="Q10">
        <v>21</v>
      </c>
      <c r="R10">
        <v>25</v>
      </c>
      <c r="S10">
        <v>0</v>
      </c>
      <c r="T10" t="s">
        <v>228</v>
      </c>
      <c r="U10">
        <f>VLOOKUP(T10, '1.shp-prabhag-mapping-area'!B:G, 3, FALSE)</f>
        <v>2.5098044282899999E-7</v>
      </c>
      <c r="V10">
        <f>VLOOKUP(T10, '1.shp-prabhag-mapping-area'!B:G,6,FALSE)</f>
        <v>24</v>
      </c>
      <c r="W10" t="s">
        <v>1335</v>
      </c>
      <c r="X10">
        <f t="shared" si="0"/>
        <v>418.35929053459927</v>
      </c>
      <c r="Y10">
        <f t="shared" si="1"/>
        <v>4.375</v>
      </c>
    </row>
    <row r="11" spans="1:25" x14ac:dyDescent="0.2">
      <c r="A11">
        <v>113</v>
      </c>
      <c r="B11" t="s">
        <v>1284</v>
      </c>
      <c r="C11" t="s">
        <v>498</v>
      </c>
      <c r="D11" t="s">
        <v>246</v>
      </c>
      <c r="E11">
        <v>22</v>
      </c>
      <c r="F11" t="s">
        <v>1363</v>
      </c>
      <c r="G11">
        <v>280</v>
      </c>
      <c r="H11">
        <v>1495</v>
      </c>
      <c r="I11">
        <v>2</v>
      </c>
      <c r="J11" t="s">
        <v>1366</v>
      </c>
      <c r="K11">
        <v>16</v>
      </c>
      <c r="L11">
        <v>30</v>
      </c>
      <c r="M11">
        <v>0</v>
      </c>
      <c r="N11">
        <v>0</v>
      </c>
      <c r="O11">
        <v>0</v>
      </c>
      <c r="P11">
        <v>90</v>
      </c>
      <c r="Q11">
        <v>224</v>
      </c>
      <c r="R11">
        <v>175</v>
      </c>
      <c r="S11">
        <v>0</v>
      </c>
      <c r="T11" t="s">
        <v>246</v>
      </c>
      <c r="U11">
        <f>VLOOKUP(T11, '1.shp-prabhag-mapping-area'!B:G, 3, FALSE)</f>
        <v>6.8321435054700005E-7</v>
      </c>
      <c r="V11">
        <f>VLOOKUP(T11, '1.shp-prabhag-mapping-area'!B:G,6,FALSE)</f>
        <v>22</v>
      </c>
      <c r="W11">
        <v>0</v>
      </c>
      <c r="X11">
        <f t="shared" si="0"/>
        <v>2188.1858874935256</v>
      </c>
      <c r="Y11">
        <f t="shared" si="1"/>
        <v>5.3392857142857144</v>
      </c>
    </row>
    <row r="12" spans="1:25" x14ac:dyDescent="0.2">
      <c r="A12">
        <v>114</v>
      </c>
      <c r="B12" t="s">
        <v>1284</v>
      </c>
      <c r="C12" t="s">
        <v>499</v>
      </c>
      <c r="D12" t="s">
        <v>250</v>
      </c>
      <c r="E12">
        <v>23</v>
      </c>
      <c r="F12" t="s">
        <v>1363</v>
      </c>
      <c r="G12">
        <v>75</v>
      </c>
      <c r="H12">
        <v>340</v>
      </c>
      <c r="I12">
        <v>0.5</v>
      </c>
      <c r="J12" t="s">
        <v>1366</v>
      </c>
      <c r="K12">
        <v>4</v>
      </c>
      <c r="L12">
        <v>10</v>
      </c>
      <c r="M12">
        <v>0</v>
      </c>
      <c r="N12">
        <v>0</v>
      </c>
      <c r="O12">
        <v>0</v>
      </c>
      <c r="P12">
        <v>21</v>
      </c>
      <c r="Q12">
        <v>68</v>
      </c>
      <c r="R12">
        <v>30</v>
      </c>
      <c r="S12">
        <v>0</v>
      </c>
      <c r="T12" t="s">
        <v>250</v>
      </c>
      <c r="U12">
        <f>VLOOKUP(T12, '1.shp-prabhag-mapping-area'!B:G, 3, FALSE)</f>
        <v>5.50576046403E-8</v>
      </c>
      <c r="V12">
        <f>VLOOKUP(T12, '1.shp-prabhag-mapping-area'!B:G,6,FALSE)</f>
        <v>23</v>
      </c>
      <c r="W12">
        <v>0</v>
      </c>
      <c r="X12">
        <f t="shared" si="0"/>
        <v>6175.3503847701613</v>
      </c>
      <c r="Y12">
        <f t="shared" si="1"/>
        <v>4.5333333333333332</v>
      </c>
    </row>
    <row r="13" spans="1:25" x14ac:dyDescent="0.2">
      <c r="A13">
        <v>115</v>
      </c>
      <c r="B13" t="s">
        <v>1284</v>
      </c>
      <c r="C13" t="s">
        <v>500</v>
      </c>
      <c r="D13" t="s">
        <v>251</v>
      </c>
      <c r="E13">
        <v>26</v>
      </c>
      <c r="F13" t="s">
        <v>1363</v>
      </c>
      <c r="G13">
        <v>547</v>
      </c>
      <c r="H13">
        <v>2400</v>
      </c>
      <c r="I13">
        <v>2.5</v>
      </c>
      <c r="J13" t="s">
        <v>1366</v>
      </c>
      <c r="K13">
        <v>26</v>
      </c>
      <c r="L13">
        <v>20</v>
      </c>
      <c r="M13">
        <v>0</v>
      </c>
      <c r="N13">
        <v>0</v>
      </c>
      <c r="O13">
        <v>6</v>
      </c>
      <c r="P13">
        <v>145</v>
      </c>
      <c r="Q13">
        <v>480</v>
      </c>
      <c r="R13">
        <v>35</v>
      </c>
      <c r="S13">
        <v>0</v>
      </c>
      <c r="T13" t="s">
        <v>251</v>
      </c>
      <c r="U13">
        <f>VLOOKUP(T13, '1.shp-prabhag-mapping-area'!B:G, 3, FALSE)</f>
        <v>4.3251172572000003E-6</v>
      </c>
      <c r="V13">
        <f>VLOOKUP(T13, '1.shp-prabhag-mapping-area'!B:G,6,FALSE)</f>
        <v>26</v>
      </c>
      <c r="W13">
        <v>0</v>
      </c>
      <c r="X13">
        <f t="shared" si="0"/>
        <v>554.89825067857578</v>
      </c>
      <c r="Y13">
        <f t="shared" si="1"/>
        <v>4.3875685557586834</v>
      </c>
    </row>
    <row r="14" spans="1:25" x14ac:dyDescent="0.2">
      <c r="A14">
        <v>116</v>
      </c>
      <c r="B14" t="s">
        <v>1284</v>
      </c>
      <c r="C14" t="s">
        <v>501</v>
      </c>
      <c r="D14" t="s">
        <v>252</v>
      </c>
      <c r="E14">
        <v>26</v>
      </c>
      <c r="F14" t="s">
        <v>1363</v>
      </c>
      <c r="G14">
        <v>85</v>
      </c>
      <c r="H14">
        <v>385</v>
      </c>
      <c r="I14">
        <v>0.4</v>
      </c>
      <c r="J14" t="s">
        <v>1366</v>
      </c>
      <c r="K14">
        <v>5</v>
      </c>
      <c r="L14">
        <v>10</v>
      </c>
      <c r="M14">
        <v>0</v>
      </c>
      <c r="N14">
        <v>0</v>
      </c>
      <c r="O14">
        <v>0</v>
      </c>
      <c r="P14">
        <v>24</v>
      </c>
      <c r="Q14">
        <v>77</v>
      </c>
      <c r="R14">
        <v>20</v>
      </c>
      <c r="S14">
        <v>0</v>
      </c>
      <c r="T14" t="s">
        <v>252</v>
      </c>
      <c r="U14">
        <f>VLOOKUP(T14, '1.shp-prabhag-mapping-area'!B:G, 3, FALSE)</f>
        <v>5.5213273066400004E-7</v>
      </c>
      <c r="V14">
        <f>VLOOKUP(T14, '1.shp-prabhag-mapping-area'!B:G,6,FALSE)</f>
        <v>26</v>
      </c>
      <c r="W14">
        <v>0</v>
      </c>
      <c r="X14">
        <f t="shared" si="0"/>
        <v>697.29610040867408</v>
      </c>
      <c r="Y14">
        <f t="shared" si="1"/>
        <v>4.5294117647058822</v>
      </c>
    </row>
    <row r="15" spans="1:25" x14ac:dyDescent="0.2">
      <c r="A15">
        <v>117</v>
      </c>
      <c r="B15" t="s">
        <v>1284</v>
      </c>
      <c r="C15" t="s">
        <v>502</v>
      </c>
      <c r="D15" t="s">
        <v>425</v>
      </c>
      <c r="E15">
        <v>25</v>
      </c>
      <c r="F15" t="s">
        <v>1365</v>
      </c>
      <c r="G15">
        <v>192</v>
      </c>
      <c r="H15">
        <v>915</v>
      </c>
      <c r="I15">
        <v>0.5</v>
      </c>
      <c r="J15" t="s">
        <v>1366</v>
      </c>
      <c r="K15">
        <v>10</v>
      </c>
      <c r="L15">
        <v>18</v>
      </c>
      <c r="M15">
        <v>0</v>
      </c>
      <c r="N15">
        <v>0</v>
      </c>
      <c r="O15">
        <v>0</v>
      </c>
      <c r="P15">
        <v>141</v>
      </c>
      <c r="Q15">
        <v>10</v>
      </c>
      <c r="R15">
        <v>45</v>
      </c>
      <c r="S15">
        <v>0</v>
      </c>
      <c r="T15" t="s">
        <v>425</v>
      </c>
      <c r="U15">
        <f>VLOOKUP(T15, '1.shp-prabhag-mapping-area'!B:G, 3, FALSE)</f>
        <v>2.9495441714099998E-7</v>
      </c>
      <c r="V15">
        <f>VLOOKUP(T15, '1.shp-prabhag-mapping-area'!B:G,6,FALSE)</f>
        <v>25</v>
      </c>
      <c r="W15">
        <v>0</v>
      </c>
      <c r="X15">
        <f t="shared" si="0"/>
        <v>3102.1742575314393</v>
      </c>
      <c r="Y15">
        <f t="shared" si="1"/>
        <v>4.765625</v>
      </c>
    </row>
    <row r="16" spans="1:25" x14ac:dyDescent="0.2">
      <c r="A16">
        <v>118</v>
      </c>
      <c r="B16" t="s">
        <v>1284</v>
      </c>
      <c r="C16" t="s">
        <v>503</v>
      </c>
      <c r="D16" t="s">
        <v>427</v>
      </c>
      <c r="E16">
        <v>25</v>
      </c>
      <c r="F16" t="s">
        <v>1365</v>
      </c>
      <c r="G16">
        <v>198</v>
      </c>
      <c r="H16">
        <v>870</v>
      </c>
      <c r="I16">
        <v>0.5</v>
      </c>
      <c r="J16" t="s">
        <v>1366</v>
      </c>
      <c r="K16">
        <v>10</v>
      </c>
      <c r="L16">
        <v>16</v>
      </c>
      <c r="M16">
        <v>0</v>
      </c>
      <c r="N16">
        <v>0</v>
      </c>
      <c r="O16">
        <v>4</v>
      </c>
      <c r="P16">
        <v>134</v>
      </c>
      <c r="Q16">
        <v>121</v>
      </c>
      <c r="R16">
        <v>45</v>
      </c>
      <c r="S16">
        <v>0</v>
      </c>
      <c r="T16" t="s">
        <v>427</v>
      </c>
      <c r="U16">
        <f>VLOOKUP(T16, '1.shp-prabhag-mapping-area'!B:G, 3, FALSE)</f>
        <v>5.9131919697899996E-7</v>
      </c>
      <c r="V16">
        <f>VLOOKUP(T16, '1.shp-prabhag-mapping-area'!B:G,6,FALSE)</f>
        <v>25</v>
      </c>
      <c r="W16">
        <v>0</v>
      </c>
      <c r="X16">
        <f t="shared" si="0"/>
        <v>1471.2865816715521</v>
      </c>
      <c r="Y16">
        <f t="shared" si="1"/>
        <v>4.3939393939393936</v>
      </c>
    </row>
    <row r="17" spans="1:25" x14ac:dyDescent="0.2">
      <c r="A17">
        <v>119</v>
      </c>
      <c r="B17" t="s">
        <v>1284</v>
      </c>
      <c r="C17" t="s">
        <v>504</v>
      </c>
      <c r="D17" t="s">
        <v>429</v>
      </c>
      <c r="E17">
        <v>26</v>
      </c>
      <c r="F17" t="s">
        <v>1365</v>
      </c>
      <c r="G17">
        <v>363</v>
      </c>
      <c r="H17">
        <v>1590</v>
      </c>
      <c r="I17">
        <v>1.8</v>
      </c>
      <c r="J17" t="s">
        <v>1366</v>
      </c>
      <c r="K17">
        <v>17</v>
      </c>
      <c r="L17">
        <v>21</v>
      </c>
      <c r="M17">
        <v>0</v>
      </c>
      <c r="N17">
        <v>0</v>
      </c>
      <c r="O17">
        <v>0</v>
      </c>
      <c r="P17">
        <v>275</v>
      </c>
      <c r="Q17">
        <v>244</v>
      </c>
      <c r="R17">
        <v>175</v>
      </c>
      <c r="S17">
        <v>0</v>
      </c>
      <c r="T17" t="s">
        <v>429</v>
      </c>
      <c r="U17">
        <f>VLOOKUP(T17, '1.shp-prabhag-mapping-area'!B:G, 3, FALSE)</f>
        <v>9.5422815330199992E-7</v>
      </c>
      <c r="V17">
        <f>VLOOKUP(T17, '1.shp-prabhag-mapping-area'!B:G,6,FALSE)</f>
        <v>26</v>
      </c>
      <c r="W17">
        <v>0</v>
      </c>
      <c r="X17">
        <f t="shared" si="0"/>
        <v>1666.2681712942367</v>
      </c>
      <c r="Y17">
        <f t="shared" si="1"/>
        <v>4.3801652892561984</v>
      </c>
    </row>
    <row r="18" spans="1:25" x14ac:dyDescent="0.2">
      <c r="A18">
        <v>120</v>
      </c>
      <c r="B18" t="s">
        <v>1284</v>
      </c>
      <c r="C18" t="s">
        <v>505</v>
      </c>
      <c r="D18" t="s">
        <v>431</v>
      </c>
      <c r="E18">
        <v>26</v>
      </c>
      <c r="F18" t="s">
        <v>1365</v>
      </c>
      <c r="G18">
        <v>299</v>
      </c>
      <c r="H18">
        <v>1215</v>
      </c>
      <c r="I18">
        <v>0.7</v>
      </c>
      <c r="J18" t="s">
        <v>1366</v>
      </c>
      <c r="K18">
        <v>13</v>
      </c>
      <c r="L18">
        <v>20</v>
      </c>
      <c r="M18">
        <v>0</v>
      </c>
      <c r="N18">
        <v>0</v>
      </c>
      <c r="O18">
        <v>1</v>
      </c>
      <c r="P18">
        <v>195</v>
      </c>
      <c r="Q18">
        <v>188</v>
      </c>
      <c r="R18">
        <v>60</v>
      </c>
      <c r="S18">
        <v>0</v>
      </c>
      <c r="T18" t="s">
        <v>431</v>
      </c>
      <c r="U18">
        <f>VLOOKUP(T18, '1.shp-prabhag-mapping-area'!B:G, 3, FALSE)</f>
        <v>5.6496533497000003E-7</v>
      </c>
      <c r="V18">
        <f>VLOOKUP(T18, '1.shp-prabhag-mapping-area'!B:G,6,FALSE)</f>
        <v>26</v>
      </c>
      <c r="W18">
        <v>0</v>
      </c>
      <c r="X18">
        <f t="shared" si="0"/>
        <v>2150.5744242954611</v>
      </c>
      <c r="Y18">
        <f t="shared" si="1"/>
        <v>4.063545150501672</v>
      </c>
    </row>
    <row r="19" spans="1:25" x14ac:dyDescent="0.2">
      <c r="A19">
        <v>121</v>
      </c>
      <c r="B19" t="s">
        <v>1284</v>
      </c>
      <c r="C19" t="s">
        <v>506</v>
      </c>
      <c r="D19" t="s">
        <v>428</v>
      </c>
      <c r="E19">
        <v>26</v>
      </c>
      <c r="F19" t="s">
        <v>1365</v>
      </c>
      <c r="G19">
        <v>30</v>
      </c>
      <c r="H19">
        <v>140</v>
      </c>
      <c r="I19">
        <v>0.08</v>
      </c>
      <c r="J19" t="s">
        <v>1366</v>
      </c>
      <c r="K19">
        <v>2</v>
      </c>
      <c r="L19">
        <v>4</v>
      </c>
      <c r="M19">
        <v>0</v>
      </c>
      <c r="N19">
        <v>0</v>
      </c>
      <c r="O19">
        <v>1</v>
      </c>
      <c r="P19">
        <v>24</v>
      </c>
      <c r="Q19">
        <v>19</v>
      </c>
      <c r="R19">
        <v>5</v>
      </c>
      <c r="S19">
        <v>0</v>
      </c>
      <c r="T19" t="s">
        <v>428</v>
      </c>
      <c r="U19">
        <f>VLOOKUP(T19, '1.shp-prabhag-mapping-area'!B:G, 3, FALSE)</f>
        <v>1.1223309133600001E-7</v>
      </c>
      <c r="V19">
        <f>VLOOKUP(T19, '1.shp-prabhag-mapping-area'!B:G,6,FALSE)</f>
        <v>26</v>
      </c>
      <c r="W19">
        <v>0</v>
      </c>
      <c r="X19">
        <f t="shared" si="0"/>
        <v>1247.4039370516157</v>
      </c>
      <c r="Y19">
        <f t="shared" si="1"/>
        <v>4.666666666666667</v>
      </c>
    </row>
    <row r="20" spans="1:25" x14ac:dyDescent="0.2">
      <c r="A20">
        <v>122</v>
      </c>
      <c r="B20" t="s">
        <v>1284</v>
      </c>
      <c r="C20" t="s">
        <v>507</v>
      </c>
      <c r="D20" t="s">
        <v>421</v>
      </c>
      <c r="E20">
        <v>26</v>
      </c>
      <c r="F20" t="s">
        <v>1363</v>
      </c>
      <c r="G20">
        <v>47</v>
      </c>
      <c r="H20">
        <v>210</v>
      </c>
      <c r="I20">
        <v>0.1</v>
      </c>
      <c r="J20" t="s">
        <v>1366</v>
      </c>
      <c r="K20">
        <v>3</v>
      </c>
      <c r="L20">
        <v>8</v>
      </c>
      <c r="M20">
        <v>0</v>
      </c>
      <c r="N20">
        <v>0</v>
      </c>
      <c r="O20">
        <v>0</v>
      </c>
      <c r="P20">
        <v>33</v>
      </c>
      <c r="Q20">
        <v>40</v>
      </c>
      <c r="R20">
        <v>6</v>
      </c>
      <c r="S20">
        <v>0</v>
      </c>
      <c r="T20" t="s">
        <v>421</v>
      </c>
      <c r="U20">
        <f>VLOOKUP(T20, '1.shp-prabhag-mapping-area'!B:G, 3, FALSE)</f>
        <v>1.9421186551899999E-7</v>
      </c>
      <c r="V20">
        <f>VLOOKUP(T20, '1.shp-prabhag-mapping-area'!B:G,6,FALSE)</f>
        <v>26</v>
      </c>
      <c r="W20">
        <v>0</v>
      </c>
      <c r="X20">
        <f t="shared" si="0"/>
        <v>1081.2933568132346</v>
      </c>
      <c r="Y20">
        <f t="shared" si="1"/>
        <v>4.4680851063829783</v>
      </c>
    </row>
    <row r="21" spans="1:25" x14ac:dyDescent="0.2">
      <c r="A21">
        <v>123</v>
      </c>
      <c r="B21" t="s">
        <v>1284</v>
      </c>
      <c r="C21" t="s">
        <v>508</v>
      </c>
      <c r="D21" t="s">
        <v>432</v>
      </c>
      <c r="E21">
        <v>36</v>
      </c>
      <c r="F21" t="s">
        <v>1365</v>
      </c>
      <c r="G21">
        <v>228</v>
      </c>
      <c r="H21">
        <v>1000</v>
      </c>
      <c r="I21">
        <v>0.6</v>
      </c>
      <c r="J21" t="s">
        <v>1366</v>
      </c>
      <c r="K21">
        <v>11</v>
      </c>
      <c r="L21">
        <v>26</v>
      </c>
      <c r="M21">
        <v>0</v>
      </c>
      <c r="N21">
        <v>0</v>
      </c>
      <c r="O21">
        <v>0</v>
      </c>
      <c r="P21">
        <v>116</v>
      </c>
      <c r="Q21">
        <v>180</v>
      </c>
      <c r="R21">
        <v>40</v>
      </c>
      <c r="S21">
        <v>0</v>
      </c>
      <c r="T21" t="s">
        <v>432</v>
      </c>
      <c r="U21">
        <f>VLOOKUP(T21, '1.shp-prabhag-mapping-area'!B:G, 3, FALSE)</f>
        <v>4.1033605913399998E-7</v>
      </c>
      <c r="V21">
        <f>VLOOKUP(T21, '1.shp-prabhag-mapping-area'!B:G,6,FALSE)</f>
        <v>36</v>
      </c>
      <c r="W21">
        <v>0</v>
      </c>
      <c r="X21">
        <f t="shared" si="0"/>
        <v>2437.0268655171694</v>
      </c>
      <c r="Y21">
        <f t="shared" si="1"/>
        <v>4.3859649122807021</v>
      </c>
    </row>
    <row r="22" spans="1:25" x14ac:dyDescent="0.2">
      <c r="A22">
        <v>124</v>
      </c>
      <c r="B22" t="s">
        <v>1284</v>
      </c>
      <c r="C22" t="s">
        <v>509</v>
      </c>
      <c r="D22" t="s">
        <v>433</v>
      </c>
      <c r="E22">
        <v>36</v>
      </c>
      <c r="F22" t="s">
        <v>1365</v>
      </c>
      <c r="G22">
        <v>183</v>
      </c>
      <c r="H22">
        <v>875</v>
      </c>
      <c r="I22">
        <v>0.5</v>
      </c>
      <c r="J22" t="s">
        <v>1366</v>
      </c>
      <c r="K22">
        <v>10</v>
      </c>
      <c r="L22">
        <v>12</v>
      </c>
      <c r="M22">
        <v>0</v>
      </c>
      <c r="N22">
        <v>0</v>
      </c>
      <c r="O22">
        <v>0</v>
      </c>
      <c r="P22">
        <v>103</v>
      </c>
      <c r="Q22">
        <v>130</v>
      </c>
      <c r="R22">
        <v>45</v>
      </c>
      <c r="S22">
        <v>0</v>
      </c>
      <c r="T22" t="s">
        <v>433</v>
      </c>
      <c r="U22">
        <f>VLOOKUP(T22, '1.shp-prabhag-mapping-area'!B:G, 3, FALSE)</f>
        <v>4.2333548453600002E-7</v>
      </c>
      <c r="V22">
        <f>VLOOKUP(T22, '1.shp-prabhag-mapping-area'!B:G,6,FALSE)</f>
        <v>36</v>
      </c>
      <c r="W22">
        <v>0</v>
      </c>
      <c r="X22">
        <f t="shared" si="0"/>
        <v>2066.9186306436141</v>
      </c>
      <c r="Y22">
        <f t="shared" si="1"/>
        <v>4.7814207650273222</v>
      </c>
    </row>
    <row r="23" spans="1:25" x14ac:dyDescent="0.2">
      <c r="A23">
        <v>125</v>
      </c>
      <c r="B23" t="s">
        <v>1284</v>
      </c>
      <c r="C23" t="s">
        <v>510</v>
      </c>
      <c r="D23" t="s">
        <v>434</v>
      </c>
      <c r="E23">
        <v>38</v>
      </c>
      <c r="F23" t="s">
        <v>1363</v>
      </c>
      <c r="G23">
        <v>929</v>
      </c>
      <c r="H23">
        <v>4075</v>
      </c>
      <c r="I23">
        <v>2.95</v>
      </c>
      <c r="J23" t="s">
        <v>1366</v>
      </c>
      <c r="K23">
        <v>43</v>
      </c>
      <c r="L23">
        <v>61</v>
      </c>
      <c r="M23">
        <v>0</v>
      </c>
      <c r="N23">
        <v>0</v>
      </c>
      <c r="O23">
        <v>0</v>
      </c>
      <c r="P23">
        <v>430</v>
      </c>
      <c r="Q23">
        <v>695</v>
      </c>
      <c r="R23">
        <v>120</v>
      </c>
      <c r="S23">
        <v>0</v>
      </c>
      <c r="T23" t="s">
        <v>434</v>
      </c>
      <c r="U23">
        <f>VLOOKUP(T23, '1.shp-prabhag-mapping-area'!B:G, 3, FALSE)</f>
        <v>1.41805071036E-6</v>
      </c>
      <c r="V23">
        <f>VLOOKUP(T23, '1.shp-prabhag-mapping-area'!B:G,6,FALSE)</f>
        <v>38</v>
      </c>
      <c r="W23">
        <v>0</v>
      </c>
      <c r="X23">
        <f t="shared" si="0"/>
        <v>2873.6630997952684</v>
      </c>
      <c r="Y23">
        <f t="shared" si="1"/>
        <v>4.3864370290635089</v>
      </c>
    </row>
    <row r="24" spans="1:25" x14ac:dyDescent="0.2">
      <c r="A24">
        <v>126</v>
      </c>
      <c r="B24" t="s">
        <v>1284</v>
      </c>
      <c r="C24" t="s">
        <v>511</v>
      </c>
      <c r="D24" t="s">
        <v>423</v>
      </c>
      <c r="E24">
        <v>27</v>
      </c>
      <c r="F24" t="s">
        <v>1365</v>
      </c>
      <c r="G24">
        <v>216</v>
      </c>
      <c r="H24">
        <v>1025</v>
      </c>
      <c r="I24">
        <v>0.73</v>
      </c>
      <c r="J24" t="s">
        <v>1366</v>
      </c>
      <c r="K24">
        <v>11</v>
      </c>
      <c r="L24">
        <v>18</v>
      </c>
      <c r="M24">
        <v>0</v>
      </c>
      <c r="N24">
        <v>0</v>
      </c>
      <c r="O24">
        <v>0</v>
      </c>
      <c r="P24">
        <v>133</v>
      </c>
      <c r="Q24">
        <v>110</v>
      </c>
      <c r="R24">
        <v>70</v>
      </c>
      <c r="S24">
        <v>0</v>
      </c>
      <c r="T24" t="s">
        <v>423</v>
      </c>
      <c r="U24">
        <f>VLOOKUP(T24, '1.shp-prabhag-mapping-area'!B:G, 3, FALSE)</f>
        <v>4.7841438589100002E-7</v>
      </c>
      <c r="V24">
        <f>VLOOKUP(T24, '1.shp-prabhag-mapping-area'!B:G,6,FALSE)</f>
        <v>27</v>
      </c>
      <c r="W24">
        <v>0</v>
      </c>
      <c r="X24">
        <f t="shared" si="0"/>
        <v>2142.4941018256332</v>
      </c>
      <c r="Y24">
        <f t="shared" si="1"/>
        <v>4.7453703703703702</v>
      </c>
    </row>
    <row r="25" spans="1:25" x14ac:dyDescent="0.2">
      <c r="A25">
        <v>127</v>
      </c>
      <c r="B25" t="s">
        <v>1284</v>
      </c>
      <c r="C25" t="s">
        <v>512</v>
      </c>
      <c r="D25" t="s">
        <v>424</v>
      </c>
      <c r="E25">
        <v>27</v>
      </c>
      <c r="F25" t="s">
        <v>1363</v>
      </c>
      <c r="G25">
        <v>611</v>
      </c>
      <c r="H25">
        <v>2680</v>
      </c>
      <c r="I25">
        <v>0.73</v>
      </c>
      <c r="J25" t="s">
        <v>1366</v>
      </c>
      <c r="K25">
        <v>29</v>
      </c>
      <c r="L25">
        <v>29</v>
      </c>
      <c r="M25">
        <v>0</v>
      </c>
      <c r="N25">
        <v>0</v>
      </c>
      <c r="O25">
        <v>0</v>
      </c>
      <c r="P25">
        <v>275</v>
      </c>
      <c r="Q25">
        <v>396</v>
      </c>
      <c r="R25">
        <v>70</v>
      </c>
      <c r="S25">
        <v>0</v>
      </c>
      <c r="T25" t="s">
        <v>424</v>
      </c>
      <c r="U25">
        <f>VLOOKUP(T25, '1.shp-prabhag-mapping-area'!B:G, 3, FALSE)</f>
        <v>6.4641515895699995E-7</v>
      </c>
      <c r="V25">
        <f>VLOOKUP(T25, '1.shp-prabhag-mapping-area'!B:G,6,FALSE)</f>
        <v>27</v>
      </c>
      <c r="W25">
        <v>0</v>
      </c>
      <c r="X25">
        <f t="shared" si="0"/>
        <v>4145.9423759866922</v>
      </c>
      <c r="Y25">
        <f t="shared" si="1"/>
        <v>4.386252045826514</v>
      </c>
    </row>
    <row r="26" spans="1:25" x14ac:dyDescent="0.2">
      <c r="A26">
        <v>128</v>
      </c>
      <c r="B26" t="s">
        <v>1284</v>
      </c>
      <c r="C26" t="s">
        <v>513</v>
      </c>
      <c r="D26" t="s">
        <v>263</v>
      </c>
      <c r="E26">
        <v>2</v>
      </c>
      <c r="F26" t="s">
        <v>1365</v>
      </c>
      <c r="G26">
        <v>2357</v>
      </c>
      <c r="H26">
        <v>10344</v>
      </c>
      <c r="I26">
        <v>4.5</v>
      </c>
      <c r="J26" t="s">
        <v>1366</v>
      </c>
      <c r="K26">
        <v>109</v>
      </c>
      <c r="L26">
        <v>11</v>
      </c>
      <c r="M26">
        <v>0</v>
      </c>
      <c r="N26">
        <v>0</v>
      </c>
      <c r="O26">
        <v>0</v>
      </c>
      <c r="P26">
        <v>707</v>
      </c>
      <c r="Q26">
        <v>1655</v>
      </c>
      <c r="R26">
        <v>127</v>
      </c>
      <c r="S26">
        <v>0</v>
      </c>
      <c r="T26" t="s">
        <v>263</v>
      </c>
      <c r="U26">
        <f>VLOOKUP(T26, '1.shp-prabhag-mapping-area'!B:G, 3, FALSE)</f>
        <v>6.5724533408800002E-6</v>
      </c>
      <c r="V26">
        <f>VLOOKUP(T26, '1.shp-prabhag-mapping-area'!B:G,6,FALSE)</f>
        <v>2</v>
      </c>
      <c r="W26">
        <v>0</v>
      </c>
      <c r="X26">
        <f t="shared" si="0"/>
        <v>1573.8415266733593</v>
      </c>
      <c r="Y26">
        <f t="shared" si="1"/>
        <v>4.3886296139159953</v>
      </c>
    </row>
    <row r="27" spans="1:25" x14ac:dyDescent="0.2">
      <c r="A27">
        <v>129</v>
      </c>
      <c r="B27" t="s">
        <v>1284</v>
      </c>
      <c r="C27" t="s">
        <v>514</v>
      </c>
      <c r="D27" t="s">
        <v>262</v>
      </c>
      <c r="E27">
        <v>3</v>
      </c>
      <c r="F27" t="s">
        <v>1365</v>
      </c>
      <c r="G27">
        <v>728</v>
      </c>
      <c r="H27">
        <v>3195</v>
      </c>
      <c r="I27">
        <v>2</v>
      </c>
      <c r="J27" t="s">
        <v>1366</v>
      </c>
      <c r="K27">
        <v>34</v>
      </c>
      <c r="L27">
        <v>6</v>
      </c>
      <c r="M27">
        <v>0</v>
      </c>
      <c r="N27">
        <v>0</v>
      </c>
      <c r="O27">
        <v>0</v>
      </c>
      <c r="P27">
        <v>219</v>
      </c>
      <c r="Q27">
        <v>582</v>
      </c>
      <c r="R27">
        <v>175</v>
      </c>
      <c r="S27">
        <v>0</v>
      </c>
      <c r="T27" t="s">
        <v>262</v>
      </c>
      <c r="U27">
        <f>VLOOKUP(T27, '1.shp-prabhag-mapping-area'!B:G, 3, FALSE)</f>
        <v>2.4896769761699999E-6</v>
      </c>
      <c r="V27">
        <f>VLOOKUP(T27, '1.shp-prabhag-mapping-area'!B:G,6,FALSE)</f>
        <v>3</v>
      </c>
      <c r="W27">
        <v>0</v>
      </c>
      <c r="X27">
        <f t="shared" si="0"/>
        <v>1283.2990105065901</v>
      </c>
      <c r="Y27">
        <f t="shared" si="1"/>
        <v>4.3887362637362637</v>
      </c>
    </row>
    <row r="28" spans="1:25" x14ac:dyDescent="0.2">
      <c r="A28">
        <v>130</v>
      </c>
      <c r="B28" t="s">
        <v>1284</v>
      </c>
      <c r="C28" t="s">
        <v>515</v>
      </c>
      <c r="D28" t="s">
        <v>261</v>
      </c>
      <c r="E28">
        <v>3</v>
      </c>
      <c r="F28" t="s">
        <v>1365</v>
      </c>
      <c r="G28">
        <v>1027</v>
      </c>
      <c r="H28">
        <v>4505</v>
      </c>
      <c r="I28">
        <v>1.2</v>
      </c>
      <c r="J28" t="s">
        <v>1366</v>
      </c>
      <c r="K28">
        <v>48</v>
      </c>
      <c r="L28">
        <v>3</v>
      </c>
      <c r="M28">
        <v>0</v>
      </c>
      <c r="N28">
        <v>0</v>
      </c>
      <c r="O28">
        <v>0</v>
      </c>
      <c r="P28">
        <v>308</v>
      </c>
      <c r="Q28">
        <v>654</v>
      </c>
      <c r="R28">
        <v>107</v>
      </c>
      <c r="S28">
        <v>0</v>
      </c>
      <c r="T28" t="s">
        <v>261</v>
      </c>
      <c r="U28">
        <f>VLOOKUP(T28, '1.shp-prabhag-mapping-area'!B:G, 3, FALSE)</f>
        <v>1.4643063359599999E-6</v>
      </c>
      <c r="V28">
        <f>VLOOKUP(T28, '1.shp-prabhag-mapping-area'!B:G,6,FALSE)</f>
        <v>3</v>
      </c>
      <c r="W28">
        <v>0</v>
      </c>
      <c r="X28">
        <f t="shared" si="0"/>
        <v>3076.542038620983</v>
      </c>
      <c r="Y28">
        <f t="shared" si="1"/>
        <v>4.3865628042843232</v>
      </c>
    </row>
    <row r="29" spans="1:25" x14ac:dyDescent="0.2">
      <c r="A29">
        <v>131</v>
      </c>
      <c r="B29" t="s">
        <v>1284</v>
      </c>
      <c r="C29" t="s">
        <v>516</v>
      </c>
      <c r="D29" t="s">
        <v>259</v>
      </c>
      <c r="E29">
        <v>3</v>
      </c>
      <c r="F29" t="s">
        <v>1365</v>
      </c>
      <c r="G29">
        <v>175</v>
      </c>
      <c r="H29">
        <v>713</v>
      </c>
      <c r="I29">
        <v>0.5</v>
      </c>
      <c r="J29" t="s">
        <v>1366</v>
      </c>
      <c r="K29">
        <v>8</v>
      </c>
      <c r="L29">
        <v>1</v>
      </c>
      <c r="M29">
        <v>0</v>
      </c>
      <c r="N29">
        <v>0</v>
      </c>
      <c r="O29">
        <v>1</v>
      </c>
      <c r="P29">
        <v>53</v>
      </c>
      <c r="Q29">
        <v>140</v>
      </c>
      <c r="R29">
        <v>45</v>
      </c>
      <c r="S29">
        <v>3</v>
      </c>
      <c r="T29" t="s">
        <v>259</v>
      </c>
      <c r="U29">
        <f>VLOOKUP(T29, '1.shp-prabhag-mapping-area'!B:G, 3, FALSE)</f>
        <v>3.8775437397499998E-7</v>
      </c>
      <c r="V29">
        <f>VLOOKUP(T29, '1.shp-prabhag-mapping-area'!B:G,6,FALSE)</f>
        <v>3</v>
      </c>
      <c r="W29">
        <v>0</v>
      </c>
      <c r="X29">
        <f t="shared" si="0"/>
        <v>1838.7929262816515</v>
      </c>
      <c r="Y29">
        <f t="shared" si="1"/>
        <v>4.0742857142857138</v>
      </c>
    </row>
    <row r="30" spans="1:25" x14ac:dyDescent="0.2">
      <c r="A30">
        <v>132</v>
      </c>
      <c r="B30" t="s">
        <v>1284</v>
      </c>
      <c r="C30" t="s">
        <v>517</v>
      </c>
      <c r="D30" t="s">
        <v>258</v>
      </c>
      <c r="E30">
        <v>3</v>
      </c>
      <c r="F30" t="s">
        <v>1365</v>
      </c>
      <c r="G30">
        <v>229</v>
      </c>
      <c r="H30">
        <v>1089</v>
      </c>
      <c r="I30">
        <v>1</v>
      </c>
      <c r="J30" t="s">
        <v>1366</v>
      </c>
      <c r="K30">
        <v>12</v>
      </c>
      <c r="L30">
        <v>2</v>
      </c>
      <c r="M30">
        <v>0</v>
      </c>
      <c r="N30">
        <v>0</v>
      </c>
      <c r="O30">
        <v>0</v>
      </c>
      <c r="P30">
        <v>69</v>
      </c>
      <c r="Q30">
        <v>183</v>
      </c>
      <c r="R30">
        <v>95</v>
      </c>
      <c r="S30">
        <v>0</v>
      </c>
      <c r="T30" t="s">
        <v>258</v>
      </c>
      <c r="U30">
        <f>VLOOKUP(T30, '1.shp-prabhag-mapping-area'!B:G, 3, FALSE)</f>
        <v>1.3178412837899999E-6</v>
      </c>
      <c r="V30">
        <f>VLOOKUP(T30, '1.shp-prabhag-mapping-area'!B:G,6,FALSE)</f>
        <v>3</v>
      </c>
      <c r="W30">
        <v>0</v>
      </c>
      <c r="X30">
        <f t="shared" si="0"/>
        <v>826.35140771135059</v>
      </c>
      <c r="Y30">
        <f t="shared" si="1"/>
        <v>4.7554585152838431</v>
      </c>
    </row>
    <row r="31" spans="1:25" x14ac:dyDescent="0.2">
      <c r="A31">
        <v>133</v>
      </c>
      <c r="B31" t="s">
        <v>1284</v>
      </c>
      <c r="C31" t="s">
        <v>518</v>
      </c>
      <c r="D31" t="s">
        <v>255</v>
      </c>
      <c r="E31">
        <v>3</v>
      </c>
      <c r="F31" t="s">
        <v>1365</v>
      </c>
      <c r="G31">
        <v>348</v>
      </c>
      <c r="H31">
        <v>1609</v>
      </c>
      <c r="I31">
        <v>1.5</v>
      </c>
      <c r="J31" t="s">
        <v>1366</v>
      </c>
      <c r="K31">
        <v>17</v>
      </c>
      <c r="L31">
        <v>49</v>
      </c>
      <c r="M31">
        <v>0</v>
      </c>
      <c r="N31">
        <v>0</v>
      </c>
      <c r="O31">
        <v>0</v>
      </c>
      <c r="P31">
        <v>105</v>
      </c>
      <c r="Q31">
        <v>335</v>
      </c>
      <c r="R31">
        <v>107</v>
      </c>
      <c r="S31">
        <v>0</v>
      </c>
      <c r="T31" t="s">
        <v>255</v>
      </c>
      <c r="U31">
        <f>VLOOKUP(T31, '1.shp-prabhag-mapping-area'!B:G, 3, FALSE)</f>
        <v>1.2696480123700001E-6</v>
      </c>
      <c r="V31">
        <f>VLOOKUP(T31, '1.shp-prabhag-mapping-area'!B:G,6,FALSE)</f>
        <v>3</v>
      </c>
      <c r="W31">
        <v>0</v>
      </c>
      <c r="X31">
        <f t="shared" si="0"/>
        <v>1267.2803677269146</v>
      </c>
      <c r="Y31">
        <f t="shared" si="1"/>
        <v>4.6235632183908049</v>
      </c>
    </row>
    <row r="32" spans="1:25" x14ac:dyDescent="0.2">
      <c r="A32">
        <v>134</v>
      </c>
      <c r="B32" t="s">
        <v>1284</v>
      </c>
      <c r="C32" t="s">
        <v>519</v>
      </c>
      <c r="D32" t="s">
        <v>253</v>
      </c>
      <c r="E32">
        <v>3</v>
      </c>
      <c r="F32" t="s">
        <v>1365</v>
      </c>
      <c r="G32">
        <v>9</v>
      </c>
      <c r="H32">
        <v>40</v>
      </c>
      <c r="I32">
        <v>0.02</v>
      </c>
      <c r="J32" t="s">
        <v>1366</v>
      </c>
      <c r="K32">
        <v>1</v>
      </c>
      <c r="L32">
        <v>1</v>
      </c>
      <c r="M32">
        <v>0</v>
      </c>
      <c r="N32">
        <v>0</v>
      </c>
      <c r="O32">
        <v>0</v>
      </c>
      <c r="P32">
        <v>3</v>
      </c>
      <c r="Q32">
        <v>6</v>
      </c>
      <c r="R32">
        <v>2</v>
      </c>
      <c r="S32">
        <v>0</v>
      </c>
      <c r="T32" t="s">
        <v>253</v>
      </c>
      <c r="U32">
        <f>VLOOKUP(T32, '1.shp-prabhag-mapping-area'!B:G, 3, FALSE)</f>
        <v>6.0705066680999999E-7</v>
      </c>
      <c r="V32">
        <f>VLOOKUP(T32, '1.shp-prabhag-mapping-area'!B:G,6,FALSE)</f>
        <v>3</v>
      </c>
      <c r="W32" t="s">
        <v>1336</v>
      </c>
      <c r="X32">
        <f t="shared" si="0"/>
        <v>65.892358228015169</v>
      </c>
      <c r="Y32">
        <f t="shared" si="1"/>
        <v>4.4444444444444446</v>
      </c>
    </row>
    <row r="33" spans="1:25" x14ac:dyDescent="0.2">
      <c r="A33">
        <v>135</v>
      </c>
      <c r="B33" t="s">
        <v>1284</v>
      </c>
      <c r="C33" t="s">
        <v>520</v>
      </c>
      <c r="D33" t="s">
        <v>253</v>
      </c>
      <c r="E33">
        <v>3</v>
      </c>
      <c r="F33" t="s">
        <v>1365</v>
      </c>
      <c r="G33">
        <v>35</v>
      </c>
      <c r="H33">
        <v>155</v>
      </c>
      <c r="I33">
        <v>0.02</v>
      </c>
      <c r="J33" t="s">
        <v>1366</v>
      </c>
      <c r="K33">
        <v>2</v>
      </c>
      <c r="L33">
        <v>1</v>
      </c>
      <c r="M33">
        <v>0</v>
      </c>
      <c r="N33">
        <v>0</v>
      </c>
      <c r="O33">
        <v>0</v>
      </c>
      <c r="P33">
        <v>11</v>
      </c>
      <c r="Q33">
        <v>28</v>
      </c>
      <c r="R33">
        <v>0</v>
      </c>
      <c r="S33">
        <v>0</v>
      </c>
      <c r="T33" t="s">
        <v>253</v>
      </c>
      <c r="U33">
        <f>VLOOKUP(T33, '1.shp-prabhag-mapping-area'!B:G, 3, FALSE)</f>
        <v>6.0705066680999999E-7</v>
      </c>
      <c r="V33">
        <f>VLOOKUP(T33, '1.shp-prabhag-mapping-area'!B:G,6,FALSE)</f>
        <v>3</v>
      </c>
      <c r="W33" t="s">
        <v>1336</v>
      </c>
      <c r="X33">
        <f t="shared" si="0"/>
        <v>255.33288813355881</v>
      </c>
      <c r="Y33">
        <f t="shared" si="1"/>
        <v>4.4285714285714288</v>
      </c>
    </row>
    <row r="34" spans="1:25" x14ac:dyDescent="0.2">
      <c r="A34">
        <v>136</v>
      </c>
      <c r="B34" t="s">
        <v>1284</v>
      </c>
      <c r="C34" t="s">
        <v>521</v>
      </c>
      <c r="D34" t="s">
        <v>253</v>
      </c>
      <c r="E34">
        <v>3</v>
      </c>
      <c r="F34" t="s">
        <v>1365</v>
      </c>
      <c r="G34">
        <v>77</v>
      </c>
      <c r="H34">
        <v>350</v>
      </c>
      <c r="I34">
        <v>0.03</v>
      </c>
      <c r="J34" t="s">
        <v>1364</v>
      </c>
      <c r="K34">
        <v>4</v>
      </c>
      <c r="L34">
        <v>14</v>
      </c>
      <c r="M34">
        <v>0</v>
      </c>
      <c r="N34">
        <v>0</v>
      </c>
      <c r="O34">
        <v>0</v>
      </c>
      <c r="P34">
        <v>24</v>
      </c>
      <c r="Q34">
        <v>62</v>
      </c>
      <c r="R34">
        <v>2</v>
      </c>
      <c r="S34">
        <v>3</v>
      </c>
      <c r="T34" t="s">
        <v>253</v>
      </c>
      <c r="U34">
        <f>VLOOKUP(T34, '1.shp-prabhag-mapping-area'!B:G, 3, FALSE)</f>
        <v>6.0705066680999999E-7</v>
      </c>
      <c r="V34">
        <f>VLOOKUP(T34, '1.shp-prabhag-mapping-area'!B:G,6,FALSE)</f>
        <v>3</v>
      </c>
      <c r="W34" t="s">
        <v>1336</v>
      </c>
      <c r="X34">
        <f t="shared" si="0"/>
        <v>576.55813449513278</v>
      </c>
      <c r="Y34">
        <f t="shared" si="1"/>
        <v>4.5454545454545459</v>
      </c>
    </row>
    <row r="35" spans="1:25" x14ac:dyDescent="0.2">
      <c r="A35">
        <v>137</v>
      </c>
      <c r="B35" t="s">
        <v>1284</v>
      </c>
      <c r="C35" t="s">
        <v>522</v>
      </c>
      <c r="D35" t="s">
        <v>253</v>
      </c>
      <c r="E35">
        <v>3</v>
      </c>
      <c r="F35" t="s">
        <v>1363</v>
      </c>
      <c r="G35">
        <v>44</v>
      </c>
      <c r="H35">
        <v>200</v>
      </c>
      <c r="I35">
        <v>0.02</v>
      </c>
      <c r="J35" t="s">
        <v>1364</v>
      </c>
      <c r="K35">
        <v>3</v>
      </c>
      <c r="L35">
        <v>5</v>
      </c>
      <c r="M35">
        <v>0</v>
      </c>
      <c r="N35">
        <v>0</v>
      </c>
      <c r="O35">
        <v>0</v>
      </c>
      <c r="P35">
        <v>14</v>
      </c>
      <c r="Q35">
        <v>20</v>
      </c>
      <c r="R35">
        <v>0</v>
      </c>
      <c r="S35">
        <v>0</v>
      </c>
      <c r="T35" t="s">
        <v>253</v>
      </c>
      <c r="U35">
        <f>VLOOKUP(T35, '1.shp-prabhag-mapping-area'!B:G, 3, FALSE)</f>
        <v>6.0705066680999999E-7</v>
      </c>
      <c r="V35">
        <f>VLOOKUP(T35, '1.shp-prabhag-mapping-area'!B:G,6,FALSE)</f>
        <v>3</v>
      </c>
      <c r="W35" t="s">
        <v>1336</v>
      </c>
      <c r="X35">
        <f t="shared" si="0"/>
        <v>329.46179114007589</v>
      </c>
      <c r="Y35">
        <f t="shared" si="1"/>
        <v>4.5454545454545459</v>
      </c>
    </row>
    <row r="36" spans="1:25" x14ac:dyDescent="0.2">
      <c r="A36">
        <v>138</v>
      </c>
      <c r="B36" t="s">
        <v>1284</v>
      </c>
      <c r="C36" t="s">
        <v>523</v>
      </c>
      <c r="D36" t="s">
        <v>260</v>
      </c>
      <c r="E36">
        <v>4</v>
      </c>
      <c r="F36" t="s">
        <v>1363</v>
      </c>
      <c r="G36">
        <v>317</v>
      </c>
      <c r="H36">
        <v>1826</v>
      </c>
      <c r="I36">
        <v>0.1</v>
      </c>
      <c r="J36" t="s">
        <v>1364</v>
      </c>
      <c r="K36">
        <v>20</v>
      </c>
      <c r="L36">
        <v>73</v>
      </c>
      <c r="M36">
        <v>0</v>
      </c>
      <c r="N36">
        <v>0</v>
      </c>
      <c r="O36">
        <v>0</v>
      </c>
      <c r="P36">
        <v>96</v>
      </c>
      <c r="Q36">
        <v>254</v>
      </c>
      <c r="R36">
        <v>5</v>
      </c>
      <c r="S36">
        <v>3</v>
      </c>
      <c r="T36" t="s">
        <v>260</v>
      </c>
      <c r="U36">
        <f>VLOOKUP(T36, '1.shp-prabhag-mapping-area'!B:G, 3, FALSE)</f>
        <v>1.10466699593E-6</v>
      </c>
      <c r="V36">
        <f>VLOOKUP(T36, '1.shp-prabhag-mapping-area'!B:G,6,FALSE)</f>
        <v>4</v>
      </c>
      <c r="W36">
        <v>0</v>
      </c>
      <c r="X36">
        <f t="shared" si="0"/>
        <v>1652.9868337948508</v>
      </c>
      <c r="Y36">
        <f t="shared" si="1"/>
        <v>5.7602523659305991</v>
      </c>
    </row>
    <row r="37" spans="1:25" x14ac:dyDescent="0.2">
      <c r="A37">
        <v>139</v>
      </c>
      <c r="B37" t="s">
        <v>1284</v>
      </c>
      <c r="C37" t="s">
        <v>524</v>
      </c>
      <c r="D37" t="s">
        <v>257</v>
      </c>
      <c r="E37">
        <v>3</v>
      </c>
      <c r="F37" t="s">
        <v>1363</v>
      </c>
      <c r="G37">
        <v>82</v>
      </c>
      <c r="H37">
        <v>390</v>
      </c>
      <c r="I37">
        <v>0.02</v>
      </c>
      <c r="J37" t="s">
        <v>1364</v>
      </c>
      <c r="K37">
        <v>5</v>
      </c>
      <c r="L37">
        <v>8</v>
      </c>
      <c r="M37">
        <v>0</v>
      </c>
      <c r="N37">
        <v>0</v>
      </c>
      <c r="O37">
        <v>0</v>
      </c>
      <c r="P37">
        <v>25</v>
      </c>
      <c r="Q37">
        <v>42</v>
      </c>
      <c r="R37">
        <v>3</v>
      </c>
      <c r="S37">
        <v>0</v>
      </c>
      <c r="T37" t="s">
        <v>257</v>
      </c>
      <c r="U37">
        <f>VLOOKUP(T37, '1.shp-prabhag-mapping-area'!B:G, 3, FALSE)</f>
        <v>1.7533307371000001E-7</v>
      </c>
      <c r="V37">
        <f>VLOOKUP(T37, '1.shp-prabhag-mapping-area'!B:G,6,FALSE)</f>
        <v>3</v>
      </c>
      <c r="W37">
        <v>0</v>
      </c>
      <c r="X37">
        <f t="shared" si="0"/>
        <v>2224.3378944297638</v>
      </c>
      <c r="Y37">
        <f t="shared" si="1"/>
        <v>4.7560975609756095</v>
      </c>
    </row>
    <row r="38" spans="1:25" x14ac:dyDescent="0.2">
      <c r="A38">
        <v>140</v>
      </c>
      <c r="B38" t="s">
        <v>1284</v>
      </c>
      <c r="C38" t="s">
        <v>525</v>
      </c>
      <c r="D38" t="s">
        <v>256</v>
      </c>
      <c r="E38">
        <v>4</v>
      </c>
      <c r="F38" t="s">
        <v>1363</v>
      </c>
      <c r="G38">
        <v>305</v>
      </c>
      <c r="H38">
        <v>1451</v>
      </c>
      <c r="I38">
        <v>0.1</v>
      </c>
      <c r="J38" t="s">
        <v>1366</v>
      </c>
      <c r="K38">
        <v>16</v>
      </c>
      <c r="L38">
        <v>37</v>
      </c>
      <c r="M38">
        <v>0</v>
      </c>
      <c r="N38">
        <v>0</v>
      </c>
      <c r="O38">
        <v>0</v>
      </c>
      <c r="P38">
        <v>92</v>
      </c>
      <c r="Q38">
        <v>196</v>
      </c>
      <c r="R38">
        <v>6</v>
      </c>
      <c r="S38">
        <v>3</v>
      </c>
      <c r="T38" t="s">
        <v>256</v>
      </c>
      <c r="U38">
        <f>VLOOKUP(T38, '1.shp-prabhag-mapping-area'!B:G, 3, FALSE)</f>
        <v>2.7503818480799999E-6</v>
      </c>
      <c r="V38">
        <f>VLOOKUP(T38, '1.shp-prabhag-mapping-area'!B:G,6,FALSE)</f>
        <v>4</v>
      </c>
      <c r="W38">
        <v>0</v>
      </c>
      <c r="X38">
        <f t="shared" si="0"/>
        <v>527.56310946893473</v>
      </c>
      <c r="Y38">
        <f t="shared" si="1"/>
        <v>4.7573770491803282</v>
      </c>
    </row>
    <row r="39" spans="1:25" x14ac:dyDescent="0.2">
      <c r="A39">
        <v>141</v>
      </c>
      <c r="B39" t="s">
        <v>1284</v>
      </c>
      <c r="C39" t="s">
        <v>526</v>
      </c>
      <c r="D39" t="s">
        <v>253</v>
      </c>
      <c r="E39">
        <v>3</v>
      </c>
      <c r="F39" t="s">
        <v>1363</v>
      </c>
      <c r="G39">
        <v>42</v>
      </c>
      <c r="H39">
        <v>180</v>
      </c>
      <c r="I39">
        <v>0.02</v>
      </c>
      <c r="J39" t="s">
        <v>1364</v>
      </c>
      <c r="K39">
        <v>2</v>
      </c>
      <c r="L39">
        <v>7</v>
      </c>
      <c r="M39">
        <v>0</v>
      </c>
      <c r="N39">
        <v>0</v>
      </c>
      <c r="O39">
        <v>0</v>
      </c>
      <c r="P39">
        <v>13</v>
      </c>
      <c r="Q39">
        <v>34</v>
      </c>
      <c r="R39">
        <v>0</v>
      </c>
      <c r="S39">
        <v>0</v>
      </c>
      <c r="T39" t="s">
        <v>253</v>
      </c>
      <c r="U39">
        <f>VLOOKUP(T39, '1.shp-prabhag-mapping-area'!B:G, 3, FALSE)</f>
        <v>6.0705066680999999E-7</v>
      </c>
      <c r="V39">
        <f>VLOOKUP(T39, '1.shp-prabhag-mapping-area'!B:G,6,FALSE)</f>
        <v>3</v>
      </c>
      <c r="W39" t="s">
        <v>1336</v>
      </c>
      <c r="X39">
        <f t="shared" si="0"/>
        <v>296.51561202606831</v>
      </c>
      <c r="Y39">
        <f t="shared" si="1"/>
        <v>4.2857142857142856</v>
      </c>
    </row>
    <row r="40" spans="1:25" x14ac:dyDescent="0.2">
      <c r="A40">
        <v>142</v>
      </c>
      <c r="B40" t="s">
        <v>1284</v>
      </c>
      <c r="C40" t="s">
        <v>527</v>
      </c>
      <c r="D40" t="s">
        <v>11</v>
      </c>
      <c r="E40">
        <v>8</v>
      </c>
      <c r="F40" t="s">
        <v>1365</v>
      </c>
      <c r="G40">
        <v>44</v>
      </c>
      <c r="H40">
        <v>200</v>
      </c>
      <c r="I40">
        <v>0.25</v>
      </c>
      <c r="J40" t="s">
        <v>1366</v>
      </c>
      <c r="K40">
        <v>3</v>
      </c>
      <c r="L40">
        <v>6</v>
      </c>
      <c r="M40">
        <v>0</v>
      </c>
      <c r="N40">
        <v>0</v>
      </c>
      <c r="O40">
        <v>1</v>
      </c>
      <c r="P40">
        <v>30</v>
      </c>
      <c r="Q40">
        <v>36</v>
      </c>
      <c r="R40">
        <v>20</v>
      </c>
      <c r="S40">
        <v>0</v>
      </c>
      <c r="T40" t="s">
        <v>11</v>
      </c>
      <c r="U40">
        <f>VLOOKUP(T40, '1.shp-prabhag-mapping-area'!B:G, 3, FALSE)</f>
        <v>2.13150660226E-7</v>
      </c>
      <c r="V40">
        <f>VLOOKUP(T40, '1.shp-prabhag-mapping-area'!B:G,6,FALSE)</f>
        <v>8</v>
      </c>
      <c r="W40">
        <v>0</v>
      </c>
      <c r="X40">
        <f t="shared" si="0"/>
        <v>938.3034506575932</v>
      </c>
      <c r="Y40">
        <f t="shared" si="1"/>
        <v>4.5454545454545459</v>
      </c>
    </row>
    <row r="41" spans="1:25" x14ac:dyDescent="0.2">
      <c r="A41">
        <v>143</v>
      </c>
      <c r="B41" t="s">
        <v>1284</v>
      </c>
      <c r="C41" t="s">
        <v>528</v>
      </c>
      <c r="D41" t="s">
        <v>21</v>
      </c>
      <c r="E41">
        <v>8</v>
      </c>
      <c r="F41" t="s">
        <v>1365</v>
      </c>
      <c r="G41">
        <v>162</v>
      </c>
      <c r="H41">
        <v>750</v>
      </c>
      <c r="I41">
        <v>0.5</v>
      </c>
      <c r="J41" t="s">
        <v>1366</v>
      </c>
      <c r="K41">
        <v>8</v>
      </c>
      <c r="L41">
        <v>1</v>
      </c>
      <c r="M41">
        <v>0</v>
      </c>
      <c r="N41">
        <v>0</v>
      </c>
      <c r="O41">
        <v>0</v>
      </c>
      <c r="P41">
        <v>82</v>
      </c>
      <c r="Q41">
        <v>135</v>
      </c>
      <c r="R41">
        <v>45</v>
      </c>
      <c r="S41">
        <v>0</v>
      </c>
      <c r="T41" t="s">
        <v>21</v>
      </c>
      <c r="U41">
        <f>VLOOKUP(T41, '1.shp-prabhag-mapping-area'!B:G, 3, FALSE)</f>
        <v>9.2425234479100004E-7</v>
      </c>
      <c r="V41">
        <f>VLOOKUP(T41, '1.shp-prabhag-mapping-area'!B:G,6,FALSE)</f>
        <v>8</v>
      </c>
      <c r="W41">
        <v>0</v>
      </c>
      <c r="X41">
        <f t="shared" si="0"/>
        <v>811.46669978921886</v>
      </c>
      <c r="Y41">
        <f t="shared" si="1"/>
        <v>4.6296296296296298</v>
      </c>
    </row>
    <row r="42" spans="1:25" x14ac:dyDescent="0.2">
      <c r="A42">
        <v>144</v>
      </c>
      <c r="B42" t="s">
        <v>1284</v>
      </c>
      <c r="C42" t="s">
        <v>529</v>
      </c>
      <c r="D42" t="s">
        <v>3</v>
      </c>
      <c r="E42">
        <v>8</v>
      </c>
      <c r="F42" t="s">
        <v>1365</v>
      </c>
      <c r="G42">
        <v>399</v>
      </c>
      <c r="H42">
        <v>1750</v>
      </c>
      <c r="I42">
        <v>1.5</v>
      </c>
      <c r="J42" t="s">
        <v>1366</v>
      </c>
      <c r="K42">
        <v>19</v>
      </c>
      <c r="L42">
        <v>1</v>
      </c>
      <c r="M42">
        <v>0</v>
      </c>
      <c r="N42">
        <v>0</v>
      </c>
      <c r="O42">
        <v>0</v>
      </c>
      <c r="P42">
        <v>40</v>
      </c>
      <c r="Q42">
        <v>315</v>
      </c>
      <c r="R42">
        <v>107</v>
      </c>
      <c r="S42">
        <v>0</v>
      </c>
      <c r="T42" t="s">
        <v>3</v>
      </c>
      <c r="U42">
        <f>VLOOKUP(T42, '1.shp-prabhag-mapping-area'!B:G, 3, FALSE)</f>
        <v>5.29879823664E-7</v>
      </c>
      <c r="V42">
        <f>VLOOKUP(T42, '1.shp-prabhag-mapping-area'!B:G,6,FALSE)</f>
        <v>8</v>
      </c>
      <c r="W42">
        <v>0</v>
      </c>
      <c r="X42">
        <f t="shared" si="0"/>
        <v>3302.6356578349087</v>
      </c>
      <c r="Y42">
        <f t="shared" si="1"/>
        <v>4.3859649122807021</v>
      </c>
    </row>
    <row r="43" spans="1:25" x14ac:dyDescent="0.2">
      <c r="A43">
        <v>145</v>
      </c>
      <c r="B43" t="s">
        <v>1284</v>
      </c>
      <c r="C43" t="s">
        <v>530</v>
      </c>
      <c r="D43" t="s">
        <v>7</v>
      </c>
      <c r="E43">
        <v>8</v>
      </c>
      <c r="F43" t="s">
        <v>1365</v>
      </c>
      <c r="G43">
        <v>201</v>
      </c>
      <c r="H43">
        <v>955</v>
      </c>
      <c r="I43">
        <v>0.5</v>
      </c>
      <c r="J43" t="s">
        <v>1366</v>
      </c>
      <c r="K43">
        <v>11</v>
      </c>
      <c r="L43">
        <v>1</v>
      </c>
      <c r="M43">
        <v>0</v>
      </c>
      <c r="N43">
        <v>0</v>
      </c>
      <c r="O43">
        <v>0</v>
      </c>
      <c r="P43">
        <v>126</v>
      </c>
      <c r="Q43">
        <v>172</v>
      </c>
      <c r="R43">
        <v>45</v>
      </c>
      <c r="S43">
        <v>0</v>
      </c>
      <c r="T43" t="s">
        <v>7</v>
      </c>
      <c r="U43">
        <f>VLOOKUP(T43, '1.shp-prabhag-mapping-area'!B:G, 3, FALSE)</f>
        <v>4.8208785536899995E-7</v>
      </c>
      <c r="V43">
        <f>VLOOKUP(T43, '1.shp-prabhag-mapping-area'!B:G,6,FALSE)</f>
        <v>8</v>
      </c>
      <c r="W43">
        <v>0</v>
      </c>
      <c r="X43">
        <f t="shared" si="0"/>
        <v>1980.9667249738607</v>
      </c>
      <c r="Y43">
        <f t="shared" si="1"/>
        <v>4.7512437810945274</v>
      </c>
    </row>
    <row r="44" spans="1:25" x14ac:dyDescent="0.2">
      <c r="A44">
        <v>146</v>
      </c>
      <c r="B44" t="s">
        <v>1284</v>
      </c>
      <c r="C44" t="s">
        <v>531</v>
      </c>
      <c r="D44" t="s">
        <v>22</v>
      </c>
      <c r="E44">
        <v>8</v>
      </c>
      <c r="F44" t="s">
        <v>1365</v>
      </c>
      <c r="G44">
        <v>48</v>
      </c>
      <c r="H44">
        <v>225</v>
      </c>
      <c r="I44">
        <v>0.5</v>
      </c>
      <c r="J44" t="s">
        <v>1366</v>
      </c>
      <c r="K44">
        <v>3</v>
      </c>
      <c r="L44">
        <v>6</v>
      </c>
      <c r="M44">
        <v>0</v>
      </c>
      <c r="N44">
        <v>0</v>
      </c>
      <c r="O44">
        <v>1</v>
      </c>
      <c r="P44">
        <v>40</v>
      </c>
      <c r="Q44">
        <v>41</v>
      </c>
      <c r="R44">
        <v>30</v>
      </c>
      <c r="S44">
        <v>0</v>
      </c>
      <c r="T44" t="s">
        <v>22</v>
      </c>
      <c r="U44">
        <f>VLOOKUP(T44, '1.shp-prabhag-mapping-area'!B:G, 3, FALSE)</f>
        <v>2.6795870445099998E-7</v>
      </c>
      <c r="V44">
        <f>VLOOKUP(T44, '1.shp-prabhag-mapping-area'!B:G,6,FALSE)</f>
        <v>8</v>
      </c>
      <c r="W44">
        <v>0</v>
      </c>
      <c r="X44">
        <f t="shared" si="0"/>
        <v>839.68162355832123</v>
      </c>
      <c r="Y44">
        <f t="shared" si="1"/>
        <v>4.6875</v>
      </c>
    </row>
    <row r="45" spans="1:25" x14ac:dyDescent="0.2">
      <c r="A45">
        <v>147</v>
      </c>
      <c r="B45" t="s">
        <v>1284</v>
      </c>
      <c r="C45" t="s">
        <v>532</v>
      </c>
      <c r="D45" t="s">
        <v>10</v>
      </c>
      <c r="E45">
        <v>8</v>
      </c>
      <c r="F45" t="s">
        <v>1365</v>
      </c>
      <c r="G45">
        <v>475</v>
      </c>
      <c r="H45">
        <v>2250</v>
      </c>
      <c r="I45">
        <v>0.3</v>
      </c>
      <c r="J45" t="s">
        <v>1366</v>
      </c>
      <c r="K45">
        <v>24</v>
      </c>
      <c r="L45">
        <v>1</v>
      </c>
      <c r="M45">
        <v>0</v>
      </c>
      <c r="N45">
        <v>0</v>
      </c>
      <c r="O45">
        <v>1</v>
      </c>
      <c r="P45">
        <v>299</v>
      </c>
      <c r="Q45">
        <v>380</v>
      </c>
      <c r="R45">
        <v>15</v>
      </c>
      <c r="S45">
        <v>0</v>
      </c>
      <c r="T45" t="s">
        <v>10</v>
      </c>
      <c r="U45">
        <f>VLOOKUP(T45, '1.shp-prabhag-mapping-area'!B:G, 3, FALSE)</f>
        <v>4.2243756250099999E-7</v>
      </c>
      <c r="V45">
        <f>VLOOKUP(T45, '1.shp-prabhag-mapping-area'!B:G,6,FALSE)</f>
        <v>8</v>
      </c>
      <c r="W45">
        <v>0</v>
      </c>
      <c r="X45">
        <f t="shared" si="0"/>
        <v>5326.2309030454026</v>
      </c>
      <c r="Y45">
        <f t="shared" si="1"/>
        <v>4.7368421052631575</v>
      </c>
    </row>
    <row r="46" spans="1:25" x14ac:dyDescent="0.2">
      <c r="A46">
        <v>148</v>
      </c>
      <c r="B46" t="s">
        <v>1284</v>
      </c>
      <c r="C46" t="s">
        <v>533</v>
      </c>
      <c r="D46" t="s">
        <v>8</v>
      </c>
      <c r="E46">
        <v>8</v>
      </c>
      <c r="F46" t="s">
        <v>1365</v>
      </c>
      <c r="G46">
        <v>552</v>
      </c>
      <c r="H46">
        <v>2420</v>
      </c>
      <c r="I46">
        <v>1.5</v>
      </c>
      <c r="J46" t="s">
        <v>1366</v>
      </c>
      <c r="K46">
        <v>26</v>
      </c>
      <c r="L46">
        <v>1</v>
      </c>
      <c r="M46">
        <v>0</v>
      </c>
      <c r="N46">
        <v>0</v>
      </c>
      <c r="O46">
        <v>0</v>
      </c>
      <c r="P46">
        <v>154</v>
      </c>
      <c r="Q46">
        <v>367</v>
      </c>
      <c r="R46">
        <v>107</v>
      </c>
      <c r="S46">
        <v>0</v>
      </c>
      <c r="T46" t="s">
        <v>8</v>
      </c>
      <c r="U46">
        <f>VLOOKUP(T46, '1.shp-prabhag-mapping-area'!B:G, 3, FALSE)</f>
        <v>5.4056489165599999E-7</v>
      </c>
      <c r="V46">
        <f>VLOOKUP(T46, '1.shp-prabhag-mapping-area'!B:G,6,FALSE)</f>
        <v>8</v>
      </c>
      <c r="W46">
        <v>0</v>
      </c>
      <c r="X46">
        <f t="shared" si="0"/>
        <v>4476.79832218926</v>
      </c>
      <c r="Y46">
        <f t="shared" si="1"/>
        <v>4.3840579710144931</v>
      </c>
    </row>
    <row r="47" spans="1:25" x14ac:dyDescent="0.2">
      <c r="A47">
        <v>149</v>
      </c>
      <c r="B47" t="s">
        <v>1284</v>
      </c>
      <c r="C47" t="s">
        <v>532</v>
      </c>
      <c r="D47" t="s">
        <v>10</v>
      </c>
      <c r="E47">
        <v>8</v>
      </c>
      <c r="F47" t="s">
        <v>1365</v>
      </c>
      <c r="G47">
        <v>458</v>
      </c>
      <c r="H47">
        <v>2007</v>
      </c>
      <c r="I47">
        <v>0.3</v>
      </c>
      <c r="J47" t="s">
        <v>1366</v>
      </c>
      <c r="K47">
        <v>22</v>
      </c>
      <c r="L47">
        <v>1</v>
      </c>
      <c r="M47">
        <v>0</v>
      </c>
      <c r="N47">
        <v>0</v>
      </c>
      <c r="O47">
        <v>0</v>
      </c>
      <c r="P47">
        <v>162</v>
      </c>
      <c r="Q47">
        <v>270</v>
      </c>
      <c r="R47">
        <v>15</v>
      </c>
      <c r="S47">
        <v>0</v>
      </c>
      <c r="T47" t="s">
        <v>10</v>
      </c>
      <c r="U47">
        <f>VLOOKUP(T47, '1.shp-prabhag-mapping-area'!B:G, 3, FALSE)</f>
        <v>4.2243756250099999E-7</v>
      </c>
      <c r="V47">
        <f>VLOOKUP(T47, '1.shp-prabhag-mapping-area'!B:G,6,FALSE)</f>
        <v>8</v>
      </c>
      <c r="W47">
        <v>0</v>
      </c>
      <c r="X47">
        <f t="shared" si="0"/>
        <v>4750.9979655164989</v>
      </c>
      <c r="Y47">
        <f t="shared" si="1"/>
        <v>4.3820960698689957</v>
      </c>
    </row>
    <row r="48" spans="1:25" x14ac:dyDescent="0.2">
      <c r="A48">
        <v>150</v>
      </c>
      <c r="B48" t="s">
        <v>1284</v>
      </c>
      <c r="C48" t="s">
        <v>534</v>
      </c>
      <c r="D48" t="s">
        <v>34</v>
      </c>
      <c r="E48">
        <v>9</v>
      </c>
      <c r="F48" t="s">
        <v>1365</v>
      </c>
      <c r="G48">
        <v>105</v>
      </c>
      <c r="H48">
        <v>500</v>
      </c>
      <c r="I48">
        <v>0.5</v>
      </c>
      <c r="J48" t="s">
        <v>1366</v>
      </c>
      <c r="K48">
        <v>6</v>
      </c>
      <c r="L48">
        <v>1</v>
      </c>
      <c r="M48">
        <v>0</v>
      </c>
      <c r="N48">
        <v>0</v>
      </c>
      <c r="O48">
        <v>1</v>
      </c>
      <c r="P48">
        <v>61</v>
      </c>
      <c r="Q48">
        <v>90</v>
      </c>
      <c r="R48">
        <v>30</v>
      </c>
      <c r="S48">
        <v>0</v>
      </c>
      <c r="T48" t="s">
        <v>34</v>
      </c>
      <c r="U48">
        <f>VLOOKUP(T48, '1.shp-prabhag-mapping-area'!B:G, 3, FALSE)</f>
        <v>1.02197225954E-6</v>
      </c>
      <c r="V48">
        <f>VLOOKUP(T48, '1.shp-prabhag-mapping-area'!B:G,6,FALSE)</f>
        <v>9</v>
      </c>
      <c r="W48">
        <v>0</v>
      </c>
      <c r="X48">
        <f t="shared" si="0"/>
        <v>489.25007047163393</v>
      </c>
      <c r="Y48">
        <f t="shared" si="1"/>
        <v>4.7619047619047619</v>
      </c>
    </row>
    <row r="49" spans="1:25" x14ac:dyDescent="0.2">
      <c r="A49">
        <v>151</v>
      </c>
      <c r="B49" t="s">
        <v>1284</v>
      </c>
      <c r="C49" t="s">
        <v>535</v>
      </c>
      <c r="D49" t="s">
        <v>16</v>
      </c>
      <c r="E49">
        <v>8</v>
      </c>
      <c r="F49" t="s">
        <v>1365</v>
      </c>
      <c r="G49">
        <v>886</v>
      </c>
      <c r="H49">
        <v>3885</v>
      </c>
      <c r="I49">
        <v>1</v>
      </c>
      <c r="J49" t="s">
        <v>1366</v>
      </c>
      <c r="K49">
        <v>41</v>
      </c>
      <c r="L49">
        <v>1</v>
      </c>
      <c r="M49">
        <v>0</v>
      </c>
      <c r="N49">
        <v>0</v>
      </c>
      <c r="O49">
        <v>1</v>
      </c>
      <c r="P49">
        <v>409</v>
      </c>
      <c r="Q49">
        <v>703</v>
      </c>
      <c r="R49">
        <v>95</v>
      </c>
      <c r="S49">
        <v>0</v>
      </c>
      <c r="T49" t="s">
        <v>16</v>
      </c>
      <c r="U49">
        <f>VLOOKUP(T49, '1.shp-prabhag-mapping-area'!B:G, 3, FALSE)</f>
        <v>7.3440577574199998E-8</v>
      </c>
      <c r="V49">
        <f>VLOOKUP(T49, '1.shp-prabhag-mapping-area'!B:G,6,FALSE)</f>
        <v>8</v>
      </c>
      <c r="W49">
        <v>0</v>
      </c>
      <c r="X49">
        <f t="shared" si="0"/>
        <v>52899.910762205356</v>
      </c>
      <c r="Y49">
        <f t="shared" si="1"/>
        <v>4.3848758465011288</v>
      </c>
    </row>
    <row r="50" spans="1:25" x14ac:dyDescent="0.2">
      <c r="A50">
        <v>152</v>
      </c>
      <c r="B50" t="s">
        <v>1284</v>
      </c>
      <c r="C50" t="s">
        <v>536</v>
      </c>
      <c r="D50" t="s">
        <v>5</v>
      </c>
      <c r="E50">
        <v>8</v>
      </c>
      <c r="F50" t="s">
        <v>1365</v>
      </c>
      <c r="G50">
        <v>505</v>
      </c>
      <c r="H50">
        <v>2215</v>
      </c>
      <c r="I50">
        <v>1</v>
      </c>
      <c r="J50" t="s">
        <v>1366</v>
      </c>
      <c r="K50">
        <v>24</v>
      </c>
      <c r="L50">
        <v>1</v>
      </c>
      <c r="M50">
        <v>0</v>
      </c>
      <c r="N50">
        <v>0</v>
      </c>
      <c r="O50">
        <v>1</v>
      </c>
      <c r="P50">
        <v>260</v>
      </c>
      <c r="Q50">
        <v>399</v>
      </c>
      <c r="R50">
        <v>95</v>
      </c>
      <c r="S50">
        <v>0</v>
      </c>
      <c r="T50" t="s">
        <v>5</v>
      </c>
      <c r="U50">
        <f>VLOOKUP(T50, '1.shp-prabhag-mapping-area'!B:G, 3, FALSE)</f>
        <v>1.3479133895799999E-6</v>
      </c>
      <c r="V50">
        <f>VLOOKUP(T50, '1.shp-prabhag-mapping-area'!B:G,6,FALSE)</f>
        <v>8</v>
      </c>
      <c r="W50">
        <v>0</v>
      </c>
      <c r="X50">
        <f t="shared" si="0"/>
        <v>1643.2806566972215</v>
      </c>
      <c r="Y50">
        <f t="shared" si="1"/>
        <v>4.3861386138613865</v>
      </c>
    </row>
    <row r="51" spans="1:25" x14ac:dyDescent="0.2">
      <c r="A51">
        <v>153</v>
      </c>
      <c r="B51" t="s">
        <v>1284</v>
      </c>
      <c r="C51" t="s">
        <v>537</v>
      </c>
      <c r="D51" t="s">
        <v>28</v>
      </c>
      <c r="E51">
        <v>8</v>
      </c>
      <c r="F51" t="s">
        <v>1365</v>
      </c>
      <c r="G51">
        <v>141</v>
      </c>
      <c r="H51">
        <v>615</v>
      </c>
      <c r="I51">
        <v>0.5</v>
      </c>
      <c r="J51" t="s">
        <v>1364</v>
      </c>
      <c r="K51">
        <v>7</v>
      </c>
      <c r="L51">
        <v>1</v>
      </c>
      <c r="M51">
        <v>0</v>
      </c>
      <c r="N51">
        <v>0</v>
      </c>
      <c r="O51">
        <v>1</v>
      </c>
      <c r="P51">
        <v>120</v>
      </c>
      <c r="Q51">
        <v>111</v>
      </c>
      <c r="R51">
        <v>45</v>
      </c>
      <c r="S51">
        <v>0</v>
      </c>
      <c r="T51" t="s">
        <v>28</v>
      </c>
      <c r="U51">
        <f>VLOOKUP(T51, '1.shp-prabhag-mapping-area'!B:G, 3, FALSE)</f>
        <v>4.4468820460099999E-7</v>
      </c>
      <c r="V51">
        <f>VLOOKUP(T51, '1.shp-prabhag-mapping-area'!B:G,6,FALSE)</f>
        <v>8</v>
      </c>
      <c r="W51">
        <v>0</v>
      </c>
      <c r="X51">
        <f t="shared" si="0"/>
        <v>1382.9914840035246</v>
      </c>
      <c r="Y51">
        <f t="shared" si="1"/>
        <v>4.3617021276595747</v>
      </c>
    </row>
    <row r="52" spans="1:25" x14ac:dyDescent="0.2">
      <c r="A52">
        <v>154</v>
      </c>
      <c r="B52" t="s">
        <v>1284</v>
      </c>
      <c r="C52" t="s">
        <v>538</v>
      </c>
      <c r="D52" t="s">
        <v>27</v>
      </c>
      <c r="E52">
        <v>8</v>
      </c>
      <c r="F52" t="s">
        <v>1365</v>
      </c>
      <c r="G52">
        <v>458</v>
      </c>
      <c r="H52">
        <v>2180</v>
      </c>
      <c r="I52">
        <v>0.5</v>
      </c>
      <c r="J52" t="s">
        <v>1364</v>
      </c>
      <c r="K52">
        <v>23</v>
      </c>
      <c r="L52">
        <v>1</v>
      </c>
      <c r="M52">
        <v>0</v>
      </c>
      <c r="N52">
        <v>0</v>
      </c>
      <c r="O52">
        <v>0</v>
      </c>
      <c r="P52">
        <v>349</v>
      </c>
      <c r="Q52">
        <v>356</v>
      </c>
      <c r="R52">
        <v>30</v>
      </c>
      <c r="S52">
        <v>0</v>
      </c>
      <c r="T52" t="s">
        <v>27</v>
      </c>
      <c r="U52">
        <f>VLOOKUP(T52, '1.shp-prabhag-mapping-area'!B:G, 3, FALSE)</f>
        <v>2.9096335843300001E-6</v>
      </c>
      <c r="V52">
        <f>VLOOKUP(T52, '1.shp-prabhag-mapping-area'!B:G,6,FALSE)</f>
        <v>8</v>
      </c>
      <c r="W52">
        <v>0</v>
      </c>
      <c r="X52">
        <f t="shared" si="0"/>
        <v>749.23523420286176</v>
      </c>
      <c r="Y52">
        <f t="shared" si="1"/>
        <v>4.7598253275109172</v>
      </c>
    </row>
    <row r="53" spans="1:25" x14ac:dyDescent="0.2">
      <c r="A53">
        <v>155</v>
      </c>
      <c r="B53" t="s">
        <v>1284</v>
      </c>
      <c r="C53" t="s">
        <v>539</v>
      </c>
      <c r="D53" t="s">
        <v>29</v>
      </c>
      <c r="E53">
        <v>8</v>
      </c>
      <c r="F53" t="s">
        <v>1365</v>
      </c>
      <c r="G53">
        <v>675</v>
      </c>
      <c r="H53">
        <v>3125</v>
      </c>
      <c r="I53">
        <v>1</v>
      </c>
      <c r="J53" t="s">
        <v>1366</v>
      </c>
      <c r="K53">
        <v>33</v>
      </c>
      <c r="L53">
        <v>1</v>
      </c>
      <c r="M53">
        <v>0</v>
      </c>
      <c r="N53">
        <v>0</v>
      </c>
      <c r="O53">
        <v>1</v>
      </c>
      <c r="P53">
        <v>404</v>
      </c>
      <c r="Q53">
        <v>563</v>
      </c>
      <c r="R53">
        <v>95</v>
      </c>
      <c r="S53">
        <v>0</v>
      </c>
      <c r="T53" t="s">
        <v>29</v>
      </c>
      <c r="U53">
        <f>VLOOKUP(T53, '1.shp-prabhag-mapping-area'!B:G, 3, FALSE)</f>
        <v>4.1638079609800002E-7</v>
      </c>
      <c r="V53">
        <f>VLOOKUP(T53, '1.shp-prabhag-mapping-area'!B:G,6,FALSE)</f>
        <v>8</v>
      </c>
      <c r="W53">
        <v>0</v>
      </c>
      <c r="X53">
        <f t="shared" si="0"/>
        <v>7505.1492030494492</v>
      </c>
      <c r="Y53">
        <f t="shared" si="1"/>
        <v>4.6296296296296298</v>
      </c>
    </row>
    <row r="54" spans="1:25" x14ac:dyDescent="0.2">
      <c r="A54">
        <v>156</v>
      </c>
      <c r="B54" t="s">
        <v>1284</v>
      </c>
      <c r="C54" t="s">
        <v>540</v>
      </c>
      <c r="D54" t="s">
        <v>32</v>
      </c>
      <c r="E54">
        <v>9</v>
      </c>
      <c r="F54" t="s">
        <v>1365</v>
      </c>
      <c r="G54">
        <v>142</v>
      </c>
      <c r="H54">
        <v>675</v>
      </c>
      <c r="I54">
        <v>0.5</v>
      </c>
      <c r="J54" t="s">
        <v>1366</v>
      </c>
      <c r="K54">
        <v>8</v>
      </c>
      <c r="L54">
        <v>1</v>
      </c>
      <c r="M54">
        <v>0</v>
      </c>
      <c r="N54">
        <v>0</v>
      </c>
      <c r="O54">
        <v>1</v>
      </c>
      <c r="P54">
        <v>71</v>
      </c>
      <c r="Q54">
        <v>122</v>
      </c>
      <c r="R54">
        <v>45</v>
      </c>
      <c r="S54">
        <v>0</v>
      </c>
      <c r="T54" t="s">
        <v>32</v>
      </c>
      <c r="U54">
        <f>VLOOKUP(T54, '1.shp-prabhag-mapping-area'!B:G, 3, FALSE)</f>
        <v>3.66438121056E-7</v>
      </c>
      <c r="V54">
        <f>VLOOKUP(T54, '1.shp-prabhag-mapping-area'!B:G,6,FALSE)</f>
        <v>9</v>
      </c>
      <c r="W54">
        <v>0</v>
      </c>
      <c r="X54">
        <f t="shared" si="0"/>
        <v>1842.0572566380035</v>
      </c>
      <c r="Y54">
        <f t="shared" si="1"/>
        <v>4.753521126760563</v>
      </c>
    </row>
    <row r="55" spans="1:25" x14ac:dyDescent="0.2">
      <c r="A55">
        <v>157</v>
      </c>
      <c r="B55" t="s">
        <v>1284</v>
      </c>
      <c r="C55" t="s">
        <v>541</v>
      </c>
      <c r="D55" t="s">
        <v>37</v>
      </c>
      <c r="E55">
        <v>7</v>
      </c>
      <c r="F55" t="s">
        <v>1365</v>
      </c>
      <c r="G55">
        <v>788</v>
      </c>
      <c r="H55">
        <v>3455</v>
      </c>
      <c r="I55">
        <v>1</v>
      </c>
      <c r="J55" t="s">
        <v>1366</v>
      </c>
      <c r="K55">
        <v>37</v>
      </c>
      <c r="L55">
        <v>1</v>
      </c>
      <c r="M55">
        <v>0</v>
      </c>
      <c r="N55">
        <v>0</v>
      </c>
      <c r="O55">
        <v>1</v>
      </c>
      <c r="P55">
        <v>459</v>
      </c>
      <c r="Q55">
        <v>600</v>
      </c>
      <c r="R55">
        <v>95</v>
      </c>
      <c r="S55">
        <v>0</v>
      </c>
      <c r="T55" t="s">
        <v>37</v>
      </c>
      <c r="U55">
        <f>VLOOKUP(T55, '1.shp-prabhag-mapping-area'!B:G, 3, FALSE)</f>
        <v>1.8849504255E-6</v>
      </c>
      <c r="V55">
        <f>VLOOKUP(T55, '1.shp-prabhag-mapping-area'!B:G,6,FALSE)</f>
        <v>7</v>
      </c>
      <c r="W55">
        <v>0</v>
      </c>
      <c r="X55">
        <f t="shared" si="0"/>
        <v>1832.9394520195565</v>
      </c>
      <c r="Y55">
        <f t="shared" si="1"/>
        <v>4.3845177664974617</v>
      </c>
    </row>
    <row r="56" spans="1:25" x14ac:dyDescent="0.2">
      <c r="A56">
        <v>158</v>
      </c>
      <c r="B56" t="s">
        <v>1284</v>
      </c>
      <c r="C56" t="s">
        <v>542</v>
      </c>
      <c r="D56" t="s">
        <v>36</v>
      </c>
      <c r="E56">
        <v>7</v>
      </c>
      <c r="F56" t="s">
        <v>1365</v>
      </c>
      <c r="G56">
        <v>525</v>
      </c>
      <c r="H56">
        <v>2500</v>
      </c>
      <c r="I56">
        <v>1</v>
      </c>
      <c r="J56" t="s">
        <v>1366</v>
      </c>
      <c r="K56">
        <v>27</v>
      </c>
      <c r="L56">
        <v>1</v>
      </c>
      <c r="M56">
        <v>0</v>
      </c>
      <c r="N56">
        <v>0</v>
      </c>
      <c r="O56">
        <v>1</v>
      </c>
      <c r="P56">
        <v>341</v>
      </c>
      <c r="Q56">
        <v>450</v>
      </c>
      <c r="R56">
        <v>95</v>
      </c>
      <c r="S56">
        <v>0</v>
      </c>
      <c r="T56" t="s">
        <v>36</v>
      </c>
      <c r="U56">
        <f>VLOOKUP(T56, '1.shp-prabhag-mapping-area'!B:G, 3, FALSE)</f>
        <v>1.81904886548E-6</v>
      </c>
      <c r="V56">
        <f>VLOOKUP(T56, '1.shp-prabhag-mapping-area'!B:G,6,FALSE)</f>
        <v>7</v>
      </c>
      <c r="W56">
        <v>0</v>
      </c>
      <c r="X56">
        <f t="shared" si="0"/>
        <v>1374.3446080214642</v>
      </c>
      <c r="Y56">
        <f t="shared" si="1"/>
        <v>4.7619047619047619</v>
      </c>
    </row>
    <row r="57" spans="1:25" x14ac:dyDescent="0.2">
      <c r="A57">
        <v>159</v>
      </c>
      <c r="B57" t="s">
        <v>1284</v>
      </c>
      <c r="C57" t="s">
        <v>543</v>
      </c>
      <c r="D57" t="s">
        <v>243</v>
      </c>
      <c r="E57">
        <v>22</v>
      </c>
      <c r="F57" t="s">
        <v>1365</v>
      </c>
      <c r="G57">
        <v>1420</v>
      </c>
      <c r="H57">
        <v>6230</v>
      </c>
      <c r="I57">
        <v>8</v>
      </c>
      <c r="J57" t="s">
        <v>1366</v>
      </c>
      <c r="K57">
        <v>66</v>
      </c>
      <c r="L57">
        <v>111</v>
      </c>
      <c r="M57">
        <v>0</v>
      </c>
      <c r="N57">
        <v>0</v>
      </c>
      <c r="O57">
        <v>10</v>
      </c>
      <c r="P57">
        <v>375</v>
      </c>
      <c r="Q57">
        <v>1246</v>
      </c>
      <c r="R57">
        <v>43</v>
      </c>
      <c r="S57">
        <v>0</v>
      </c>
      <c r="T57" t="s">
        <v>243</v>
      </c>
      <c r="U57">
        <f>VLOOKUP(T57, '1.shp-prabhag-mapping-area'!B:G, 3, FALSE)</f>
        <v>5.2387220692900002E-6</v>
      </c>
      <c r="V57">
        <f>VLOOKUP(T57, '1.shp-prabhag-mapping-area'!B:G,6,FALSE)</f>
        <v>22</v>
      </c>
      <c r="W57">
        <v>0</v>
      </c>
      <c r="X57">
        <f t="shared" si="0"/>
        <v>1189.2213248954333</v>
      </c>
      <c r="Y57">
        <f t="shared" si="1"/>
        <v>4.387323943661972</v>
      </c>
    </row>
    <row r="58" spans="1:25" x14ac:dyDescent="0.2">
      <c r="A58">
        <v>160</v>
      </c>
      <c r="B58" t="s">
        <v>1284</v>
      </c>
      <c r="C58" t="s">
        <v>544</v>
      </c>
      <c r="D58" t="s">
        <v>244</v>
      </c>
      <c r="E58">
        <v>22</v>
      </c>
      <c r="F58" t="s">
        <v>1365</v>
      </c>
      <c r="G58">
        <v>22</v>
      </c>
      <c r="H58">
        <v>100</v>
      </c>
      <c r="I58">
        <v>0.5</v>
      </c>
      <c r="J58" t="s">
        <v>1366</v>
      </c>
      <c r="K58">
        <v>2</v>
      </c>
      <c r="L58">
        <v>10</v>
      </c>
      <c r="M58">
        <v>0</v>
      </c>
      <c r="N58">
        <v>0</v>
      </c>
      <c r="O58">
        <v>0</v>
      </c>
      <c r="P58">
        <v>6</v>
      </c>
      <c r="Q58">
        <v>20</v>
      </c>
      <c r="R58">
        <v>20</v>
      </c>
      <c r="S58">
        <v>0</v>
      </c>
      <c r="T58" t="s">
        <v>244</v>
      </c>
      <c r="U58">
        <f>VLOOKUP(T58, '1.shp-prabhag-mapping-area'!B:G, 3, FALSE)</f>
        <v>4.7901865889499997E-8</v>
      </c>
      <c r="V58">
        <f>VLOOKUP(T58, '1.shp-prabhag-mapping-area'!B:G,6,FALSE)</f>
        <v>22</v>
      </c>
      <c r="W58">
        <v>0</v>
      </c>
      <c r="X58">
        <f t="shared" si="0"/>
        <v>2087.6013521201858</v>
      </c>
      <c r="Y58">
        <f t="shared" si="1"/>
        <v>4.5454545454545459</v>
      </c>
    </row>
    <row r="59" spans="1:25" x14ac:dyDescent="0.2">
      <c r="A59">
        <v>161</v>
      </c>
      <c r="B59" t="s">
        <v>1284</v>
      </c>
      <c r="C59" t="s">
        <v>545</v>
      </c>
      <c r="D59" t="s">
        <v>245</v>
      </c>
      <c r="E59">
        <v>23</v>
      </c>
      <c r="F59" t="s">
        <v>1365</v>
      </c>
      <c r="G59">
        <v>55</v>
      </c>
      <c r="H59">
        <v>250</v>
      </c>
      <c r="I59">
        <v>0.02</v>
      </c>
      <c r="J59" t="s">
        <v>1366</v>
      </c>
      <c r="K59">
        <v>3</v>
      </c>
      <c r="L59">
        <v>7</v>
      </c>
      <c r="M59">
        <v>0</v>
      </c>
      <c r="N59">
        <v>0</v>
      </c>
      <c r="O59">
        <v>4</v>
      </c>
      <c r="P59">
        <v>15</v>
      </c>
      <c r="Q59">
        <v>50</v>
      </c>
      <c r="R59">
        <v>3</v>
      </c>
      <c r="S59">
        <v>0</v>
      </c>
      <c r="T59" t="s">
        <v>245</v>
      </c>
      <c r="U59">
        <f>VLOOKUP(T59, '1.shp-prabhag-mapping-area'!B:G, 3, FALSE)</f>
        <v>1.3164345984399999E-7</v>
      </c>
      <c r="V59">
        <f>VLOOKUP(T59, '1.shp-prabhag-mapping-area'!B:G,6,FALSE)</f>
        <v>23</v>
      </c>
      <c r="W59">
        <v>0</v>
      </c>
      <c r="X59">
        <f t="shared" si="0"/>
        <v>1899.0688963679224</v>
      </c>
      <c r="Y59">
        <f t="shared" si="1"/>
        <v>4.5454545454545459</v>
      </c>
    </row>
    <row r="60" spans="1:25" x14ac:dyDescent="0.2">
      <c r="A60">
        <v>162</v>
      </c>
      <c r="B60" t="s">
        <v>1284</v>
      </c>
      <c r="C60" t="s">
        <v>546</v>
      </c>
      <c r="D60" t="s">
        <v>248</v>
      </c>
      <c r="E60">
        <v>22</v>
      </c>
      <c r="F60" t="s">
        <v>1365</v>
      </c>
      <c r="G60">
        <v>113</v>
      </c>
      <c r="H60">
        <v>510</v>
      </c>
      <c r="I60">
        <v>0.5</v>
      </c>
      <c r="J60" t="s">
        <v>1366</v>
      </c>
      <c r="K60">
        <v>6</v>
      </c>
      <c r="L60">
        <v>20</v>
      </c>
      <c r="M60">
        <v>0</v>
      </c>
      <c r="N60">
        <v>0</v>
      </c>
      <c r="O60">
        <v>10</v>
      </c>
      <c r="P60">
        <v>35</v>
      </c>
      <c r="Q60">
        <v>102</v>
      </c>
      <c r="R60">
        <v>45</v>
      </c>
      <c r="S60">
        <v>0</v>
      </c>
      <c r="T60" t="s">
        <v>248</v>
      </c>
      <c r="U60">
        <f>VLOOKUP(T60, '1.shp-prabhag-mapping-area'!B:G, 3, FALSE)</f>
        <v>2.5940853983799999E-7</v>
      </c>
      <c r="V60">
        <f>VLOOKUP(T60, '1.shp-prabhag-mapping-area'!B:G,6,FALSE)</f>
        <v>22</v>
      </c>
      <c r="W60" t="s">
        <v>1335</v>
      </c>
      <c r="X60">
        <f t="shared" si="0"/>
        <v>1966.0108349497427</v>
      </c>
      <c r="Y60">
        <f t="shared" si="1"/>
        <v>4.5132743362831862</v>
      </c>
    </row>
    <row r="61" spans="1:25" x14ac:dyDescent="0.2">
      <c r="A61">
        <v>163</v>
      </c>
      <c r="B61" t="s">
        <v>1284</v>
      </c>
      <c r="C61" t="s">
        <v>547</v>
      </c>
      <c r="D61" t="s">
        <v>247</v>
      </c>
      <c r="E61">
        <v>22</v>
      </c>
      <c r="F61" t="s">
        <v>1365</v>
      </c>
      <c r="G61">
        <v>352</v>
      </c>
      <c r="H61">
        <v>1545</v>
      </c>
      <c r="I61">
        <v>2</v>
      </c>
      <c r="J61" t="s">
        <v>1366</v>
      </c>
      <c r="K61">
        <v>17</v>
      </c>
      <c r="L61">
        <v>20</v>
      </c>
      <c r="M61">
        <v>0</v>
      </c>
      <c r="N61">
        <v>0</v>
      </c>
      <c r="O61">
        <v>0</v>
      </c>
      <c r="P61">
        <v>78</v>
      </c>
      <c r="Q61">
        <v>309</v>
      </c>
      <c r="R61">
        <v>175</v>
      </c>
      <c r="S61">
        <v>0</v>
      </c>
      <c r="T61" t="s">
        <v>247</v>
      </c>
      <c r="U61">
        <f>VLOOKUP(T61, '1.shp-prabhag-mapping-area'!B:G, 3, FALSE)</f>
        <v>2.9071672895499999E-7</v>
      </c>
      <c r="V61">
        <f>VLOOKUP(T61, '1.shp-prabhag-mapping-area'!B:G,6,FALSE)</f>
        <v>22</v>
      </c>
      <c r="W61" t="s">
        <v>1334</v>
      </c>
      <c r="X61">
        <f t="shared" si="0"/>
        <v>5314.4516504213634</v>
      </c>
      <c r="Y61">
        <f t="shared" si="1"/>
        <v>4.3892045454545459</v>
      </c>
    </row>
    <row r="62" spans="1:25" x14ac:dyDescent="0.2">
      <c r="A62">
        <v>164</v>
      </c>
      <c r="B62" t="s">
        <v>1284</v>
      </c>
      <c r="C62" t="s">
        <v>548</v>
      </c>
      <c r="D62" t="s">
        <v>241</v>
      </c>
      <c r="E62">
        <v>23</v>
      </c>
      <c r="F62" t="s">
        <v>1365</v>
      </c>
      <c r="G62">
        <v>424</v>
      </c>
      <c r="H62">
        <v>2020</v>
      </c>
      <c r="I62">
        <v>3</v>
      </c>
      <c r="J62" t="s">
        <v>1366</v>
      </c>
      <c r="K62">
        <v>22</v>
      </c>
      <c r="L62">
        <v>30</v>
      </c>
      <c r="M62">
        <v>0</v>
      </c>
      <c r="N62">
        <v>0</v>
      </c>
      <c r="O62">
        <v>0</v>
      </c>
      <c r="P62">
        <v>92</v>
      </c>
      <c r="Q62">
        <v>404</v>
      </c>
      <c r="R62">
        <v>57</v>
      </c>
      <c r="S62">
        <v>0</v>
      </c>
      <c r="T62" t="s">
        <v>241</v>
      </c>
      <c r="U62">
        <f>VLOOKUP(T62, '1.shp-prabhag-mapping-area'!B:G, 3, FALSE)</f>
        <v>1.8722521171E-6</v>
      </c>
      <c r="V62">
        <f>VLOOKUP(T62, '1.shp-prabhag-mapping-area'!B:G,6,FALSE)</f>
        <v>23</v>
      </c>
      <c r="W62">
        <v>0</v>
      </c>
      <c r="X62">
        <f t="shared" si="0"/>
        <v>1078.9145230765459</v>
      </c>
      <c r="Y62">
        <f t="shared" si="1"/>
        <v>4.7641509433962268</v>
      </c>
    </row>
    <row r="63" spans="1:25" x14ac:dyDescent="0.2">
      <c r="A63">
        <v>165</v>
      </c>
      <c r="B63" t="s">
        <v>1284</v>
      </c>
      <c r="C63" t="s">
        <v>549</v>
      </c>
      <c r="D63" t="s">
        <v>240</v>
      </c>
      <c r="E63">
        <v>23</v>
      </c>
      <c r="F63" t="s">
        <v>1365</v>
      </c>
      <c r="G63">
        <v>77</v>
      </c>
      <c r="H63">
        <v>350</v>
      </c>
      <c r="I63">
        <v>0.5</v>
      </c>
      <c r="J63" t="s">
        <v>1366</v>
      </c>
      <c r="K63">
        <v>4</v>
      </c>
      <c r="L63">
        <v>20</v>
      </c>
      <c r="M63">
        <v>0</v>
      </c>
      <c r="N63">
        <v>0</v>
      </c>
      <c r="O63">
        <v>0</v>
      </c>
      <c r="P63">
        <v>23</v>
      </c>
      <c r="Q63">
        <v>70</v>
      </c>
      <c r="R63">
        <v>30</v>
      </c>
      <c r="S63">
        <v>0</v>
      </c>
      <c r="T63" t="s">
        <v>240</v>
      </c>
      <c r="U63">
        <f>VLOOKUP(T63, '1.shp-prabhag-mapping-area'!B:G, 3, FALSE)</f>
        <v>5.2417417253799997E-7</v>
      </c>
      <c r="V63">
        <f>VLOOKUP(T63, '1.shp-prabhag-mapping-area'!B:G,6,FALSE)</f>
        <v>23</v>
      </c>
      <c r="W63">
        <v>0</v>
      </c>
      <c r="X63">
        <f t="shared" si="0"/>
        <v>667.71698862104222</v>
      </c>
      <c r="Y63">
        <f t="shared" si="1"/>
        <v>4.5454545454545459</v>
      </c>
    </row>
    <row r="64" spans="1:25" x14ac:dyDescent="0.2">
      <c r="A64">
        <v>166</v>
      </c>
      <c r="B64" t="s">
        <v>1284</v>
      </c>
      <c r="C64" t="s">
        <v>550</v>
      </c>
      <c r="D64" t="s">
        <v>239</v>
      </c>
      <c r="E64">
        <v>23</v>
      </c>
      <c r="F64" t="s">
        <v>1363</v>
      </c>
      <c r="G64">
        <v>96</v>
      </c>
      <c r="H64">
        <v>435</v>
      </c>
      <c r="I64">
        <v>1</v>
      </c>
      <c r="J64" t="s">
        <v>1366</v>
      </c>
      <c r="K64">
        <v>5</v>
      </c>
      <c r="L64">
        <v>10</v>
      </c>
      <c r="M64">
        <v>0</v>
      </c>
      <c r="N64">
        <v>0</v>
      </c>
      <c r="O64">
        <v>0</v>
      </c>
      <c r="P64">
        <v>22</v>
      </c>
      <c r="Q64">
        <v>87</v>
      </c>
      <c r="R64">
        <v>95</v>
      </c>
      <c r="S64">
        <v>0</v>
      </c>
      <c r="T64" t="s">
        <v>239</v>
      </c>
      <c r="U64">
        <f>VLOOKUP(T64, '1.shp-prabhag-mapping-area'!B:G, 3, FALSE)</f>
        <v>3.4386935122399998E-7</v>
      </c>
      <c r="V64">
        <f>VLOOKUP(T64, '1.shp-prabhag-mapping-area'!B:G,6,FALSE)</f>
        <v>23</v>
      </c>
      <c r="W64">
        <v>0</v>
      </c>
      <c r="X64">
        <f t="shared" si="0"/>
        <v>1265.0153276284184</v>
      </c>
      <c r="Y64">
        <f t="shared" si="1"/>
        <v>4.53125</v>
      </c>
    </row>
    <row r="65" spans="1:25" x14ac:dyDescent="0.2">
      <c r="A65">
        <v>167</v>
      </c>
      <c r="B65" t="s">
        <v>1284</v>
      </c>
      <c r="C65" t="s">
        <v>551</v>
      </c>
      <c r="D65" t="s">
        <v>236</v>
      </c>
      <c r="E65">
        <v>23</v>
      </c>
      <c r="F65" t="s">
        <v>1365</v>
      </c>
      <c r="G65">
        <v>206</v>
      </c>
      <c r="H65">
        <v>900</v>
      </c>
      <c r="I65">
        <v>0.5</v>
      </c>
      <c r="J65" t="s">
        <v>1366</v>
      </c>
      <c r="K65">
        <v>10</v>
      </c>
      <c r="L65">
        <v>10</v>
      </c>
      <c r="M65">
        <v>0</v>
      </c>
      <c r="N65">
        <v>0</v>
      </c>
      <c r="O65">
        <v>0</v>
      </c>
      <c r="P65">
        <v>55</v>
      </c>
      <c r="Q65">
        <v>180</v>
      </c>
      <c r="R65">
        <v>45</v>
      </c>
      <c r="S65">
        <v>0</v>
      </c>
      <c r="T65" t="s">
        <v>236</v>
      </c>
      <c r="U65">
        <f>VLOOKUP(T65, '1.shp-prabhag-mapping-area'!B:G, 3, FALSE)</f>
        <v>7.5547634228599999E-7</v>
      </c>
      <c r="V65">
        <f>VLOOKUP(T65, '1.shp-prabhag-mapping-area'!B:G,6,FALSE)</f>
        <v>23</v>
      </c>
      <c r="W65">
        <v>0</v>
      </c>
      <c r="X65">
        <f t="shared" si="0"/>
        <v>1191.3013679246196</v>
      </c>
      <c r="Y65">
        <f t="shared" si="1"/>
        <v>4.3689320388349513</v>
      </c>
    </row>
    <row r="66" spans="1:25" x14ac:dyDescent="0.2">
      <c r="A66">
        <v>168</v>
      </c>
      <c r="B66" t="s">
        <v>1284</v>
      </c>
      <c r="C66" t="s">
        <v>552</v>
      </c>
      <c r="D66" t="s">
        <v>238</v>
      </c>
      <c r="E66">
        <v>23</v>
      </c>
      <c r="F66" t="s">
        <v>1365</v>
      </c>
      <c r="G66">
        <v>50</v>
      </c>
      <c r="H66">
        <v>245</v>
      </c>
      <c r="I66">
        <v>0.02</v>
      </c>
      <c r="J66" t="s">
        <v>1366</v>
      </c>
      <c r="K66">
        <v>3</v>
      </c>
      <c r="L66">
        <v>7</v>
      </c>
      <c r="M66">
        <v>0</v>
      </c>
      <c r="N66">
        <v>0</v>
      </c>
      <c r="O66">
        <v>4</v>
      </c>
      <c r="P66">
        <v>5</v>
      </c>
      <c r="Q66">
        <v>49</v>
      </c>
      <c r="R66">
        <v>3</v>
      </c>
      <c r="S66">
        <v>0</v>
      </c>
      <c r="T66" t="s">
        <v>238</v>
      </c>
      <c r="U66">
        <f>VLOOKUP(T66, '1.shp-prabhag-mapping-area'!B:G, 3, FALSE)</f>
        <v>9.15506279926E-7</v>
      </c>
      <c r="V66">
        <f>VLOOKUP(T66, '1.shp-prabhag-mapping-area'!B:G,6,FALSE)</f>
        <v>23</v>
      </c>
      <c r="W66">
        <v>0</v>
      </c>
      <c r="X66">
        <f t="shared" si="0"/>
        <v>267.61149035460824</v>
      </c>
      <c r="Y66">
        <f t="shared" si="1"/>
        <v>4.9000000000000004</v>
      </c>
    </row>
    <row r="67" spans="1:25" x14ac:dyDescent="0.2">
      <c r="A67">
        <v>169</v>
      </c>
      <c r="B67" t="s">
        <v>1284</v>
      </c>
      <c r="C67" t="s">
        <v>553</v>
      </c>
      <c r="D67" t="s">
        <v>237</v>
      </c>
      <c r="E67">
        <v>23</v>
      </c>
      <c r="F67" t="s">
        <v>1365</v>
      </c>
      <c r="G67">
        <v>33</v>
      </c>
      <c r="H67">
        <v>155</v>
      </c>
      <c r="I67">
        <v>0.5</v>
      </c>
      <c r="J67" t="s">
        <v>1366</v>
      </c>
      <c r="K67">
        <v>2</v>
      </c>
      <c r="L67">
        <v>10</v>
      </c>
      <c r="M67">
        <v>0</v>
      </c>
      <c r="N67">
        <v>0</v>
      </c>
      <c r="O67">
        <v>0</v>
      </c>
      <c r="P67">
        <v>12</v>
      </c>
      <c r="Q67">
        <v>31</v>
      </c>
      <c r="R67">
        <v>30</v>
      </c>
      <c r="S67">
        <v>0</v>
      </c>
      <c r="T67" t="s">
        <v>237</v>
      </c>
      <c r="U67">
        <f>VLOOKUP(T67, '1.shp-prabhag-mapping-area'!B:G, 3, FALSE)</f>
        <v>3.0733314977100002E-7</v>
      </c>
      <c r="V67">
        <f>VLOOKUP(T67, '1.shp-prabhag-mapping-area'!B:G,6,FALSE)</f>
        <v>23</v>
      </c>
      <c r="W67">
        <v>0</v>
      </c>
      <c r="X67">
        <f t="shared" ref="X67:X130" si="2">H67/(U67*1000000)</f>
        <v>504.33869602252003</v>
      </c>
      <c r="Y67">
        <f t="shared" ref="Y67:Y130" si="3">H67/G67</f>
        <v>4.6969696969696972</v>
      </c>
    </row>
    <row r="68" spans="1:25" x14ac:dyDescent="0.2">
      <c r="A68">
        <v>170</v>
      </c>
      <c r="B68" t="s">
        <v>1284</v>
      </c>
      <c r="C68" t="s">
        <v>554</v>
      </c>
      <c r="D68" t="s">
        <v>204</v>
      </c>
      <c r="E68">
        <v>22</v>
      </c>
      <c r="F68" t="s">
        <v>1365</v>
      </c>
      <c r="G68">
        <v>161</v>
      </c>
      <c r="H68">
        <v>765</v>
      </c>
      <c r="I68">
        <v>0.5</v>
      </c>
      <c r="J68" t="s">
        <v>1366</v>
      </c>
      <c r="K68">
        <v>9</v>
      </c>
      <c r="L68">
        <v>10</v>
      </c>
      <c r="M68">
        <v>0</v>
      </c>
      <c r="N68">
        <v>0</v>
      </c>
      <c r="O68">
        <v>10</v>
      </c>
      <c r="P68">
        <v>45</v>
      </c>
      <c r="Q68">
        <v>153</v>
      </c>
      <c r="R68">
        <v>45</v>
      </c>
      <c r="S68">
        <v>0</v>
      </c>
      <c r="T68" t="s">
        <v>204</v>
      </c>
      <c r="U68">
        <f>VLOOKUP(T68, '1.shp-prabhag-mapping-area'!B:G, 3, FALSE)</f>
        <v>6.3554093121199999E-7</v>
      </c>
      <c r="V68">
        <f>VLOOKUP(T68, '1.shp-prabhag-mapping-area'!B:G,6,FALSE)</f>
        <v>22</v>
      </c>
      <c r="W68">
        <v>0</v>
      </c>
      <c r="X68">
        <f t="shared" si="2"/>
        <v>1203.6990261840679</v>
      </c>
      <c r="Y68">
        <f t="shared" si="3"/>
        <v>4.7515527950310563</v>
      </c>
    </row>
    <row r="69" spans="1:25" x14ac:dyDescent="0.2">
      <c r="A69">
        <v>171</v>
      </c>
      <c r="B69" t="s">
        <v>1284</v>
      </c>
      <c r="C69" t="s">
        <v>555</v>
      </c>
      <c r="D69" t="s">
        <v>203</v>
      </c>
      <c r="E69">
        <v>21</v>
      </c>
      <c r="F69" t="s">
        <v>1365</v>
      </c>
      <c r="G69">
        <v>270</v>
      </c>
      <c r="H69">
        <v>1285</v>
      </c>
      <c r="I69">
        <v>1.5</v>
      </c>
      <c r="J69" t="s">
        <v>1366</v>
      </c>
      <c r="K69">
        <v>14</v>
      </c>
      <c r="L69">
        <v>10</v>
      </c>
      <c r="M69">
        <v>0</v>
      </c>
      <c r="N69">
        <v>0</v>
      </c>
      <c r="O69">
        <v>0</v>
      </c>
      <c r="P69">
        <v>27</v>
      </c>
      <c r="Q69">
        <v>257</v>
      </c>
      <c r="R69">
        <v>107</v>
      </c>
      <c r="S69">
        <v>0</v>
      </c>
      <c r="T69" t="s">
        <v>203</v>
      </c>
      <c r="U69">
        <f>VLOOKUP(T69, '1.shp-prabhag-mapping-area'!B:G, 3, FALSE)</f>
        <v>7.7994296096700005E-7</v>
      </c>
      <c r="V69">
        <f>VLOOKUP(T69, '1.shp-prabhag-mapping-area'!B:G,6,FALSE)</f>
        <v>21</v>
      </c>
      <c r="W69">
        <v>0</v>
      </c>
      <c r="X69">
        <f t="shared" si="2"/>
        <v>1647.5563782341378</v>
      </c>
      <c r="Y69">
        <f t="shared" si="3"/>
        <v>4.7592592592592595</v>
      </c>
    </row>
    <row r="70" spans="1:25" x14ac:dyDescent="0.2">
      <c r="A70">
        <v>172</v>
      </c>
      <c r="B70" t="s">
        <v>1284</v>
      </c>
      <c r="C70" t="s">
        <v>556</v>
      </c>
      <c r="D70" t="s">
        <v>214</v>
      </c>
      <c r="E70">
        <v>24</v>
      </c>
      <c r="F70" t="s">
        <v>1365</v>
      </c>
      <c r="G70">
        <v>104</v>
      </c>
      <c r="H70">
        <v>475</v>
      </c>
      <c r="I70">
        <v>1</v>
      </c>
      <c r="J70" t="s">
        <v>1366</v>
      </c>
      <c r="K70">
        <v>5</v>
      </c>
      <c r="L70">
        <v>20</v>
      </c>
      <c r="M70">
        <v>0</v>
      </c>
      <c r="N70">
        <v>0</v>
      </c>
      <c r="O70">
        <v>0</v>
      </c>
      <c r="P70">
        <v>29</v>
      </c>
      <c r="Q70">
        <v>9</v>
      </c>
      <c r="R70">
        <v>95</v>
      </c>
      <c r="S70">
        <v>0</v>
      </c>
      <c r="T70" t="s">
        <v>214</v>
      </c>
      <c r="U70">
        <f>VLOOKUP(T70, '1.shp-prabhag-mapping-area'!B:G, 3, FALSE)</f>
        <v>6.6827505896100003E-7</v>
      </c>
      <c r="V70">
        <f>VLOOKUP(T70, '1.shp-prabhag-mapping-area'!B:G,6,FALSE)</f>
        <v>24</v>
      </c>
      <c r="W70">
        <v>0</v>
      </c>
      <c r="X70">
        <f t="shared" si="2"/>
        <v>710.78516791948778</v>
      </c>
      <c r="Y70">
        <f t="shared" si="3"/>
        <v>4.5673076923076925</v>
      </c>
    </row>
    <row r="71" spans="1:25" x14ac:dyDescent="0.2">
      <c r="A71">
        <v>173</v>
      </c>
      <c r="B71" t="s">
        <v>1284</v>
      </c>
      <c r="C71" t="s">
        <v>557</v>
      </c>
      <c r="D71" t="s">
        <v>211</v>
      </c>
      <c r="E71">
        <v>24</v>
      </c>
      <c r="F71" t="s">
        <v>1365</v>
      </c>
      <c r="G71">
        <v>343</v>
      </c>
      <c r="H71">
        <v>1505</v>
      </c>
      <c r="I71">
        <v>2.5</v>
      </c>
      <c r="J71" t="s">
        <v>1366</v>
      </c>
      <c r="K71">
        <v>16</v>
      </c>
      <c r="L71">
        <v>40</v>
      </c>
      <c r="M71">
        <v>0</v>
      </c>
      <c r="N71">
        <v>0</v>
      </c>
      <c r="O71">
        <v>8</v>
      </c>
      <c r="P71">
        <v>45</v>
      </c>
      <c r="Q71">
        <v>301</v>
      </c>
      <c r="R71">
        <v>225</v>
      </c>
      <c r="S71">
        <v>0</v>
      </c>
      <c r="T71" t="s">
        <v>211</v>
      </c>
      <c r="U71">
        <f>VLOOKUP(T71, '1.shp-prabhag-mapping-area'!B:G, 3, FALSE)</f>
        <v>6.1290696783199998E-7</v>
      </c>
      <c r="V71">
        <f>VLOOKUP(T71, '1.shp-prabhag-mapping-area'!B:G,6,FALSE)</f>
        <v>24</v>
      </c>
      <c r="W71">
        <v>0</v>
      </c>
      <c r="X71">
        <f t="shared" si="2"/>
        <v>2455.5113238858235</v>
      </c>
      <c r="Y71">
        <f t="shared" si="3"/>
        <v>4.3877551020408161</v>
      </c>
    </row>
    <row r="72" spans="1:25" x14ac:dyDescent="0.2">
      <c r="A72">
        <v>174</v>
      </c>
      <c r="B72" t="s">
        <v>1284</v>
      </c>
      <c r="C72" t="s">
        <v>558</v>
      </c>
      <c r="D72" t="s">
        <v>212</v>
      </c>
      <c r="E72">
        <v>24</v>
      </c>
      <c r="F72" t="s">
        <v>1365</v>
      </c>
      <c r="G72">
        <v>180</v>
      </c>
      <c r="H72">
        <v>1060</v>
      </c>
      <c r="I72">
        <v>0.5</v>
      </c>
      <c r="J72" t="s">
        <v>1366</v>
      </c>
      <c r="K72">
        <v>12</v>
      </c>
      <c r="L72">
        <v>10</v>
      </c>
      <c r="M72">
        <v>0</v>
      </c>
      <c r="N72">
        <v>0</v>
      </c>
      <c r="O72">
        <v>0</v>
      </c>
      <c r="P72">
        <v>18</v>
      </c>
      <c r="Q72">
        <v>47</v>
      </c>
      <c r="R72">
        <v>30</v>
      </c>
      <c r="S72">
        <v>0</v>
      </c>
      <c r="T72" t="s">
        <v>212</v>
      </c>
      <c r="U72">
        <f>VLOOKUP(T72, '1.shp-prabhag-mapping-area'!B:G, 3, FALSE)</f>
        <v>3.3206765854600002E-6</v>
      </c>
      <c r="V72">
        <f>VLOOKUP(T72, '1.shp-prabhag-mapping-area'!B:G,6,FALSE)</f>
        <v>24</v>
      </c>
      <c r="W72">
        <v>0</v>
      </c>
      <c r="X72">
        <f t="shared" si="2"/>
        <v>319.212055953098</v>
      </c>
      <c r="Y72">
        <f t="shared" si="3"/>
        <v>5.8888888888888893</v>
      </c>
    </row>
    <row r="73" spans="1:25" x14ac:dyDescent="0.2">
      <c r="A73">
        <v>175</v>
      </c>
      <c r="B73" t="s">
        <v>1284</v>
      </c>
      <c r="C73" t="s">
        <v>559</v>
      </c>
      <c r="D73" t="s">
        <v>210</v>
      </c>
      <c r="E73">
        <v>24</v>
      </c>
      <c r="F73" t="s">
        <v>1365</v>
      </c>
      <c r="G73">
        <v>49</v>
      </c>
      <c r="H73">
        <v>235</v>
      </c>
      <c r="I73">
        <v>1</v>
      </c>
      <c r="J73" t="s">
        <v>1366</v>
      </c>
      <c r="K73">
        <v>3</v>
      </c>
      <c r="L73">
        <v>10</v>
      </c>
      <c r="M73">
        <v>0</v>
      </c>
      <c r="N73">
        <v>0</v>
      </c>
      <c r="O73">
        <v>0</v>
      </c>
      <c r="P73">
        <v>14</v>
      </c>
      <c r="Q73">
        <v>47</v>
      </c>
      <c r="R73">
        <v>95</v>
      </c>
      <c r="S73">
        <v>0</v>
      </c>
      <c r="T73" t="s">
        <v>210</v>
      </c>
      <c r="U73">
        <f>VLOOKUP(T73, '1.shp-prabhag-mapping-area'!B:G, 3, FALSE)</f>
        <v>4.0333745174500002E-7</v>
      </c>
      <c r="V73">
        <f>VLOOKUP(T73, '1.shp-prabhag-mapping-area'!B:G,6,FALSE)</f>
        <v>24</v>
      </c>
      <c r="W73">
        <v>0</v>
      </c>
      <c r="X73">
        <f t="shared" si="2"/>
        <v>582.63867881173815</v>
      </c>
      <c r="Y73">
        <f t="shared" si="3"/>
        <v>4.795918367346939</v>
      </c>
    </row>
    <row r="74" spans="1:25" x14ac:dyDescent="0.2">
      <c r="A74">
        <v>176</v>
      </c>
      <c r="B74" t="s">
        <v>1284</v>
      </c>
      <c r="C74" t="s">
        <v>560</v>
      </c>
      <c r="D74" t="s">
        <v>207</v>
      </c>
      <c r="E74">
        <v>24</v>
      </c>
      <c r="F74" t="s">
        <v>1365</v>
      </c>
      <c r="G74">
        <v>650</v>
      </c>
      <c r="H74">
        <v>2850</v>
      </c>
      <c r="I74">
        <v>1.5</v>
      </c>
      <c r="J74" t="s">
        <v>1366</v>
      </c>
      <c r="K74">
        <v>30</v>
      </c>
      <c r="L74">
        <v>40</v>
      </c>
      <c r="M74">
        <v>0</v>
      </c>
      <c r="N74">
        <v>0</v>
      </c>
      <c r="O74">
        <v>0</v>
      </c>
      <c r="P74">
        <v>150</v>
      </c>
      <c r="Q74">
        <v>570</v>
      </c>
      <c r="R74">
        <v>107</v>
      </c>
      <c r="S74">
        <v>0</v>
      </c>
      <c r="T74" t="s">
        <v>207</v>
      </c>
      <c r="U74">
        <f>VLOOKUP(T74, '1.shp-prabhag-mapping-area'!B:G, 3, FALSE)</f>
        <v>6.76930732194E-7</v>
      </c>
      <c r="V74">
        <f>VLOOKUP(T74, '1.shp-prabhag-mapping-area'!B:G,6,FALSE)</f>
        <v>24</v>
      </c>
      <c r="W74">
        <v>0</v>
      </c>
      <c r="X74">
        <f t="shared" si="2"/>
        <v>4210.1796601298711</v>
      </c>
      <c r="Y74">
        <f t="shared" si="3"/>
        <v>4.384615384615385</v>
      </c>
    </row>
    <row r="75" spans="1:25" x14ac:dyDescent="0.2">
      <c r="A75">
        <v>177</v>
      </c>
      <c r="B75" t="s">
        <v>1284</v>
      </c>
      <c r="C75" t="s">
        <v>561</v>
      </c>
      <c r="D75" t="s">
        <v>208</v>
      </c>
      <c r="E75">
        <v>24</v>
      </c>
      <c r="F75" t="s">
        <v>1365</v>
      </c>
      <c r="G75">
        <v>32</v>
      </c>
      <c r="H75">
        <v>145</v>
      </c>
      <c r="I75">
        <v>0.1</v>
      </c>
      <c r="J75" t="s">
        <v>1366</v>
      </c>
      <c r="K75">
        <v>2</v>
      </c>
      <c r="L75">
        <v>10</v>
      </c>
      <c r="M75">
        <v>0</v>
      </c>
      <c r="N75">
        <v>0</v>
      </c>
      <c r="O75">
        <v>0</v>
      </c>
      <c r="P75">
        <v>5</v>
      </c>
      <c r="Q75">
        <v>29</v>
      </c>
      <c r="R75">
        <v>6</v>
      </c>
      <c r="S75">
        <v>0</v>
      </c>
      <c r="T75" t="s">
        <v>208</v>
      </c>
      <c r="U75">
        <f>VLOOKUP(T75, '1.shp-prabhag-mapping-area'!B:G, 3, FALSE)</f>
        <v>3.40895100191E-6</v>
      </c>
      <c r="V75">
        <f>VLOOKUP(T75, '1.shp-prabhag-mapping-area'!B:G,6,FALSE)</f>
        <v>24</v>
      </c>
      <c r="W75">
        <v>0</v>
      </c>
      <c r="X75">
        <f t="shared" si="2"/>
        <v>42.535078949142417</v>
      </c>
      <c r="Y75">
        <f t="shared" si="3"/>
        <v>4.53125</v>
      </c>
    </row>
    <row r="76" spans="1:25" x14ac:dyDescent="0.2">
      <c r="A76">
        <v>178</v>
      </c>
      <c r="B76" t="s">
        <v>1284</v>
      </c>
      <c r="C76" t="s">
        <v>562</v>
      </c>
      <c r="D76" t="s">
        <v>242</v>
      </c>
      <c r="E76">
        <v>23</v>
      </c>
      <c r="F76" t="s">
        <v>1365</v>
      </c>
      <c r="G76">
        <v>257</v>
      </c>
      <c r="H76">
        <v>1500</v>
      </c>
      <c r="I76">
        <v>1</v>
      </c>
      <c r="J76" t="s">
        <v>1366</v>
      </c>
      <c r="K76">
        <v>16</v>
      </c>
      <c r="L76">
        <v>10</v>
      </c>
      <c r="M76">
        <v>0</v>
      </c>
      <c r="N76">
        <v>0</v>
      </c>
      <c r="O76">
        <v>0</v>
      </c>
      <c r="P76">
        <v>90</v>
      </c>
      <c r="Q76">
        <v>206</v>
      </c>
      <c r="R76">
        <v>95</v>
      </c>
      <c r="S76">
        <v>0</v>
      </c>
      <c r="T76" t="s">
        <v>242</v>
      </c>
      <c r="U76">
        <f>VLOOKUP(T76, '1.shp-prabhag-mapping-area'!B:G, 3, FALSE)</f>
        <v>1.02178115302E-6</v>
      </c>
      <c r="V76">
        <f>VLOOKUP(T76, '1.shp-prabhag-mapping-area'!B:G,6,FALSE)</f>
        <v>23</v>
      </c>
      <c r="W76">
        <v>0</v>
      </c>
      <c r="X76">
        <f t="shared" si="2"/>
        <v>1468.0247287460384</v>
      </c>
      <c r="Y76">
        <f t="shared" si="3"/>
        <v>5.836575875486381</v>
      </c>
    </row>
    <row r="77" spans="1:25" x14ac:dyDescent="0.2">
      <c r="A77">
        <v>179</v>
      </c>
      <c r="B77" t="s">
        <v>1284</v>
      </c>
      <c r="C77" t="s">
        <v>563</v>
      </c>
      <c r="D77" t="s">
        <v>231</v>
      </c>
      <c r="E77">
        <v>24</v>
      </c>
      <c r="F77" t="s">
        <v>1363</v>
      </c>
      <c r="G77">
        <v>1386</v>
      </c>
      <c r="H77">
        <v>6080</v>
      </c>
      <c r="I77">
        <v>5</v>
      </c>
      <c r="J77" t="s">
        <v>1366</v>
      </c>
      <c r="K77">
        <v>64</v>
      </c>
      <c r="L77">
        <v>50</v>
      </c>
      <c r="M77">
        <v>0</v>
      </c>
      <c r="N77">
        <v>0</v>
      </c>
      <c r="O77">
        <v>0</v>
      </c>
      <c r="P77">
        <v>365</v>
      </c>
      <c r="Q77">
        <v>1216</v>
      </c>
      <c r="R77">
        <v>35</v>
      </c>
      <c r="S77">
        <v>0</v>
      </c>
      <c r="T77" t="s">
        <v>231</v>
      </c>
      <c r="U77">
        <f>VLOOKUP(T77, '1.shp-prabhag-mapping-area'!B:G, 3, FALSE)</f>
        <v>2.5158427300499998E-6</v>
      </c>
      <c r="V77">
        <f>VLOOKUP(T77, '1.shp-prabhag-mapping-area'!B:G,6,FALSE)</f>
        <v>24</v>
      </c>
      <c r="W77">
        <v>0</v>
      </c>
      <c r="X77">
        <f t="shared" si="2"/>
        <v>2416.685243230274</v>
      </c>
      <c r="Y77">
        <f t="shared" si="3"/>
        <v>4.3867243867243868</v>
      </c>
    </row>
    <row r="78" spans="1:25" x14ac:dyDescent="0.2">
      <c r="A78">
        <v>180</v>
      </c>
      <c r="B78" t="s">
        <v>1284</v>
      </c>
      <c r="C78" t="s">
        <v>564</v>
      </c>
      <c r="D78" t="s">
        <v>135</v>
      </c>
      <c r="E78">
        <v>32</v>
      </c>
      <c r="F78" t="s">
        <v>1365</v>
      </c>
      <c r="G78">
        <v>41</v>
      </c>
      <c r="H78">
        <v>185</v>
      </c>
      <c r="I78">
        <v>1.5</v>
      </c>
      <c r="J78" t="s">
        <v>1366</v>
      </c>
      <c r="K78">
        <v>2</v>
      </c>
      <c r="L78">
        <v>6</v>
      </c>
      <c r="M78">
        <v>0</v>
      </c>
      <c r="N78">
        <v>0</v>
      </c>
      <c r="O78">
        <v>8</v>
      </c>
      <c r="P78">
        <v>10</v>
      </c>
      <c r="Q78">
        <v>36</v>
      </c>
      <c r="R78">
        <v>107</v>
      </c>
      <c r="S78">
        <v>0</v>
      </c>
      <c r="T78" t="s">
        <v>135</v>
      </c>
      <c r="U78">
        <f>VLOOKUP(T78, '1.shp-prabhag-mapping-area'!B:G, 3, FALSE)</f>
        <v>3.5974684192499998E-6</v>
      </c>
      <c r="V78">
        <f>VLOOKUP(T78, '1.shp-prabhag-mapping-area'!B:G,6,FALSE)</f>
        <v>32</v>
      </c>
      <c r="W78">
        <v>0</v>
      </c>
      <c r="X78">
        <f t="shared" si="2"/>
        <v>51.425051853149775</v>
      </c>
      <c r="Y78">
        <f t="shared" si="3"/>
        <v>4.5121951219512191</v>
      </c>
    </row>
    <row r="79" spans="1:25" x14ac:dyDescent="0.2">
      <c r="A79">
        <v>181</v>
      </c>
      <c r="B79" t="s">
        <v>1284</v>
      </c>
      <c r="C79" t="s">
        <v>565</v>
      </c>
      <c r="D79" t="s">
        <v>116</v>
      </c>
      <c r="E79">
        <v>13</v>
      </c>
      <c r="F79" t="s">
        <v>1365</v>
      </c>
      <c r="G79">
        <v>116</v>
      </c>
      <c r="H79">
        <v>550</v>
      </c>
      <c r="I79">
        <v>0.5</v>
      </c>
      <c r="J79" t="s">
        <v>1366</v>
      </c>
      <c r="K79">
        <v>6</v>
      </c>
      <c r="L79">
        <v>15</v>
      </c>
      <c r="M79">
        <v>0</v>
      </c>
      <c r="N79">
        <v>0</v>
      </c>
      <c r="O79">
        <v>6</v>
      </c>
      <c r="P79">
        <v>35</v>
      </c>
      <c r="Q79">
        <v>100</v>
      </c>
      <c r="R79">
        <v>45</v>
      </c>
      <c r="S79">
        <v>0</v>
      </c>
      <c r="T79" t="s">
        <v>116</v>
      </c>
      <c r="U79">
        <f>VLOOKUP(T79, '1.shp-prabhag-mapping-area'!B:G, 3, FALSE)</f>
        <v>1.6937765963699999E-7</v>
      </c>
      <c r="V79">
        <f>VLOOKUP(T79, '1.shp-prabhag-mapping-area'!B:G,6,FALSE)</f>
        <v>13</v>
      </c>
      <c r="W79">
        <v>0</v>
      </c>
      <c r="X79">
        <f t="shared" si="2"/>
        <v>3247.1814829578288</v>
      </c>
      <c r="Y79">
        <f t="shared" si="3"/>
        <v>4.7413793103448274</v>
      </c>
    </row>
    <row r="80" spans="1:25" x14ac:dyDescent="0.2">
      <c r="A80">
        <v>182</v>
      </c>
      <c r="B80" t="s">
        <v>1284</v>
      </c>
      <c r="C80" t="s">
        <v>566</v>
      </c>
      <c r="D80" t="s">
        <v>114</v>
      </c>
      <c r="E80">
        <v>13</v>
      </c>
      <c r="F80" t="s">
        <v>1365</v>
      </c>
      <c r="G80">
        <v>47</v>
      </c>
      <c r="H80">
        <v>210</v>
      </c>
      <c r="I80">
        <v>1.5</v>
      </c>
      <c r="J80" t="s">
        <v>1366</v>
      </c>
      <c r="K80">
        <v>3</v>
      </c>
      <c r="L80">
        <v>6</v>
      </c>
      <c r="M80">
        <v>0</v>
      </c>
      <c r="N80">
        <v>0</v>
      </c>
      <c r="O80">
        <v>4</v>
      </c>
      <c r="P80">
        <v>10</v>
      </c>
      <c r="Q80">
        <v>38</v>
      </c>
      <c r="R80">
        <v>107</v>
      </c>
      <c r="S80">
        <v>0</v>
      </c>
      <c r="T80" t="s">
        <v>114</v>
      </c>
      <c r="U80">
        <f>VLOOKUP(T80, '1.shp-prabhag-mapping-area'!B:G, 3, FALSE)</f>
        <v>2.7512345272100002E-7</v>
      </c>
      <c r="V80">
        <f>VLOOKUP(T80, '1.shp-prabhag-mapping-area'!B:G,6,FALSE)</f>
        <v>13</v>
      </c>
      <c r="W80" t="s">
        <v>1334</v>
      </c>
      <c r="X80">
        <f t="shared" si="2"/>
        <v>763.2937065999929</v>
      </c>
      <c r="Y80">
        <f t="shared" si="3"/>
        <v>4.4680851063829783</v>
      </c>
    </row>
    <row r="81" spans="1:25" x14ac:dyDescent="0.2">
      <c r="A81">
        <v>183</v>
      </c>
      <c r="B81" t="s">
        <v>1284</v>
      </c>
      <c r="C81" t="s">
        <v>567</v>
      </c>
      <c r="D81" t="s">
        <v>113</v>
      </c>
      <c r="E81">
        <v>13</v>
      </c>
      <c r="F81" t="s">
        <v>1363</v>
      </c>
      <c r="G81">
        <v>137</v>
      </c>
      <c r="H81">
        <v>650</v>
      </c>
      <c r="I81">
        <v>0.5</v>
      </c>
      <c r="J81" t="s">
        <v>1366</v>
      </c>
      <c r="K81">
        <v>7</v>
      </c>
      <c r="L81">
        <v>16</v>
      </c>
      <c r="M81">
        <v>0</v>
      </c>
      <c r="N81">
        <v>0</v>
      </c>
      <c r="O81">
        <v>8</v>
      </c>
      <c r="P81">
        <v>37</v>
      </c>
      <c r="Q81">
        <v>108</v>
      </c>
      <c r="R81">
        <v>45</v>
      </c>
      <c r="S81">
        <v>0</v>
      </c>
      <c r="T81" t="s">
        <v>113</v>
      </c>
      <c r="U81">
        <f>VLOOKUP(T81, '1.shp-prabhag-mapping-area'!B:G, 3, FALSE)</f>
        <v>2.9699220999599998E-7</v>
      </c>
      <c r="V81">
        <f>VLOOKUP(T81, '1.shp-prabhag-mapping-area'!B:G,6,FALSE)</f>
        <v>13</v>
      </c>
      <c r="W81">
        <v>0</v>
      </c>
      <c r="X81">
        <f t="shared" si="2"/>
        <v>2188.6095935268959</v>
      </c>
      <c r="Y81">
        <f t="shared" si="3"/>
        <v>4.7445255474452557</v>
      </c>
    </row>
    <row r="82" spans="1:25" x14ac:dyDescent="0.2">
      <c r="A82">
        <v>184</v>
      </c>
      <c r="B82" t="s">
        <v>1284</v>
      </c>
      <c r="C82" t="s">
        <v>568</v>
      </c>
      <c r="D82" t="s">
        <v>118</v>
      </c>
      <c r="E82">
        <v>13</v>
      </c>
      <c r="F82" t="s">
        <v>1363</v>
      </c>
      <c r="G82">
        <v>54</v>
      </c>
      <c r="H82">
        <v>255</v>
      </c>
      <c r="I82">
        <v>0.3</v>
      </c>
      <c r="J82" t="s">
        <v>1366</v>
      </c>
      <c r="K82">
        <v>3</v>
      </c>
      <c r="L82">
        <v>7</v>
      </c>
      <c r="M82">
        <v>0</v>
      </c>
      <c r="N82">
        <v>0</v>
      </c>
      <c r="O82">
        <v>6</v>
      </c>
      <c r="P82">
        <v>45</v>
      </c>
      <c r="Q82">
        <v>46</v>
      </c>
      <c r="R82">
        <v>20</v>
      </c>
      <c r="S82">
        <v>0</v>
      </c>
      <c r="T82" t="s">
        <v>118</v>
      </c>
      <c r="U82">
        <f>VLOOKUP(T82, '1.shp-prabhag-mapping-area'!B:G, 3, FALSE)</f>
        <v>3.6226507945100001E-7</v>
      </c>
      <c r="V82">
        <f>VLOOKUP(T82, '1.shp-prabhag-mapping-area'!B:G,6,FALSE)</f>
        <v>13</v>
      </c>
      <c r="W82">
        <v>0</v>
      </c>
      <c r="X82">
        <f t="shared" si="2"/>
        <v>703.90444584513511</v>
      </c>
      <c r="Y82">
        <f t="shared" si="3"/>
        <v>4.7222222222222223</v>
      </c>
    </row>
    <row r="83" spans="1:25" x14ac:dyDescent="0.2">
      <c r="A83">
        <v>185</v>
      </c>
      <c r="B83" t="s">
        <v>1284</v>
      </c>
      <c r="C83" t="s">
        <v>569</v>
      </c>
      <c r="D83" t="s">
        <v>115</v>
      </c>
      <c r="E83">
        <v>13</v>
      </c>
      <c r="F83" t="s">
        <v>1365</v>
      </c>
      <c r="G83">
        <v>33</v>
      </c>
      <c r="H83">
        <v>150</v>
      </c>
      <c r="I83">
        <v>0.1</v>
      </c>
      <c r="J83" t="s">
        <v>1366</v>
      </c>
      <c r="K83">
        <v>2</v>
      </c>
      <c r="L83">
        <v>4</v>
      </c>
      <c r="M83">
        <v>0</v>
      </c>
      <c r="N83">
        <v>0</v>
      </c>
      <c r="O83">
        <v>4</v>
      </c>
      <c r="P83">
        <v>16</v>
      </c>
      <c r="Q83">
        <v>27</v>
      </c>
      <c r="R83">
        <v>6</v>
      </c>
      <c r="S83">
        <v>0</v>
      </c>
      <c r="T83" t="s">
        <v>115</v>
      </c>
      <c r="U83">
        <f>VLOOKUP(T83, '1.shp-prabhag-mapping-area'!B:G, 3, FALSE)</f>
        <v>5.4362646975199999E-8</v>
      </c>
      <c r="V83">
        <f>VLOOKUP(T83, '1.shp-prabhag-mapping-area'!B:G,6,FALSE)</f>
        <v>13</v>
      </c>
      <c r="W83">
        <v>0</v>
      </c>
      <c r="X83">
        <f t="shared" si="2"/>
        <v>2759.2475412102235</v>
      </c>
      <c r="Y83">
        <f t="shared" si="3"/>
        <v>4.5454545454545459</v>
      </c>
    </row>
    <row r="84" spans="1:25" x14ac:dyDescent="0.2">
      <c r="A84">
        <v>186</v>
      </c>
      <c r="B84" t="s">
        <v>1284</v>
      </c>
      <c r="C84" t="s">
        <v>570</v>
      </c>
      <c r="D84" t="s">
        <v>117</v>
      </c>
      <c r="E84">
        <v>13</v>
      </c>
      <c r="F84" t="s">
        <v>1365</v>
      </c>
      <c r="G84">
        <v>110</v>
      </c>
      <c r="H84">
        <v>500</v>
      </c>
      <c r="I84">
        <v>0.1</v>
      </c>
      <c r="J84" t="s">
        <v>1366</v>
      </c>
      <c r="K84">
        <v>6</v>
      </c>
      <c r="L84">
        <v>13</v>
      </c>
      <c r="M84">
        <v>0</v>
      </c>
      <c r="N84">
        <v>0</v>
      </c>
      <c r="O84">
        <v>6</v>
      </c>
      <c r="P84">
        <v>47</v>
      </c>
      <c r="Q84">
        <v>90</v>
      </c>
      <c r="R84">
        <v>6</v>
      </c>
      <c r="S84">
        <v>0</v>
      </c>
      <c r="T84" t="s">
        <v>117</v>
      </c>
      <c r="U84">
        <f>VLOOKUP(T84, '1.shp-prabhag-mapping-area'!B:G, 3, FALSE)</f>
        <v>5.0546846865200005E-7</v>
      </c>
      <c r="V84">
        <f>VLOOKUP(T84, '1.shp-prabhag-mapping-area'!B:G,6,FALSE)</f>
        <v>13</v>
      </c>
      <c r="W84">
        <v>0</v>
      </c>
      <c r="X84">
        <f t="shared" si="2"/>
        <v>989.18138520769946</v>
      </c>
      <c r="Y84">
        <f t="shared" si="3"/>
        <v>4.5454545454545459</v>
      </c>
    </row>
    <row r="85" spans="1:25" x14ac:dyDescent="0.2">
      <c r="A85">
        <v>187</v>
      </c>
      <c r="B85" t="s">
        <v>1284</v>
      </c>
      <c r="C85" t="s">
        <v>571</v>
      </c>
      <c r="D85" t="s">
        <v>123</v>
      </c>
      <c r="E85">
        <v>13</v>
      </c>
      <c r="F85" t="s">
        <v>1365</v>
      </c>
      <c r="G85">
        <v>1094</v>
      </c>
      <c r="H85">
        <v>4800</v>
      </c>
      <c r="I85">
        <v>1</v>
      </c>
      <c r="J85" t="s">
        <v>1366</v>
      </c>
      <c r="K85">
        <v>51</v>
      </c>
      <c r="L85">
        <v>125</v>
      </c>
      <c r="M85">
        <v>0</v>
      </c>
      <c r="N85">
        <v>0</v>
      </c>
      <c r="O85">
        <v>0</v>
      </c>
      <c r="P85">
        <v>900</v>
      </c>
      <c r="Q85">
        <v>859</v>
      </c>
      <c r="R85">
        <v>95</v>
      </c>
      <c r="S85">
        <v>0</v>
      </c>
      <c r="T85" t="s">
        <v>123</v>
      </c>
      <c r="U85">
        <f>VLOOKUP(T85, '1.shp-prabhag-mapping-area'!B:G, 3, FALSE)</f>
        <v>1.2349514821999999E-6</v>
      </c>
      <c r="V85">
        <f>VLOOKUP(T85, '1.shp-prabhag-mapping-area'!B:G,6,FALSE)</f>
        <v>13</v>
      </c>
      <c r="W85">
        <v>0</v>
      </c>
      <c r="X85">
        <f t="shared" si="2"/>
        <v>3886.7923713481096</v>
      </c>
      <c r="Y85">
        <f t="shared" si="3"/>
        <v>4.3875685557586834</v>
      </c>
    </row>
    <row r="86" spans="1:25" x14ac:dyDescent="0.2">
      <c r="A86">
        <v>188</v>
      </c>
      <c r="B86" t="s">
        <v>1284</v>
      </c>
      <c r="C86" t="s">
        <v>572</v>
      </c>
      <c r="D86" t="s">
        <v>126</v>
      </c>
      <c r="E86">
        <v>31</v>
      </c>
      <c r="F86" t="s">
        <v>1363</v>
      </c>
      <c r="G86">
        <v>1914</v>
      </c>
      <c r="H86">
        <v>8400</v>
      </c>
      <c r="I86">
        <v>1.5</v>
      </c>
      <c r="J86" t="s">
        <v>1366</v>
      </c>
      <c r="K86">
        <v>89</v>
      </c>
      <c r="L86">
        <v>216</v>
      </c>
      <c r="M86">
        <v>0</v>
      </c>
      <c r="N86">
        <v>0</v>
      </c>
      <c r="O86">
        <v>40</v>
      </c>
      <c r="P86">
        <v>1400</v>
      </c>
      <c r="Q86">
        <v>1489</v>
      </c>
      <c r="R86">
        <v>107</v>
      </c>
      <c r="S86">
        <v>0</v>
      </c>
      <c r="T86" t="s">
        <v>126</v>
      </c>
      <c r="U86">
        <f>VLOOKUP(T86, '1.shp-prabhag-mapping-area'!B:G, 3, FALSE)</f>
        <v>1.0015813379000001E-6</v>
      </c>
      <c r="V86">
        <f>VLOOKUP(T86, '1.shp-prabhag-mapping-area'!B:G,6,FALSE)</f>
        <v>31</v>
      </c>
      <c r="W86">
        <v>0</v>
      </c>
      <c r="X86">
        <f t="shared" si="2"/>
        <v>8386.7377337642374</v>
      </c>
      <c r="Y86">
        <f t="shared" si="3"/>
        <v>4.3887147335423196</v>
      </c>
    </row>
    <row r="87" spans="1:25" x14ac:dyDescent="0.2">
      <c r="A87">
        <v>189</v>
      </c>
      <c r="B87" t="s">
        <v>1284</v>
      </c>
      <c r="C87" t="s">
        <v>573</v>
      </c>
      <c r="D87" t="s">
        <v>129</v>
      </c>
      <c r="E87">
        <v>12</v>
      </c>
      <c r="F87" t="s">
        <v>1363</v>
      </c>
      <c r="G87">
        <v>1026</v>
      </c>
      <c r="H87">
        <v>4500</v>
      </c>
      <c r="I87">
        <v>0.8</v>
      </c>
      <c r="J87" t="s">
        <v>1366</v>
      </c>
      <c r="K87">
        <v>48</v>
      </c>
      <c r="L87">
        <v>117</v>
      </c>
      <c r="M87">
        <v>0</v>
      </c>
      <c r="N87">
        <v>0</v>
      </c>
      <c r="O87">
        <v>0</v>
      </c>
      <c r="P87">
        <v>102</v>
      </c>
      <c r="Q87">
        <v>810</v>
      </c>
      <c r="R87">
        <v>70</v>
      </c>
      <c r="S87">
        <v>0</v>
      </c>
      <c r="T87" t="s">
        <v>129</v>
      </c>
      <c r="U87">
        <f>VLOOKUP(T87, '1.shp-prabhag-mapping-area'!B:G, 3, FALSE)</f>
        <v>2.21914726353E-6</v>
      </c>
      <c r="V87">
        <f>VLOOKUP(T87, '1.shp-prabhag-mapping-area'!B:G,6,FALSE)</f>
        <v>12</v>
      </c>
      <c r="W87">
        <v>0</v>
      </c>
      <c r="X87">
        <f t="shared" si="2"/>
        <v>2027.8059387739077</v>
      </c>
      <c r="Y87">
        <f t="shared" si="3"/>
        <v>4.3859649122807021</v>
      </c>
    </row>
    <row r="88" spans="1:25" x14ac:dyDescent="0.2">
      <c r="A88">
        <v>190</v>
      </c>
      <c r="B88" t="s">
        <v>1284</v>
      </c>
      <c r="C88" t="s">
        <v>574</v>
      </c>
      <c r="D88" t="s">
        <v>130</v>
      </c>
      <c r="E88">
        <v>31</v>
      </c>
      <c r="F88" t="s">
        <v>1365</v>
      </c>
      <c r="G88">
        <v>934</v>
      </c>
      <c r="H88">
        <v>4100</v>
      </c>
      <c r="I88">
        <v>0.2</v>
      </c>
      <c r="J88" t="s">
        <v>1366</v>
      </c>
      <c r="K88">
        <v>44</v>
      </c>
      <c r="L88">
        <v>106</v>
      </c>
      <c r="M88">
        <v>0</v>
      </c>
      <c r="N88">
        <v>0</v>
      </c>
      <c r="O88">
        <v>20</v>
      </c>
      <c r="P88">
        <v>800</v>
      </c>
      <c r="Q88">
        <v>729</v>
      </c>
      <c r="R88">
        <v>15</v>
      </c>
      <c r="S88">
        <v>0</v>
      </c>
      <c r="T88" t="s">
        <v>130</v>
      </c>
      <c r="U88">
        <f>VLOOKUP(T88, '1.shp-prabhag-mapping-area'!B:G, 3, FALSE)</f>
        <v>1.0338500257599999E-6</v>
      </c>
      <c r="V88">
        <f>VLOOKUP(T88, '1.shp-prabhag-mapping-area'!B:G,6,FALSE)</f>
        <v>31</v>
      </c>
      <c r="W88">
        <v>0</v>
      </c>
      <c r="X88">
        <f t="shared" si="2"/>
        <v>3965.758957142767</v>
      </c>
      <c r="Y88">
        <f t="shared" si="3"/>
        <v>4.3897216274089939</v>
      </c>
    </row>
    <row r="89" spans="1:25" x14ac:dyDescent="0.2">
      <c r="A89">
        <v>191</v>
      </c>
      <c r="B89" t="s">
        <v>1284</v>
      </c>
      <c r="C89" t="s">
        <v>575</v>
      </c>
      <c r="D89" t="s">
        <v>134</v>
      </c>
      <c r="E89">
        <v>32</v>
      </c>
      <c r="F89" t="s">
        <v>1363</v>
      </c>
      <c r="G89">
        <v>4146</v>
      </c>
      <c r="H89">
        <v>18200</v>
      </c>
      <c r="I89">
        <v>1.5</v>
      </c>
      <c r="J89" t="s">
        <v>1366</v>
      </c>
      <c r="K89">
        <v>192</v>
      </c>
      <c r="L89">
        <v>471</v>
      </c>
      <c r="M89">
        <v>0</v>
      </c>
      <c r="N89">
        <v>0</v>
      </c>
      <c r="O89">
        <v>50</v>
      </c>
      <c r="P89">
        <v>3574</v>
      </c>
      <c r="Q89">
        <v>3260</v>
      </c>
      <c r="R89">
        <v>65</v>
      </c>
      <c r="S89">
        <v>0</v>
      </c>
      <c r="T89" t="s">
        <v>134</v>
      </c>
      <c r="U89">
        <f>VLOOKUP(T89, '1.shp-prabhag-mapping-area'!B:G, 3, FALSE)</f>
        <v>1.2539720153199999E-6</v>
      </c>
      <c r="V89">
        <f>VLOOKUP(T89, '1.shp-prabhag-mapping-area'!B:G,6,FALSE)</f>
        <v>32</v>
      </c>
      <c r="W89">
        <v>0</v>
      </c>
      <c r="X89">
        <f t="shared" si="2"/>
        <v>14513.880515392169</v>
      </c>
      <c r="Y89">
        <f t="shared" si="3"/>
        <v>4.3897732754462133</v>
      </c>
    </row>
    <row r="90" spans="1:25" x14ac:dyDescent="0.2">
      <c r="A90">
        <v>192</v>
      </c>
      <c r="B90" t="s">
        <v>1284</v>
      </c>
      <c r="C90" t="s">
        <v>576</v>
      </c>
      <c r="D90" t="s">
        <v>121</v>
      </c>
      <c r="E90">
        <v>12</v>
      </c>
      <c r="F90" t="s">
        <v>1363</v>
      </c>
      <c r="G90">
        <v>667</v>
      </c>
      <c r="H90">
        <v>2925</v>
      </c>
      <c r="I90">
        <v>0.3</v>
      </c>
      <c r="J90" t="s">
        <v>1366</v>
      </c>
      <c r="K90">
        <v>31</v>
      </c>
      <c r="L90">
        <v>78</v>
      </c>
      <c r="M90">
        <v>0</v>
      </c>
      <c r="N90">
        <v>0</v>
      </c>
      <c r="O90">
        <v>0</v>
      </c>
      <c r="P90">
        <v>500</v>
      </c>
      <c r="Q90">
        <v>540</v>
      </c>
      <c r="R90">
        <v>15</v>
      </c>
      <c r="S90">
        <v>0</v>
      </c>
      <c r="T90" t="s">
        <v>121</v>
      </c>
      <c r="U90">
        <f>VLOOKUP(T90, '1.shp-prabhag-mapping-area'!B:G, 3, FALSE)</f>
        <v>8.95466322698E-7</v>
      </c>
      <c r="V90">
        <f>VLOOKUP(T90, '1.shp-prabhag-mapping-area'!B:G,6,FALSE)</f>
        <v>12</v>
      </c>
      <c r="W90">
        <v>0</v>
      </c>
      <c r="X90">
        <f t="shared" si="2"/>
        <v>3266.4545006975873</v>
      </c>
      <c r="Y90">
        <f t="shared" si="3"/>
        <v>4.3853073463268366</v>
      </c>
    </row>
    <row r="91" spans="1:25" x14ac:dyDescent="0.2">
      <c r="A91">
        <v>193</v>
      </c>
      <c r="B91" t="s">
        <v>1284</v>
      </c>
      <c r="C91" t="s">
        <v>577</v>
      </c>
      <c r="D91" t="s">
        <v>318</v>
      </c>
      <c r="E91">
        <v>16</v>
      </c>
      <c r="F91" t="s">
        <v>1365</v>
      </c>
      <c r="G91">
        <v>130</v>
      </c>
      <c r="H91">
        <v>647</v>
      </c>
      <c r="I91">
        <v>0.5</v>
      </c>
      <c r="J91" t="s">
        <v>1366</v>
      </c>
      <c r="K91">
        <v>7</v>
      </c>
      <c r="L91">
        <v>1</v>
      </c>
      <c r="M91">
        <v>0</v>
      </c>
      <c r="N91">
        <v>0</v>
      </c>
      <c r="O91">
        <v>1</v>
      </c>
      <c r="P91">
        <v>39</v>
      </c>
      <c r="Q91">
        <v>121</v>
      </c>
      <c r="R91">
        <v>45</v>
      </c>
      <c r="S91">
        <v>0</v>
      </c>
      <c r="T91" t="s">
        <v>318</v>
      </c>
      <c r="U91">
        <f>VLOOKUP(T91, '1.shp-prabhag-mapping-area'!B:G, 3, FALSE)</f>
        <v>6.4663360972700004E-7</v>
      </c>
      <c r="V91">
        <f>VLOOKUP(T91, '1.shp-prabhag-mapping-area'!B:G,6,FALSE)</f>
        <v>16</v>
      </c>
      <c r="W91">
        <v>0</v>
      </c>
      <c r="X91">
        <f t="shared" si="2"/>
        <v>1000.5666118610114</v>
      </c>
      <c r="Y91">
        <f t="shared" si="3"/>
        <v>4.976923076923077</v>
      </c>
    </row>
    <row r="92" spans="1:25" x14ac:dyDescent="0.2">
      <c r="A92">
        <v>194</v>
      </c>
      <c r="B92" t="s">
        <v>1284</v>
      </c>
      <c r="C92" t="s">
        <v>578</v>
      </c>
      <c r="D92" t="s">
        <v>331</v>
      </c>
      <c r="E92">
        <v>19</v>
      </c>
      <c r="F92" t="s">
        <v>1365</v>
      </c>
      <c r="G92">
        <v>100</v>
      </c>
      <c r="H92">
        <v>453</v>
      </c>
      <c r="I92">
        <v>0.2</v>
      </c>
      <c r="J92" t="s">
        <v>1366</v>
      </c>
      <c r="K92">
        <v>5</v>
      </c>
      <c r="L92">
        <v>1</v>
      </c>
      <c r="M92">
        <v>0</v>
      </c>
      <c r="N92">
        <v>0</v>
      </c>
      <c r="O92">
        <v>0</v>
      </c>
      <c r="P92">
        <v>30</v>
      </c>
      <c r="Q92">
        <v>80</v>
      </c>
      <c r="R92">
        <v>15</v>
      </c>
      <c r="S92">
        <v>0</v>
      </c>
      <c r="T92" t="s">
        <v>331</v>
      </c>
      <c r="U92">
        <f>VLOOKUP(T92, '1.shp-prabhag-mapping-area'!B:G, 3, FALSE)</f>
        <v>2.5983898109500002E-7</v>
      </c>
      <c r="V92">
        <f>VLOOKUP(T92, '1.shp-prabhag-mapping-area'!B:G,6,FALSE)</f>
        <v>19</v>
      </c>
      <c r="W92">
        <v>0</v>
      </c>
      <c r="X92">
        <f t="shared" si="2"/>
        <v>1743.3873781793277</v>
      </c>
      <c r="Y92">
        <f t="shared" si="3"/>
        <v>4.53</v>
      </c>
    </row>
    <row r="93" spans="1:25" x14ac:dyDescent="0.2">
      <c r="A93">
        <v>195</v>
      </c>
      <c r="B93" t="s">
        <v>1284</v>
      </c>
      <c r="C93" t="s">
        <v>579</v>
      </c>
      <c r="D93" t="s">
        <v>346</v>
      </c>
      <c r="E93">
        <v>18</v>
      </c>
      <c r="F93" t="s">
        <v>1365</v>
      </c>
      <c r="G93">
        <v>83</v>
      </c>
      <c r="H93">
        <v>376</v>
      </c>
      <c r="I93">
        <v>0.01</v>
      </c>
      <c r="J93" t="s">
        <v>1366</v>
      </c>
      <c r="K93">
        <v>4</v>
      </c>
      <c r="L93">
        <v>11</v>
      </c>
      <c r="M93">
        <v>0</v>
      </c>
      <c r="N93">
        <v>0</v>
      </c>
      <c r="O93">
        <v>0</v>
      </c>
      <c r="P93">
        <v>25</v>
      </c>
      <c r="Q93">
        <v>75</v>
      </c>
      <c r="R93">
        <v>1</v>
      </c>
      <c r="S93">
        <v>2</v>
      </c>
      <c r="T93" t="s">
        <v>346</v>
      </c>
      <c r="U93">
        <f>VLOOKUP(T93, '1.shp-prabhag-mapping-area'!B:G, 3, FALSE)</f>
        <v>1.3440691128800001E-7</v>
      </c>
      <c r="V93">
        <f>VLOOKUP(T93, '1.shp-prabhag-mapping-area'!B:G,6,FALSE)</f>
        <v>18</v>
      </c>
      <c r="W93" t="s">
        <v>1335</v>
      </c>
      <c r="X93">
        <f t="shared" si="2"/>
        <v>2797.4751922862592</v>
      </c>
      <c r="Y93">
        <f t="shared" si="3"/>
        <v>4.5301204819277112</v>
      </c>
    </row>
    <row r="94" spans="1:25" x14ac:dyDescent="0.2">
      <c r="A94">
        <v>196</v>
      </c>
      <c r="B94" t="s">
        <v>1284</v>
      </c>
      <c r="C94" t="s">
        <v>580</v>
      </c>
      <c r="D94" t="s">
        <v>320</v>
      </c>
      <c r="E94">
        <v>16</v>
      </c>
      <c r="F94" t="s">
        <v>1365</v>
      </c>
      <c r="G94">
        <v>315</v>
      </c>
      <c r="H94">
        <v>1500</v>
      </c>
      <c r="I94">
        <v>0.1</v>
      </c>
      <c r="J94" t="s">
        <v>1366</v>
      </c>
      <c r="K94">
        <v>16</v>
      </c>
      <c r="L94">
        <v>1</v>
      </c>
      <c r="M94">
        <v>0</v>
      </c>
      <c r="N94">
        <v>0</v>
      </c>
      <c r="O94">
        <v>0</v>
      </c>
      <c r="P94">
        <v>95</v>
      </c>
      <c r="Q94">
        <v>284</v>
      </c>
      <c r="R94">
        <v>6</v>
      </c>
      <c r="S94">
        <v>0</v>
      </c>
      <c r="T94" t="s">
        <v>320</v>
      </c>
      <c r="U94">
        <f>VLOOKUP(T94, '1.shp-prabhag-mapping-area'!B:G, 3, FALSE)</f>
        <v>3.70491277451E-7</v>
      </c>
      <c r="V94">
        <f>VLOOKUP(T94, '1.shp-prabhag-mapping-area'!B:G,6,FALSE)</f>
        <v>16</v>
      </c>
      <c r="W94">
        <v>0</v>
      </c>
      <c r="X94">
        <f t="shared" si="2"/>
        <v>4048.6783125370207</v>
      </c>
      <c r="Y94">
        <f t="shared" si="3"/>
        <v>4.7619047619047619</v>
      </c>
    </row>
    <row r="95" spans="1:25" x14ac:dyDescent="0.2">
      <c r="A95">
        <v>197</v>
      </c>
      <c r="B95" t="s">
        <v>1284</v>
      </c>
      <c r="C95" t="s">
        <v>581</v>
      </c>
      <c r="D95" t="s">
        <v>345</v>
      </c>
      <c r="E95">
        <v>18</v>
      </c>
      <c r="F95" t="s">
        <v>1365</v>
      </c>
      <c r="G95">
        <v>70</v>
      </c>
      <c r="H95">
        <v>316</v>
      </c>
      <c r="I95">
        <v>0.06</v>
      </c>
      <c r="J95" t="s">
        <v>1366</v>
      </c>
      <c r="K95">
        <v>4</v>
      </c>
      <c r="L95">
        <v>2</v>
      </c>
      <c r="M95">
        <v>0</v>
      </c>
      <c r="N95">
        <v>0</v>
      </c>
      <c r="O95">
        <v>0</v>
      </c>
      <c r="P95">
        <v>21</v>
      </c>
      <c r="Q95">
        <v>10</v>
      </c>
      <c r="R95">
        <v>4</v>
      </c>
      <c r="S95">
        <v>0</v>
      </c>
      <c r="T95" t="s">
        <v>345</v>
      </c>
      <c r="U95">
        <f>VLOOKUP(T95, '1.shp-prabhag-mapping-area'!B:G, 3, FALSE)</f>
        <v>1.4772918091E-7</v>
      </c>
      <c r="V95">
        <f>VLOOKUP(T95, '1.shp-prabhag-mapping-area'!B:G,6,FALSE)</f>
        <v>18</v>
      </c>
      <c r="W95" t="s">
        <v>1335</v>
      </c>
      <c r="X95">
        <f t="shared" si="2"/>
        <v>2139.0492931285826</v>
      </c>
      <c r="Y95">
        <f t="shared" si="3"/>
        <v>4.5142857142857142</v>
      </c>
    </row>
    <row r="96" spans="1:25" x14ac:dyDescent="0.2">
      <c r="A96">
        <v>198</v>
      </c>
      <c r="B96" t="s">
        <v>1284</v>
      </c>
      <c r="C96" t="s">
        <v>582</v>
      </c>
      <c r="D96" t="s">
        <v>324</v>
      </c>
      <c r="E96">
        <v>17</v>
      </c>
      <c r="F96" t="s">
        <v>1365</v>
      </c>
      <c r="G96">
        <v>93</v>
      </c>
      <c r="H96">
        <v>422</v>
      </c>
      <c r="I96">
        <v>1</v>
      </c>
      <c r="J96" t="s">
        <v>1366</v>
      </c>
      <c r="K96">
        <v>5</v>
      </c>
      <c r="L96">
        <v>1</v>
      </c>
      <c r="M96">
        <v>0</v>
      </c>
      <c r="N96">
        <v>0</v>
      </c>
      <c r="O96">
        <v>1</v>
      </c>
      <c r="P96">
        <v>10</v>
      </c>
      <c r="Q96">
        <v>70</v>
      </c>
      <c r="R96">
        <v>95</v>
      </c>
      <c r="S96">
        <v>0</v>
      </c>
      <c r="T96" t="s">
        <v>324</v>
      </c>
      <c r="U96">
        <f>VLOOKUP(T96, '1.shp-prabhag-mapping-area'!B:G, 3, FALSE)</f>
        <v>2.6867012656000002E-7</v>
      </c>
      <c r="V96">
        <f>VLOOKUP(T96, '1.shp-prabhag-mapping-area'!B:G,6,FALSE)</f>
        <v>17</v>
      </c>
      <c r="W96">
        <v>0</v>
      </c>
      <c r="X96">
        <f t="shared" si="2"/>
        <v>1570.6993754877249</v>
      </c>
      <c r="Y96">
        <f t="shared" si="3"/>
        <v>4.5376344086021509</v>
      </c>
    </row>
    <row r="97" spans="1:25" x14ac:dyDescent="0.2">
      <c r="A97">
        <v>199</v>
      </c>
      <c r="B97" t="s">
        <v>1284</v>
      </c>
      <c r="C97" t="s">
        <v>583</v>
      </c>
      <c r="D97" t="s">
        <v>325</v>
      </c>
      <c r="E97">
        <v>20</v>
      </c>
      <c r="F97" t="s">
        <v>1365</v>
      </c>
      <c r="G97">
        <v>600</v>
      </c>
      <c r="H97">
        <v>2804</v>
      </c>
      <c r="I97">
        <v>0.2</v>
      </c>
      <c r="J97" t="s">
        <v>1366</v>
      </c>
      <c r="K97">
        <v>30</v>
      </c>
      <c r="L97">
        <v>2</v>
      </c>
      <c r="M97">
        <v>0</v>
      </c>
      <c r="N97">
        <v>0</v>
      </c>
      <c r="O97">
        <v>3</v>
      </c>
      <c r="P97">
        <v>60</v>
      </c>
      <c r="Q97">
        <v>528</v>
      </c>
      <c r="R97">
        <v>15</v>
      </c>
      <c r="S97">
        <v>0</v>
      </c>
      <c r="T97" t="s">
        <v>325</v>
      </c>
      <c r="U97">
        <f>VLOOKUP(T97, '1.shp-prabhag-mapping-area'!B:G, 3, FALSE)</f>
        <v>7.4428373574099997E-7</v>
      </c>
      <c r="V97">
        <f>VLOOKUP(T97, '1.shp-prabhag-mapping-area'!B:G,6,FALSE)</f>
        <v>20</v>
      </c>
      <c r="W97">
        <v>0</v>
      </c>
      <c r="X97">
        <f t="shared" si="2"/>
        <v>3767.380456336818</v>
      </c>
      <c r="Y97">
        <f t="shared" si="3"/>
        <v>4.6733333333333329</v>
      </c>
    </row>
    <row r="98" spans="1:25" x14ac:dyDescent="0.2">
      <c r="A98">
        <v>200</v>
      </c>
      <c r="B98" t="s">
        <v>1284</v>
      </c>
      <c r="C98" t="s">
        <v>584</v>
      </c>
      <c r="D98" t="s">
        <v>327</v>
      </c>
      <c r="E98">
        <v>19</v>
      </c>
      <c r="F98" t="s">
        <v>1365</v>
      </c>
      <c r="G98">
        <v>365</v>
      </c>
      <c r="H98">
        <v>1600</v>
      </c>
      <c r="I98">
        <v>0.5</v>
      </c>
      <c r="J98" t="s">
        <v>1366</v>
      </c>
      <c r="K98">
        <v>17</v>
      </c>
      <c r="L98">
        <v>2</v>
      </c>
      <c r="M98">
        <v>0</v>
      </c>
      <c r="N98">
        <v>0</v>
      </c>
      <c r="O98">
        <v>4</v>
      </c>
      <c r="P98">
        <v>37</v>
      </c>
      <c r="Q98">
        <v>289</v>
      </c>
      <c r="R98">
        <v>30</v>
      </c>
      <c r="S98">
        <v>0</v>
      </c>
      <c r="T98" t="s">
        <v>327</v>
      </c>
      <c r="U98">
        <f>VLOOKUP(T98, '1.shp-prabhag-mapping-area'!B:G, 3, FALSE)</f>
        <v>7.7806805105799997E-8</v>
      </c>
      <c r="V98">
        <f>VLOOKUP(T98, '1.shp-prabhag-mapping-area'!B:G,6,FALSE)</f>
        <v>19</v>
      </c>
      <c r="W98">
        <v>0</v>
      </c>
      <c r="X98">
        <f t="shared" si="2"/>
        <v>20563.754003577898</v>
      </c>
      <c r="Y98">
        <f t="shared" si="3"/>
        <v>4.3835616438356162</v>
      </c>
    </row>
    <row r="99" spans="1:25" x14ac:dyDescent="0.2">
      <c r="A99">
        <v>201</v>
      </c>
      <c r="B99" t="s">
        <v>1284</v>
      </c>
      <c r="C99" t="s">
        <v>585</v>
      </c>
      <c r="D99" t="s">
        <v>328</v>
      </c>
      <c r="E99">
        <v>19</v>
      </c>
      <c r="F99" t="s">
        <v>1365</v>
      </c>
      <c r="G99">
        <v>184</v>
      </c>
      <c r="H99">
        <v>868</v>
      </c>
      <c r="I99">
        <v>0.5</v>
      </c>
      <c r="J99" t="s">
        <v>1366</v>
      </c>
      <c r="K99">
        <v>10</v>
      </c>
      <c r="L99">
        <v>2</v>
      </c>
      <c r="M99">
        <v>0</v>
      </c>
      <c r="N99">
        <v>0</v>
      </c>
      <c r="O99">
        <v>0</v>
      </c>
      <c r="P99">
        <v>19</v>
      </c>
      <c r="Q99">
        <v>140</v>
      </c>
      <c r="R99">
        <v>45</v>
      </c>
      <c r="S99">
        <v>0</v>
      </c>
      <c r="T99" t="s">
        <v>328</v>
      </c>
      <c r="U99">
        <f>VLOOKUP(T99, '1.shp-prabhag-mapping-area'!B:G, 3, FALSE)</f>
        <v>3.3183944242200002E-8</v>
      </c>
      <c r="V99">
        <f>VLOOKUP(T99, '1.shp-prabhag-mapping-area'!B:G,6,FALSE)</f>
        <v>19</v>
      </c>
      <c r="W99">
        <v>0</v>
      </c>
      <c r="X99">
        <f t="shared" si="2"/>
        <v>26157.22813613473</v>
      </c>
      <c r="Y99">
        <f t="shared" si="3"/>
        <v>4.7173913043478262</v>
      </c>
    </row>
    <row r="100" spans="1:25" x14ac:dyDescent="0.2">
      <c r="A100">
        <v>202</v>
      </c>
      <c r="B100" t="s">
        <v>1284</v>
      </c>
      <c r="C100" t="s">
        <v>586</v>
      </c>
      <c r="D100" t="s">
        <v>329</v>
      </c>
      <c r="E100">
        <v>19</v>
      </c>
      <c r="F100" t="s">
        <v>1365</v>
      </c>
      <c r="G100">
        <v>125</v>
      </c>
      <c r="H100">
        <v>575</v>
      </c>
      <c r="I100">
        <v>0.5</v>
      </c>
      <c r="J100" t="s">
        <v>1366</v>
      </c>
      <c r="K100">
        <v>7</v>
      </c>
      <c r="L100">
        <v>1</v>
      </c>
      <c r="M100">
        <v>0</v>
      </c>
      <c r="N100">
        <v>0</v>
      </c>
      <c r="O100">
        <v>0</v>
      </c>
      <c r="P100">
        <v>38</v>
      </c>
      <c r="Q100">
        <v>103</v>
      </c>
      <c r="R100">
        <v>45</v>
      </c>
      <c r="S100">
        <v>0</v>
      </c>
      <c r="T100" t="s">
        <v>329</v>
      </c>
      <c r="U100">
        <f>VLOOKUP(T100, '1.shp-prabhag-mapping-area'!B:G, 3, FALSE)</f>
        <v>1.08624336351E-6</v>
      </c>
      <c r="V100">
        <f>VLOOKUP(T100, '1.shp-prabhag-mapping-area'!B:G,6,FALSE)</f>
        <v>19</v>
      </c>
      <c r="W100">
        <v>0</v>
      </c>
      <c r="X100">
        <f t="shared" si="2"/>
        <v>529.3473077174815</v>
      </c>
      <c r="Y100">
        <f t="shared" si="3"/>
        <v>4.5999999999999996</v>
      </c>
    </row>
    <row r="101" spans="1:25" x14ac:dyDescent="0.2">
      <c r="A101">
        <v>203</v>
      </c>
      <c r="B101" t="s">
        <v>1284</v>
      </c>
      <c r="C101" t="s">
        <v>587</v>
      </c>
      <c r="D101" t="s">
        <v>333</v>
      </c>
      <c r="E101">
        <v>19</v>
      </c>
      <c r="F101" t="s">
        <v>1363</v>
      </c>
      <c r="G101">
        <v>507</v>
      </c>
      <c r="H101">
        <v>2344</v>
      </c>
      <c r="I101">
        <v>0.4</v>
      </c>
      <c r="J101" t="s">
        <v>1366</v>
      </c>
      <c r="K101">
        <v>25</v>
      </c>
      <c r="L101">
        <v>1</v>
      </c>
      <c r="M101">
        <v>0</v>
      </c>
      <c r="N101">
        <v>0</v>
      </c>
      <c r="O101">
        <v>1</v>
      </c>
      <c r="P101">
        <v>153</v>
      </c>
      <c r="Q101">
        <v>402</v>
      </c>
      <c r="R101">
        <v>20</v>
      </c>
      <c r="S101">
        <v>0</v>
      </c>
      <c r="T101" t="s">
        <v>333</v>
      </c>
      <c r="U101">
        <f>VLOOKUP(T101, '1.shp-prabhag-mapping-area'!B:G, 3, FALSE)</f>
        <v>2.9712343246699998E-7</v>
      </c>
      <c r="V101">
        <f>VLOOKUP(T101, '1.shp-prabhag-mapping-area'!B:G,6,FALSE)</f>
        <v>19</v>
      </c>
      <c r="W101" t="s">
        <v>1335</v>
      </c>
      <c r="X101">
        <f t="shared" si="2"/>
        <v>7888.9772527797404</v>
      </c>
      <c r="Y101">
        <f t="shared" si="3"/>
        <v>4.6232741617356998</v>
      </c>
    </row>
    <row r="102" spans="1:25" x14ac:dyDescent="0.2">
      <c r="A102">
        <v>204</v>
      </c>
      <c r="B102" t="s">
        <v>1284</v>
      </c>
      <c r="C102" t="s">
        <v>588</v>
      </c>
      <c r="D102" t="s">
        <v>330</v>
      </c>
      <c r="E102">
        <v>19</v>
      </c>
      <c r="F102" t="s">
        <v>1365</v>
      </c>
      <c r="G102">
        <v>133</v>
      </c>
      <c r="H102">
        <v>630</v>
      </c>
      <c r="I102">
        <v>0.5</v>
      </c>
      <c r="J102" t="s">
        <v>1366</v>
      </c>
      <c r="K102">
        <v>7</v>
      </c>
      <c r="L102">
        <v>14</v>
      </c>
      <c r="M102">
        <v>0</v>
      </c>
      <c r="N102">
        <v>0</v>
      </c>
      <c r="O102">
        <v>1</v>
      </c>
      <c r="P102">
        <v>40</v>
      </c>
      <c r="Q102">
        <v>102</v>
      </c>
      <c r="R102">
        <v>45</v>
      </c>
      <c r="S102">
        <v>0</v>
      </c>
      <c r="T102" t="s">
        <v>330</v>
      </c>
      <c r="U102">
        <f>VLOOKUP(T102, '1.shp-prabhag-mapping-area'!B:G, 3, FALSE)</f>
        <v>6.6369470125900001E-8</v>
      </c>
      <c r="V102">
        <f>VLOOKUP(T102, '1.shp-prabhag-mapping-area'!B:G,6,FALSE)</f>
        <v>19</v>
      </c>
      <c r="W102">
        <v>0</v>
      </c>
      <c r="X102">
        <f t="shared" si="2"/>
        <v>9492.3162533152281</v>
      </c>
      <c r="Y102">
        <f t="shared" si="3"/>
        <v>4.7368421052631575</v>
      </c>
    </row>
    <row r="103" spans="1:25" x14ac:dyDescent="0.2">
      <c r="A103">
        <v>205</v>
      </c>
      <c r="B103" t="s">
        <v>1284</v>
      </c>
      <c r="C103" t="s">
        <v>589</v>
      </c>
      <c r="D103" t="s">
        <v>356</v>
      </c>
      <c r="E103">
        <v>18</v>
      </c>
      <c r="F103" t="s">
        <v>1365</v>
      </c>
      <c r="G103">
        <v>1321</v>
      </c>
      <c r="H103">
        <v>5798</v>
      </c>
      <c r="I103">
        <v>0.5</v>
      </c>
      <c r="J103" t="s">
        <v>1366</v>
      </c>
      <c r="K103">
        <v>62</v>
      </c>
      <c r="L103">
        <v>4</v>
      </c>
      <c r="M103">
        <v>0</v>
      </c>
      <c r="N103">
        <v>0</v>
      </c>
      <c r="O103">
        <v>0</v>
      </c>
      <c r="P103">
        <v>397</v>
      </c>
      <c r="Q103">
        <v>1053</v>
      </c>
      <c r="R103">
        <v>30</v>
      </c>
      <c r="S103">
        <v>0</v>
      </c>
      <c r="T103" t="s">
        <v>356</v>
      </c>
      <c r="U103">
        <f>VLOOKUP(T103, '1.shp-prabhag-mapping-area'!B:G, 3, FALSE)</f>
        <v>1.3887598078099999E-7</v>
      </c>
      <c r="V103">
        <f>VLOOKUP(T103, '1.shp-prabhag-mapping-area'!B:G,6,FALSE)</f>
        <v>18</v>
      </c>
      <c r="W103" t="s">
        <v>1335</v>
      </c>
      <c r="X103">
        <f t="shared" si="2"/>
        <v>41749.480128915427</v>
      </c>
      <c r="Y103">
        <f t="shared" si="3"/>
        <v>4.3890991672975019</v>
      </c>
    </row>
    <row r="104" spans="1:25" x14ac:dyDescent="0.2">
      <c r="A104">
        <v>206</v>
      </c>
      <c r="B104" t="s">
        <v>1284</v>
      </c>
      <c r="C104" t="s">
        <v>590</v>
      </c>
      <c r="D104" t="s">
        <v>326</v>
      </c>
      <c r="E104">
        <v>20</v>
      </c>
      <c r="F104" t="s">
        <v>1363</v>
      </c>
      <c r="G104">
        <v>145</v>
      </c>
      <c r="H104">
        <v>689</v>
      </c>
      <c r="I104">
        <v>0.5</v>
      </c>
      <c r="J104" t="s">
        <v>1366</v>
      </c>
      <c r="K104">
        <v>8</v>
      </c>
      <c r="L104">
        <v>1</v>
      </c>
      <c r="M104">
        <v>0</v>
      </c>
      <c r="N104">
        <v>0</v>
      </c>
      <c r="O104">
        <v>1</v>
      </c>
      <c r="P104">
        <v>15</v>
      </c>
      <c r="Q104">
        <v>112</v>
      </c>
      <c r="R104">
        <v>45</v>
      </c>
      <c r="S104">
        <v>0</v>
      </c>
      <c r="T104" t="s">
        <v>326</v>
      </c>
      <c r="U104">
        <f>VLOOKUP(T104, '1.shp-prabhag-mapping-area'!B:G, 3, FALSE)</f>
        <v>2.3407047761200001E-7</v>
      </c>
      <c r="V104">
        <f>VLOOKUP(T104, '1.shp-prabhag-mapping-area'!B:G,6,FALSE)</f>
        <v>20</v>
      </c>
      <c r="W104">
        <v>0</v>
      </c>
      <c r="X104">
        <f t="shared" si="2"/>
        <v>2943.5578849123403</v>
      </c>
      <c r="Y104">
        <f t="shared" si="3"/>
        <v>4.7517241379310349</v>
      </c>
    </row>
    <row r="105" spans="1:25" x14ac:dyDescent="0.2">
      <c r="A105">
        <v>207</v>
      </c>
      <c r="B105" t="s">
        <v>1284</v>
      </c>
      <c r="C105" t="s">
        <v>590</v>
      </c>
      <c r="D105" t="s">
        <v>326</v>
      </c>
      <c r="E105">
        <v>20</v>
      </c>
      <c r="F105" t="s">
        <v>1365</v>
      </c>
      <c r="G105">
        <v>113</v>
      </c>
      <c r="H105">
        <v>537</v>
      </c>
      <c r="I105">
        <v>0.5</v>
      </c>
      <c r="J105" t="s">
        <v>1366</v>
      </c>
      <c r="K105">
        <v>6</v>
      </c>
      <c r="L105">
        <v>1</v>
      </c>
      <c r="M105">
        <v>0</v>
      </c>
      <c r="N105">
        <v>0</v>
      </c>
      <c r="O105">
        <v>0</v>
      </c>
      <c r="P105">
        <v>12</v>
      </c>
      <c r="Q105">
        <v>108</v>
      </c>
      <c r="R105">
        <v>45</v>
      </c>
      <c r="S105">
        <v>0</v>
      </c>
      <c r="T105" t="s">
        <v>326</v>
      </c>
      <c r="U105">
        <f>VLOOKUP(T105, '1.shp-prabhag-mapping-area'!B:G, 3, FALSE)</f>
        <v>2.3407047761200001E-7</v>
      </c>
      <c r="V105">
        <f>VLOOKUP(T105, '1.shp-prabhag-mapping-area'!B:G,6,FALSE)</f>
        <v>20</v>
      </c>
      <c r="W105">
        <v>0</v>
      </c>
      <c r="X105">
        <f t="shared" si="2"/>
        <v>2294.1808188649152</v>
      </c>
      <c r="Y105">
        <f t="shared" si="3"/>
        <v>4.7522123893805306</v>
      </c>
    </row>
    <row r="106" spans="1:25" x14ac:dyDescent="0.2">
      <c r="A106">
        <v>208</v>
      </c>
      <c r="B106" t="s">
        <v>1284</v>
      </c>
      <c r="C106" t="s">
        <v>591</v>
      </c>
      <c r="D106" t="s">
        <v>332</v>
      </c>
      <c r="E106">
        <v>19</v>
      </c>
      <c r="F106" t="s">
        <v>1365</v>
      </c>
      <c r="G106">
        <v>119</v>
      </c>
      <c r="H106">
        <v>594</v>
      </c>
      <c r="I106">
        <v>0.5</v>
      </c>
      <c r="J106" t="s">
        <v>1366</v>
      </c>
      <c r="K106">
        <v>7</v>
      </c>
      <c r="L106">
        <v>17</v>
      </c>
      <c r="M106">
        <v>0</v>
      </c>
      <c r="N106">
        <v>0</v>
      </c>
      <c r="O106">
        <v>2</v>
      </c>
      <c r="P106">
        <v>12</v>
      </c>
      <c r="Q106">
        <v>115</v>
      </c>
      <c r="R106">
        <v>45</v>
      </c>
      <c r="S106">
        <v>0</v>
      </c>
      <c r="T106" t="s">
        <v>332</v>
      </c>
      <c r="U106">
        <f>VLOOKUP(T106, '1.shp-prabhag-mapping-area'!B:G, 3, FALSE)</f>
        <v>2.0247990735899999E-7</v>
      </c>
      <c r="V106">
        <f>VLOOKUP(T106, '1.shp-prabhag-mapping-area'!B:G,6,FALSE)</f>
        <v>19</v>
      </c>
      <c r="W106" t="s">
        <v>1335</v>
      </c>
      <c r="X106">
        <f t="shared" si="2"/>
        <v>2933.624416109737</v>
      </c>
      <c r="Y106">
        <f t="shared" si="3"/>
        <v>4.9915966386554622</v>
      </c>
    </row>
    <row r="107" spans="1:25" x14ac:dyDescent="0.2">
      <c r="A107">
        <v>209</v>
      </c>
      <c r="B107" t="s">
        <v>1284</v>
      </c>
      <c r="C107" t="s">
        <v>592</v>
      </c>
      <c r="D107" t="s">
        <v>344</v>
      </c>
      <c r="E107">
        <v>17</v>
      </c>
      <c r="F107" t="s">
        <v>1365</v>
      </c>
      <c r="G107">
        <v>171</v>
      </c>
      <c r="H107">
        <v>791</v>
      </c>
      <c r="I107">
        <v>0.5</v>
      </c>
      <c r="J107" t="s">
        <v>1366</v>
      </c>
      <c r="K107">
        <v>9</v>
      </c>
      <c r="L107">
        <v>1</v>
      </c>
      <c r="M107">
        <v>0</v>
      </c>
      <c r="N107">
        <v>0</v>
      </c>
      <c r="O107">
        <v>0</v>
      </c>
      <c r="P107">
        <v>17</v>
      </c>
      <c r="Q107">
        <v>143</v>
      </c>
      <c r="R107">
        <v>45</v>
      </c>
      <c r="S107">
        <v>0</v>
      </c>
      <c r="T107" t="s">
        <v>344</v>
      </c>
      <c r="U107">
        <f>VLOOKUP(T107, '1.shp-prabhag-mapping-area'!B:G, 3, FALSE)</f>
        <v>2.0965202743899999E-7</v>
      </c>
      <c r="V107">
        <f>VLOOKUP(T107, '1.shp-prabhag-mapping-area'!B:G,6,FALSE)</f>
        <v>17</v>
      </c>
      <c r="W107">
        <v>0</v>
      </c>
      <c r="X107">
        <f t="shared" si="2"/>
        <v>3772.9184385309513</v>
      </c>
      <c r="Y107">
        <f t="shared" si="3"/>
        <v>4.6257309941520468</v>
      </c>
    </row>
    <row r="108" spans="1:25" x14ac:dyDescent="0.2">
      <c r="A108">
        <v>210</v>
      </c>
      <c r="B108" t="s">
        <v>1284</v>
      </c>
      <c r="C108" t="s">
        <v>593</v>
      </c>
      <c r="D108" t="s">
        <v>342</v>
      </c>
      <c r="E108">
        <v>17</v>
      </c>
      <c r="F108" t="s">
        <v>1365</v>
      </c>
      <c r="G108">
        <v>141</v>
      </c>
      <c r="H108">
        <v>671</v>
      </c>
      <c r="I108">
        <v>0.5</v>
      </c>
      <c r="J108" t="s">
        <v>1366</v>
      </c>
      <c r="K108">
        <v>8</v>
      </c>
      <c r="L108">
        <v>1</v>
      </c>
      <c r="M108">
        <v>0</v>
      </c>
      <c r="N108">
        <v>0</v>
      </c>
      <c r="O108">
        <v>0</v>
      </c>
      <c r="P108">
        <v>14</v>
      </c>
      <c r="Q108">
        <v>113</v>
      </c>
      <c r="R108">
        <v>45</v>
      </c>
      <c r="S108">
        <v>0</v>
      </c>
      <c r="T108" t="s">
        <v>342</v>
      </c>
      <c r="U108">
        <f>VLOOKUP(T108, '1.shp-prabhag-mapping-area'!B:G, 3, FALSE)</f>
        <v>1.00387517209E-7</v>
      </c>
      <c r="V108">
        <f>VLOOKUP(T108, '1.shp-prabhag-mapping-area'!B:G,6,FALSE)</f>
        <v>17</v>
      </c>
      <c r="W108">
        <v>0</v>
      </c>
      <c r="X108">
        <f t="shared" si="2"/>
        <v>6684.0979700994458</v>
      </c>
      <c r="Y108">
        <f t="shared" si="3"/>
        <v>4.7588652482269502</v>
      </c>
    </row>
    <row r="109" spans="1:25" x14ac:dyDescent="0.2">
      <c r="A109">
        <v>211</v>
      </c>
      <c r="B109" t="s">
        <v>1284</v>
      </c>
      <c r="C109" t="s">
        <v>594</v>
      </c>
      <c r="D109" t="s">
        <v>338</v>
      </c>
      <c r="E109">
        <v>19</v>
      </c>
      <c r="F109" t="s">
        <v>1365</v>
      </c>
      <c r="G109">
        <v>167</v>
      </c>
      <c r="H109">
        <v>771</v>
      </c>
      <c r="I109">
        <v>0.5</v>
      </c>
      <c r="J109" t="s">
        <v>1366</v>
      </c>
      <c r="K109">
        <v>9</v>
      </c>
      <c r="L109">
        <v>1</v>
      </c>
      <c r="M109">
        <v>0</v>
      </c>
      <c r="N109">
        <v>0</v>
      </c>
      <c r="O109">
        <v>0</v>
      </c>
      <c r="P109">
        <v>17</v>
      </c>
      <c r="Q109">
        <v>130</v>
      </c>
      <c r="R109">
        <v>45</v>
      </c>
      <c r="S109">
        <v>0</v>
      </c>
      <c r="T109" t="s">
        <v>338</v>
      </c>
      <c r="U109">
        <f>VLOOKUP(T109, '1.shp-prabhag-mapping-area'!B:G, 3, FALSE)</f>
        <v>2.0482932820500001E-7</v>
      </c>
      <c r="V109">
        <f>VLOOKUP(T109, '1.shp-prabhag-mapping-area'!B:G,6,FALSE)</f>
        <v>19</v>
      </c>
      <c r="W109" t="s">
        <v>1335</v>
      </c>
      <c r="X109">
        <f t="shared" si="2"/>
        <v>3764.1094015030772</v>
      </c>
      <c r="Y109">
        <f t="shared" si="3"/>
        <v>4.6167664670658679</v>
      </c>
    </row>
    <row r="110" spans="1:25" x14ac:dyDescent="0.2">
      <c r="A110">
        <v>212</v>
      </c>
      <c r="B110" t="s">
        <v>1284</v>
      </c>
      <c r="C110" t="s">
        <v>595</v>
      </c>
      <c r="D110" t="s">
        <v>369</v>
      </c>
      <c r="E110">
        <v>19</v>
      </c>
      <c r="F110" t="s">
        <v>1365</v>
      </c>
      <c r="G110">
        <v>84</v>
      </c>
      <c r="H110">
        <v>381</v>
      </c>
      <c r="I110">
        <v>0.25</v>
      </c>
      <c r="J110" t="s">
        <v>1364</v>
      </c>
      <c r="K110">
        <v>5</v>
      </c>
      <c r="L110">
        <v>1</v>
      </c>
      <c r="M110">
        <v>0</v>
      </c>
      <c r="N110">
        <v>0</v>
      </c>
      <c r="O110">
        <v>0</v>
      </c>
      <c r="P110">
        <v>9</v>
      </c>
      <c r="Q110">
        <v>80</v>
      </c>
      <c r="R110">
        <v>15</v>
      </c>
      <c r="S110">
        <v>0</v>
      </c>
      <c r="T110" t="s">
        <v>369</v>
      </c>
      <c r="U110">
        <f>VLOOKUP(T110, '1.shp-prabhag-mapping-area'!B:G, 3, FALSE)</f>
        <v>1.6041426540199999E-7</v>
      </c>
      <c r="V110">
        <f>VLOOKUP(T110, '1.shp-prabhag-mapping-area'!B:G,6,FALSE)</f>
        <v>19</v>
      </c>
      <c r="W110">
        <v>0</v>
      </c>
      <c r="X110">
        <f t="shared" si="2"/>
        <v>2375.1004877602977</v>
      </c>
      <c r="Y110">
        <f t="shared" si="3"/>
        <v>4.5357142857142856</v>
      </c>
    </row>
    <row r="111" spans="1:25" x14ac:dyDescent="0.2">
      <c r="A111">
        <v>213</v>
      </c>
      <c r="B111" t="s">
        <v>1284</v>
      </c>
      <c r="C111" t="s">
        <v>596</v>
      </c>
      <c r="D111" t="s">
        <v>348</v>
      </c>
      <c r="E111">
        <v>18</v>
      </c>
      <c r="F111" t="s">
        <v>1365</v>
      </c>
      <c r="G111">
        <v>199</v>
      </c>
      <c r="H111">
        <v>919</v>
      </c>
      <c r="I111">
        <v>0.5</v>
      </c>
      <c r="J111" t="s">
        <v>1366</v>
      </c>
      <c r="K111">
        <v>10</v>
      </c>
      <c r="L111">
        <v>1</v>
      </c>
      <c r="M111">
        <v>0</v>
      </c>
      <c r="N111">
        <v>0</v>
      </c>
      <c r="O111">
        <v>0</v>
      </c>
      <c r="P111">
        <v>20</v>
      </c>
      <c r="Q111">
        <v>159</v>
      </c>
      <c r="R111">
        <v>45</v>
      </c>
      <c r="S111">
        <v>2</v>
      </c>
      <c r="T111" t="s">
        <v>348</v>
      </c>
      <c r="U111">
        <f>VLOOKUP(T111, '1.shp-prabhag-mapping-area'!B:G, 3, FALSE)</f>
        <v>1.35009679506E-7</v>
      </c>
      <c r="V111">
        <f>VLOOKUP(T111, '1.shp-prabhag-mapping-area'!B:G,6,FALSE)</f>
        <v>18</v>
      </c>
      <c r="W111">
        <v>0</v>
      </c>
      <c r="X111">
        <f t="shared" si="2"/>
        <v>6806.9193509874112</v>
      </c>
      <c r="Y111">
        <f t="shared" si="3"/>
        <v>4.6180904522613062</v>
      </c>
    </row>
    <row r="112" spans="1:25" x14ac:dyDescent="0.2">
      <c r="A112">
        <v>214</v>
      </c>
      <c r="B112" t="s">
        <v>1284</v>
      </c>
      <c r="C112" t="s">
        <v>597</v>
      </c>
      <c r="D112" t="s">
        <v>355</v>
      </c>
      <c r="E112">
        <v>18</v>
      </c>
      <c r="F112" t="s">
        <v>1365</v>
      </c>
      <c r="G112">
        <v>67</v>
      </c>
      <c r="H112">
        <v>319</v>
      </c>
      <c r="I112">
        <v>0.01</v>
      </c>
      <c r="J112" t="s">
        <v>1364</v>
      </c>
      <c r="K112">
        <v>4</v>
      </c>
      <c r="L112">
        <v>9</v>
      </c>
      <c r="M112">
        <v>0</v>
      </c>
      <c r="N112">
        <v>0</v>
      </c>
      <c r="O112">
        <v>1</v>
      </c>
      <c r="P112">
        <v>7</v>
      </c>
      <c r="Q112">
        <v>66</v>
      </c>
      <c r="R112">
        <v>1</v>
      </c>
      <c r="S112">
        <v>2</v>
      </c>
      <c r="T112" t="s">
        <v>355</v>
      </c>
      <c r="U112">
        <f>VLOOKUP(T112, '1.shp-prabhag-mapping-area'!B:G, 3, FALSE)</f>
        <v>7.9991839540100002E-8</v>
      </c>
      <c r="V112">
        <f>VLOOKUP(T112, '1.shp-prabhag-mapping-area'!B:G,6,FALSE)</f>
        <v>18</v>
      </c>
      <c r="W112">
        <v>0</v>
      </c>
      <c r="X112">
        <f t="shared" si="2"/>
        <v>3987.9067894179998</v>
      </c>
      <c r="Y112">
        <f t="shared" si="3"/>
        <v>4.7611940298507465</v>
      </c>
    </row>
    <row r="113" spans="1:25" x14ac:dyDescent="0.2">
      <c r="A113">
        <v>215</v>
      </c>
      <c r="B113" t="s">
        <v>1284</v>
      </c>
      <c r="C113" t="s">
        <v>598</v>
      </c>
      <c r="D113" t="s">
        <v>335</v>
      </c>
      <c r="E113">
        <v>19</v>
      </c>
      <c r="F113" t="s">
        <v>1365</v>
      </c>
      <c r="G113">
        <v>125</v>
      </c>
      <c r="H113">
        <v>694</v>
      </c>
      <c r="I113">
        <v>0.5</v>
      </c>
      <c r="J113" t="s">
        <v>1364</v>
      </c>
      <c r="K113">
        <v>8</v>
      </c>
      <c r="L113">
        <v>19</v>
      </c>
      <c r="M113">
        <v>0</v>
      </c>
      <c r="N113">
        <v>0</v>
      </c>
      <c r="O113">
        <v>1</v>
      </c>
      <c r="P113">
        <v>13</v>
      </c>
      <c r="Q113">
        <v>105</v>
      </c>
      <c r="R113">
        <v>45</v>
      </c>
      <c r="S113">
        <v>2</v>
      </c>
      <c r="T113" t="s">
        <v>335</v>
      </c>
      <c r="U113">
        <f>VLOOKUP(T113, '1.shp-prabhag-mapping-area'!B:G, 3, FALSE)</f>
        <v>2.5063845737200002E-7</v>
      </c>
      <c r="V113">
        <f>VLOOKUP(T113, '1.shp-prabhag-mapping-area'!B:G,6,FALSE)</f>
        <v>19</v>
      </c>
      <c r="W113" t="s">
        <v>1335</v>
      </c>
      <c r="X113">
        <f t="shared" si="2"/>
        <v>2768.9286284185769</v>
      </c>
      <c r="Y113">
        <f t="shared" si="3"/>
        <v>5.5519999999999996</v>
      </c>
    </row>
    <row r="114" spans="1:25" x14ac:dyDescent="0.2">
      <c r="A114">
        <v>216</v>
      </c>
      <c r="B114" t="s">
        <v>1284</v>
      </c>
      <c r="C114" t="s">
        <v>599</v>
      </c>
      <c r="D114" t="s">
        <v>351</v>
      </c>
      <c r="E114">
        <v>18</v>
      </c>
      <c r="F114" t="s">
        <v>1365</v>
      </c>
      <c r="G114">
        <v>412</v>
      </c>
      <c r="H114">
        <v>1805</v>
      </c>
      <c r="I114">
        <v>0.1</v>
      </c>
      <c r="J114" t="s">
        <v>1366</v>
      </c>
      <c r="K114">
        <v>19</v>
      </c>
      <c r="L114">
        <v>46</v>
      </c>
      <c r="M114">
        <v>0</v>
      </c>
      <c r="N114">
        <v>0</v>
      </c>
      <c r="O114">
        <v>2</v>
      </c>
      <c r="P114">
        <v>124</v>
      </c>
      <c r="Q114">
        <v>331</v>
      </c>
      <c r="R114">
        <v>6</v>
      </c>
      <c r="S114">
        <v>0</v>
      </c>
      <c r="T114" t="s">
        <v>351</v>
      </c>
      <c r="U114">
        <f>VLOOKUP(T114, '1.shp-prabhag-mapping-area'!B:G, 3, FALSE)</f>
        <v>6.4178300197299998E-7</v>
      </c>
      <c r="V114">
        <f>VLOOKUP(T114, '1.shp-prabhag-mapping-area'!B:G,6,FALSE)</f>
        <v>18</v>
      </c>
      <c r="W114">
        <v>0</v>
      </c>
      <c r="X114">
        <f t="shared" si="2"/>
        <v>2812.4771058924634</v>
      </c>
      <c r="Y114">
        <f t="shared" si="3"/>
        <v>4.3810679611650487</v>
      </c>
    </row>
    <row r="115" spans="1:25" x14ac:dyDescent="0.2">
      <c r="A115">
        <v>217</v>
      </c>
      <c r="B115" t="s">
        <v>1284</v>
      </c>
      <c r="C115" t="s">
        <v>600</v>
      </c>
      <c r="D115" t="s">
        <v>354</v>
      </c>
      <c r="E115">
        <v>18</v>
      </c>
      <c r="F115" t="s">
        <v>1365</v>
      </c>
      <c r="G115">
        <v>94</v>
      </c>
      <c r="H115">
        <v>448</v>
      </c>
      <c r="I115">
        <v>1.5</v>
      </c>
      <c r="J115" t="s">
        <v>1366</v>
      </c>
      <c r="K115">
        <v>5</v>
      </c>
      <c r="L115">
        <v>1</v>
      </c>
      <c r="M115">
        <v>0</v>
      </c>
      <c r="N115">
        <v>0</v>
      </c>
      <c r="O115">
        <v>1</v>
      </c>
      <c r="P115">
        <v>29</v>
      </c>
      <c r="Q115">
        <v>76</v>
      </c>
      <c r="R115">
        <v>107</v>
      </c>
      <c r="S115">
        <v>0</v>
      </c>
      <c r="T115" t="s">
        <v>354</v>
      </c>
      <c r="U115">
        <f>VLOOKUP(T115, '1.shp-prabhag-mapping-area'!B:G, 3, FALSE)</f>
        <v>2.8785520299100001E-7</v>
      </c>
      <c r="V115">
        <f>VLOOKUP(T115, '1.shp-prabhag-mapping-area'!B:G,6,FALSE)</f>
        <v>18</v>
      </c>
      <c r="W115">
        <v>0</v>
      </c>
      <c r="X115">
        <f t="shared" si="2"/>
        <v>1556.3380315693198</v>
      </c>
      <c r="Y115">
        <f t="shared" si="3"/>
        <v>4.7659574468085104</v>
      </c>
    </row>
    <row r="116" spans="1:25" x14ac:dyDescent="0.2">
      <c r="A116">
        <v>218</v>
      </c>
      <c r="B116" t="s">
        <v>1284</v>
      </c>
      <c r="C116" t="s">
        <v>601</v>
      </c>
      <c r="D116" t="s">
        <v>360</v>
      </c>
      <c r="E116">
        <v>19</v>
      </c>
      <c r="F116" t="s">
        <v>1365</v>
      </c>
      <c r="G116">
        <v>2559</v>
      </c>
      <c r="H116">
        <v>11233</v>
      </c>
      <c r="I116">
        <v>1.5</v>
      </c>
      <c r="J116" t="s">
        <v>1366</v>
      </c>
      <c r="K116">
        <v>119</v>
      </c>
      <c r="L116">
        <v>3</v>
      </c>
      <c r="M116">
        <v>0</v>
      </c>
      <c r="N116">
        <v>0</v>
      </c>
      <c r="O116">
        <v>0</v>
      </c>
      <c r="P116">
        <v>768</v>
      </c>
      <c r="Q116">
        <v>130</v>
      </c>
      <c r="R116">
        <v>107</v>
      </c>
      <c r="S116">
        <v>0</v>
      </c>
      <c r="T116" t="s">
        <v>360</v>
      </c>
      <c r="U116">
        <f>VLOOKUP(T116, '1.shp-prabhag-mapping-area'!B:G, 3, FALSE)</f>
        <v>8.7436360441199995E-7</v>
      </c>
      <c r="V116">
        <f>VLOOKUP(T116, '1.shp-prabhag-mapping-area'!B:G,6,FALSE)</f>
        <v>19</v>
      </c>
      <c r="W116">
        <v>0</v>
      </c>
      <c r="X116">
        <f t="shared" si="2"/>
        <v>12847.058069799315</v>
      </c>
      <c r="Y116">
        <f t="shared" si="3"/>
        <v>4.3896053145760066</v>
      </c>
    </row>
    <row r="117" spans="1:25" x14ac:dyDescent="0.2">
      <c r="A117">
        <v>219</v>
      </c>
      <c r="B117" t="s">
        <v>1284</v>
      </c>
      <c r="C117" t="s">
        <v>602</v>
      </c>
      <c r="D117" t="s">
        <v>349</v>
      </c>
      <c r="E117">
        <v>18</v>
      </c>
      <c r="F117" t="s">
        <v>1365</v>
      </c>
      <c r="G117">
        <v>183</v>
      </c>
      <c r="H117">
        <v>864</v>
      </c>
      <c r="I117">
        <v>0.5</v>
      </c>
      <c r="J117" t="s">
        <v>1366</v>
      </c>
      <c r="K117">
        <v>10</v>
      </c>
      <c r="L117">
        <v>21</v>
      </c>
      <c r="M117">
        <v>0</v>
      </c>
      <c r="N117">
        <v>0</v>
      </c>
      <c r="O117">
        <v>1</v>
      </c>
      <c r="P117">
        <v>19</v>
      </c>
      <c r="Q117">
        <v>120</v>
      </c>
      <c r="R117">
        <v>45</v>
      </c>
      <c r="S117">
        <v>0</v>
      </c>
      <c r="T117" t="s">
        <v>349</v>
      </c>
      <c r="U117">
        <f>VLOOKUP(T117, '1.shp-prabhag-mapping-area'!B:G, 3, FALSE)</f>
        <v>3.3148039320699997E-7</v>
      </c>
      <c r="V117">
        <f>VLOOKUP(T117, '1.shp-prabhag-mapping-area'!B:G,6,FALSE)</f>
        <v>18</v>
      </c>
      <c r="W117">
        <v>0</v>
      </c>
      <c r="X117">
        <f t="shared" si="2"/>
        <v>2606.4890041941544</v>
      </c>
      <c r="Y117">
        <f t="shared" si="3"/>
        <v>4.721311475409836</v>
      </c>
    </row>
    <row r="118" spans="1:25" x14ac:dyDescent="0.2">
      <c r="A118">
        <v>220</v>
      </c>
      <c r="B118" t="s">
        <v>1284</v>
      </c>
      <c r="C118" t="s">
        <v>603</v>
      </c>
      <c r="D118" t="s">
        <v>357</v>
      </c>
      <c r="E118">
        <v>19</v>
      </c>
      <c r="F118" t="s">
        <v>1365</v>
      </c>
      <c r="G118">
        <v>1198</v>
      </c>
      <c r="H118">
        <v>5256</v>
      </c>
      <c r="I118">
        <v>1.5</v>
      </c>
      <c r="J118" t="s">
        <v>1364</v>
      </c>
      <c r="K118">
        <v>56</v>
      </c>
      <c r="L118">
        <v>146</v>
      </c>
      <c r="M118">
        <v>0</v>
      </c>
      <c r="N118">
        <v>0</v>
      </c>
      <c r="O118">
        <v>0</v>
      </c>
      <c r="P118">
        <v>360</v>
      </c>
      <c r="Q118">
        <v>959</v>
      </c>
      <c r="R118">
        <v>107</v>
      </c>
      <c r="S118">
        <v>0</v>
      </c>
      <c r="T118" t="s">
        <v>357</v>
      </c>
      <c r="U118">
        <f>VLOOKUP(T118, '1.shp-prabhag-mapping-area'!B:G, 3, FALSE)</f>
        <v>1.61031654052E-6</v>
      </c>
      <c r="V118">
        <f>VLOOKUP(T118, '1.shp-prabhag-mapping-area'!B:G,6,FALSE)</f>
        <v>19</v>
      </c>
      <c r="W118">
        <v>0</v>
      </c>
      <c r="X118">
        <f t="shared" si="2"/>
        <v>3263.9545503909089</v>
      </c>
      <c r="Y118">
        <f t="shared" si="3"/>
        <v>4.3873121869782974</v>
      </c>
    </row>
    <row r="119" spans="1:25" x14ac:dyDescent="0.2">
      <c r="A119">
        <v>221</v>
      </c>
      <c r="B119" t="s">
        <v>1284</v>
      </c>
      <c r="C119" t="s">
        <v>604</v>
      </c>
      <c r="D119" t="s">
        <v>347</v>
      </c>
      <c r="E119">
        <v>18</v>
      </c>
      <c r="F119" t="s">
        <v>1365</v>
      </c>
      <c r="G119">
        <v>69</v>
      </c>
      <c r="H119">
        <v>409</v>
      </c>
      <c r="I119">
        <v>0.01</v>
      </c>
      <c r="J119" t="s">
        <v>1366</v>
      </c>
      <c r="K119">
        <v>5</v>
      </c>
      <c r="L119">
        <v>1</v>
      </c>
      <c r="M119">
        <v>0</v>
      </c>
      <c r="N119">
        <v>0</v>
      </c>
      <c r="O119">
        <v>0</v>
      </c>
      <c r="P119">
        <v>7</v>
      </c>
      <c r="Q119">
        <v>60</v>
      </c>
      <c r="R119">
        <v>1</v>
      </c>
      <c r="S119">
        <v>2</v>
      </c>
      <c r="T119" t="s">
        <v>347</v>
      </c>
      <c r="U119">
        <f>VLOOKUP(T119, '1.shp-prabhag-mapping-area'!B:G, 3, FALSE)</f>
        <v>6.1163416712499999E-7</v>
      </c>
      <c r="V119">
        <f>VLOOKUP(T119, '1.shp-prabhag-mapping-area'!B:G,6,FALSE)</f>
        <v>18</v>
      </c>
      <c r="W119">
        <v>0</v>
      </c>
      <c r="X119">
        <f t="shared" si="2"/>
        <v>668.70038003683419</v>
      </c>
      <c r="Y119">
        <f t="shared" si="3"/>
        <v>5.9275362318840576</v>
      </c>
    </row>
    <row r="120" spans="1:25" x14ac:dyDescent="0.2">
      <c r="A120">
        <v>222</v>
      </c>
      <c r="B120" t="s">
        <v>1284</v>
      </c>
      <c r="C120" t="s">
        <v>605</v>
      </c>
      <c r="D120" t="s">
        <v>372</v>
      </c>
      <c r="E120">
        <v>19</v>
      </c>
      <c r="F120" t="s">
        <v>1365</v>
      </c>
      <c r="G120">
        <v>146</v>
      </c>
      <c r="H120">
        <v>595</v>
      </c>
      <c r="I120">
        <v>0.5</v>
      </c>
      <c r="J120" t="s">
        <v>1366</v>
      </c>
      <c r="K120">
        <v>7</v>
      </c>
      <c r="L120">
        <v>1</v>
      </c>
      <c r="M120">
        <v>0</v>
      </c>
      <c r="N120">
        <v>0</v>
      </c>
      <c r="O120">
        <v>0</v>
      </c>
      <c r="P120">
        <v>15</v>
      </c>
      <c r="Q120">
        <v>90</v>
      </c>
      <c r="R120">
        <v>45</v>
      </c>
      <c r="S120">
        <v>2</v>
      </c>
      <c r="T120" t="s">
        <v>372</v>
      </c>
      <c r="U120">
        <f>VLOOKUP(T120, '1.shp-prabhag-mapping-area'!B:G, 3, FALSE)</f>
        <v>2.9689865131900001E-7</v>
      </c>
      <c r="V120">
        <f>VLOOKUP(T120, '1.shp-prabhag-mapping-area'!B:G,6,FALSE)</f>
        <v>19</v>
      </c>
      <c r="W120">
        <v>0</v>
      </c>
      <c r="X120">
        <f t="shared" si="2"/>
        <v>2004.0508683911391</v>
      </c>
      <c r="Y120">
        <f t="shared" si="3"/>
        <v>4.0753424657534243</v>
      </c>
    </row>
    <row r="121" spans="1:25" x14ac:dyDescent="0.2">
      <c r="A121">
        <v>223</v>
      </c>
      <c r="B121" t="s">
        <v>1284</v>
      </c>
      <c r="C121" t="s">
        <v>606</v>
      </c>
      <c r="D121" t="s">
        <v>323</v>
      </c>
      <c r="E121">
        <v>17</v>
      </c>
      <c r="F121" t="s">
        <v>1365</v>
      </c>
      <c r="G121">
        <v>74</v>
      </c>
      <c r="H121">
        <v>350</v>
      </c>
      <c r="I121">
        <v>0.01</v>
      </c>
      <c r="J121" t="s">
        <v>1366</v>
      </c>
      <c r="K121">
        <v>4</v>
      </c>
      <c r="L121">
        <v>1</v>
      </c>
      <c r="M121">
        <v>0</v>
      </c>
      <c r="N121">
        <v>0</v>
      </c>
      <c r="O121">
        <v>0</v>
      </c>
      <c r="P121">
        <v>8</v>
      </c>
      <c r="Q121">
        <v>63</v>
      </c>
      <c r="R121">
        <v>1</v>
      </c>
      <c r="S121">
        <v>2</v>
      </c>
      <c r="T121" t="s">
        <v>323</v>
      </c>
      <c r="U121">
        <f>VLOOKUP(T121, '1.shp-prabhag-mapping-area'!B:G, 3, FALSE)</f>
        <v>6.6203320276400003E-8</v>
      </c>
      <c r="V121">
        <f>VLOOKUP(T121, '1.shp-prabhag-mapping-area'!B:G,6,FALSE)</f>
        <v>17</v>
      </c>
      <c r="W121" t="s">
        <v>1335</v>
      </c>
      <c r="X121">
        <f t="shared" si="2"/>
        <v>5286.7439055736786</v>
      </c>
      <c r="Y121">
        <f t="shared" si="3"/>
        <v>4.7297297297297298</v>
      </c>
    </row>
    <row r="122" spans="1:25" x14ac:dyDescent="0.2">
      <c r="A122">
        <v>224</v>
      </c>
      <c r="B122" t="s">
        <v>1284</v>
      </c>
      <c r="C122" t="s">
        <v>607</v>
      </c>
      <c r="D122" t="s">
        <v>322</v>
      </c>
      <c r="E122">
        <v>16</v>
      </c>
      <c r="F122" t="s">
        <v>1365</v>
      </c>
      <c r="G122">
        <v>3300</v>
      </c>
      <c r="H122">
        <v>14486</v>
      </c>
      <c r="I122">
        <v>2</v>
      </c>
      <c r="J122" t="s">
        <v>1366</v>
      </c>
      <c r="K122">
        <v>153</v>
      </c>
      <c r="L122">
        <v>8</v>
      </c>
      <c r="M122">
        <v>0</v>
      </c>
      <c r="N122">
        <v>0</v>
      </c>
      <c r="O122">
        <v>1</v>
      </c>
      <c r="P122">
        <v>990</v>
      </c>
      <c r="Q122">
        <v>2338</v>
      </c>
      <c r="R122">
        <v>175</v>
      </c>
      <c r="S122">
        <v>0</v>
      </c>
      <c r="T122" t="s">
        <v>322</v>
      </c>
      <c r="U122">
        <f>VLOOKUP(T122, '1.shp-prabhag-mapping-area'!B:G, 3, FALSE)</f>
        <v>6.5079426822800003E-8</v>
      </c>
      <c r="V122">
        <f>VLOOKUP(T122, '1.shp-prabhag-mapping-area'!B:G,6,FALSE)</f>
        <v>16</v>
      </c>
      <c r="W122" t="s">
        <v>1334</v>
      </c>
      <c r="X122">
        <f t="shared" si="2"/>
        <v>222589.54491782581</v>
      </c>
      <c r="Y122">
        <f t="shared" si="3"/>
        <v>4.3896969696969697</v>
      </c>
    </row>
    <row r="123" spans="1:25" x14ac:dyDescent="0.2">
      <c r="A123">
        <v>225</v>
      </c>
      <c r="B123" t="s">
        <v>1284</v>
      </c>
      <c r="C123" t="s">
        <v>608</v>
      </c>
      <c r="D123" t="s">
        <v>316</v>
      </c>
      <c r="E123">
        <v>7</v>
      </c>
      <c r="F123" t="s">
        <v>1365</v>
      </c>
      <c r="G123">
        <v>164</v>
      </c>
      <c r="H123">
        <v>744</v>
      </c>
      <c r="I123">
        <v>0.5</v>
      </c>
      <c r="J123" t="s">
        <v>1366</v>
      </c>
      <c r="K123">
        <v>8</v>
      </c>
      <c r="L123">
        <v>1</v>
      </c>
      <c r="M123">
        <v>0</v>
      </c>
      <c r="N123">
        <v>0</v>
      </c>
      <c r="O123">
        <v>0</v>
      </c>
      <c r="P123">
        <v>50</v>
      </c>
      <c r="Q123">
        <v>115</v>
      </c>
      <c r="R123">
        <v>45</v>
      </c>
      <c r="S123">
        <v>0</v>
      </c>
      <c r="T123" t="s">
        <v>316</v>
      </c>
      <c r="U123">
        <f>VLOOKUP(T123, '1.shp-prabhag-mapping-area'!B:G, 3, FALSE)</f>
        <v>1.3730852515000001E-7</v>
      </c>
      <c r="V123">
        <f>VLOOKUP(T123, '1.shp-prabhag-mapping-area'!B:G,6,FALSE)</f>
        <v>7</v>
      </c>
      <c r="W123">
        <v>0</v>
      </c>
      <c r="X123">
        <f t="shared" si="2"/>
        <v>5418.4545292233806</v>
      </c>
      <c r="Y123">
        <f t="shared" si="3"/>
        <v>4.5365853658536581</v>
      </c>
    </row>
    <row r="124" spans="1:25" x14ac:dyDescent="0.2">
      <c r="A124">
        <v>226</v>
      </c>
      <c r="B124" t="s">
        <v>1284</v>
      </c>
      <c r="C124" t="s">
        <v>609</v>
      </c>
      <c r="D124" t="s">
        <v>482</v>
      </c>
      <c r="E124">
        <v>33</v>
      </c>
      <c r="F124" t="s">
        <v>1365</v>
      </c>
      <c r="G124">
        <v>929</v>
      </c>
      <c r="H124">
        <v>4075</v>
      </c>
      <c r="I124">
        <v>1</v>
      </c>
      <c r="J124" t="s">
        <v>1366</v>
      </c>
      <c r="K124">
        <v>43</v>
      </c>
      <c r="L124">
        <v>3</v>
      </c>
      <c r="M124">
        <v>0</v>
      </c>
      <c r="N124">
        <v>0</v>
      </c>
      <c r="O124">
        <v>0</v>
      </c>
      <c r="P124">
        <v>710</v>
      </c>
      <c r="Q124">
        <v>625</v>
      </c>
      <c r="R124">
        <v>95</v>
      </c>
      <c r="S124">
        <v>0</v>
      </c>
      <c r="T124" t="s">
        <v>482</v>
      </c>
      <c r="U124">
        <f>VLOOKUP(T124, '1.shp-prabhag-mapping-area'!B:G, 3, FALSE)</f>
        <v>2.840679308E-8</v>
      </c>
      <c r="V124">
        <f>VLOOKUP(T124, '1.shp-prabhag-mapping-area'!B:G,6,FALSE)</f>
        <v>33</v>
      </c>
      <c r="W124" t="s">
        <v>1335</v>
      </c>
      <c r="X124">
        <f t="shared" si="2"/>
        <v>143451.60287977147</v>
      </c>
      <c r="Y124">
        <f t="shared" si="3"/>
        <v>4.3864370290635089</v>
      </c>
    </row>
    <row r="125" spans="1:25" x14ac:dyDescent="0.2">
      <c r="A125">
        <v>227</v>
      </c>
      <c r="B125" t="s">
        <v>1284</v>
      </c>
      <c r="C125" t="s">
        <v>610</v>
      </c>
      <c r="D125" t="s">
        <v>450</v>
      </c>
      <c r="E125">
        <v>29</v>
      </c>
      <c r="F125" t="s">
        <v>1365</v>
      </c>
      <c r="G125">
        <v>630</v>
      </c>
      <c r="H125">
        <v>3000</v>
      </c>
      <c r="I125">
        <v>0.8</v>
      </c>
      <c r="J125" t="s">
        <v>1366</v>
      </c>
      <c r="K125">
        <v>32</v>
      </c>
      <c r="L125">
        <v>2</v>
      </c>
      <c r="M125">
        <v>0</v>
      </c>
      <c r="N125">
        <v>0</v>
      </c>
      <c r="O125">
        <v>3</v>
      </c>
      <c r="P125">
        <v>450</v>
      </c>
      <c r="Q125">
        <v>525</v>
      </c>
      <c r="R125">
        <v>70</v>
      </c>
      <c r="S125">
        <v>0</v>
      </c>
      <c r="T125" t="s">
        <v>450</v>
      </c>
      <c r="U125">
        <f>VLOOKUP(T125, '1.shp-prabhag-mapping-area'!B:G, 3, FALSE)</f>
        <v>1.2705563496800001E-6</v>
      </c>
      <c r="V125">
        <f>VLOOKUP(T125, '1.shp-prabhag-mapping-area'!B:G,6,FALSE)</f>
        <v>29</v>
      </c>
      <c r="W125">
        <v>0</v>
      </c>
      <c r="X125">
        <f t="shared" si="2"/>
        <v>2361.1703650574605</v>
      </c>
      <c r="Y125">
        <f t="shared" si="3"/>
        <v>4.7619047619047619</v>
      </c>
    </row>
    <row r="126" spans="1:25" x14ac:dyDescent="0.2">
      <c r="A126">
        <v>228</v>
      </c>
      <c r="B126" t="s">
        <v>1284</v>
      </c>
      <c r="C126" t="s">
        <v>611</v>
      </c>
      <c r="D126" t="s">
        <v>389</v>
      </c>
      <c r="E126">
        <v>29</v>
      </c>
      <c r="F126" t="s">
        <v>1365</v>
      </c>
      <c r="G126">
        <v>411</v>
      </c>
      <c r="H126">
        <v>1800</v>
      </c>
      <c r="I126">
        <v>0.3</v>
      </c>
      <c r="J126" t="s">
        <v>1366</v>
      </c>
      <c r="K126">
        <v>19</v>
      </c>
      <c r="L126">
        <v>1</v>
      </c>
      <c r="M126">
        <v>0</v>
      </c>
      <c r="N126">
        <v>0</v>
      </c>
      <c r="O126">
        <v>1</v>
      </c>
      <c r="P126">
        <v>300</v>
      </c>
      <c r="Q126">
        <v>325</v>
      </c>
      <c r="R126">
        <v>25</v>
      </c>
      <c r="S126">
        <v>0</v>
      </c>
      <c r="T126" t="s">
        <v>389</v>
      </c>
      <c r="U126">
        <f>VLOOKUP(T126, '1.shp-prabhag-mapping-area'!B:G, 3, FALSE)</f>
        <v>1.3615265565500001E-6</v>
      </c>
      <c r="V126">
        <f>VLOOKUP(T126, '1.shp-prabhag-mapping-area'!B:G,6,FALSE)</f>
        <v>29</v>
      </c>
      <c r="W126">
        <v>0</v>
      </c>
      <c r="X126">
        <f t="shared" si="2"/>
        <v>1322.0454579755365</v>
      </c>
      <c r="Y126">
        <f t="shared" si="3"/>
        <v>4.3795620437956204</v>
      </c>
    </row>
    <row r="127" spans="1:25" x14ac:dyDescent="0.2">
      <c r="A127">
        <v>229</v>
      </c>
      <c r="B127" t="s">
        <v>1284</v>
      </c>
      <c r="C127" t="s">
        <v>612</v>
      </c>
      <c r="D127" t="s">
        <v>484</v>
      </c>
      <c r="E127">
        <v>33</v>
      </c>
      <c r="F127" t="s">
        <v>1365</v>
      </c>
      <c r="G127">
        <v>132</v>
      </c>
      <c r="H127">
        <v>650</v>
      </c>
      <c r="I127">
        <v>0.5</v>
      </c>
      <c r="J127" t="s">
        <v>1366</v>
      </c>
      <c r="K127">
        <v>7</v>
      </c>
      <c r="L127">
        <v>1</v>
      </c>
      <c r="M127">
        <v>0</v>
      </c>
      <c r="N127">
        <v>0</v>
      </c>
      <c r="O127">
        <v>1</v>
      </c>
      <c r="P127">
        <v>90</v>
      </c>
      <c r="Q127">
        <v>110</v>
      </c>
      <c r="R127">
        <v>45</v>
      </c>
      <c r="S127">
        <v>0</v>
      </c>
      <c r="T127" t="s">
        <v>484</v>
      </c>
      <c r="U127">
        <f>VLOOKUP(T127, '1.shp-prabhag-mapping-area'!B:G, 3, FALSE)</f>
        <v>9.8083916975799993E-7</v>
      </c>
      <c r="V127">
        <f>VLOOKUP(T127, '1.shp-prabhag-mapping-area'!B:G,6,FALSE)</f>
        <v>33</v>
      </c>
      <c r="W127" t="s">
        <v>1335</v>
      </c>
      <c r="X127">
        <f t="shared" si="2"/>
        <v>662.69784082988133</v>
      </c>
      <c r="Y127">
        <f t="shared" si="3"/>
        <v>4.9242424242424239</v>
      </c>
    </row>
    <row r="128" spans="1:25" x14ac:dyDescent="0.2">
      <c r="A128">
        <v>230</v>
      </c>
      <c r="B128" t="s">
        <v>1284</v>
      </c>
      <c r="C128" t="s">
        <v>613</v>
      </c>
      <c r="D128" t="s">
        <v>455</v>
      </c>
      <c r="E128">
        <v>29</v>
      </c>
      <c r="F128" t="s">
        <v>1365</v>
      </c>
      <c r="G128">
        <v>42</v>
      </c>
      <c r="H128">
        <v>200</v>
      </c>
      <c r="I128">
        <v>0.2</v>
      </c>
      <c r="J128" t="s">
        <v>1366</v>
      </c>
      <c r="K128">
        <v>3</v>
      </c>
      <c r="L128">
        <v>1</v>
      </c>
      <c r="M128">
        <v>0</v>
      </c>
      <c r="N128">
        <v>0</v>
      </c>
      <c r="O128">
        <v>0</v>
      </c>
      <c r="P128">
        <v>30</v>
      </c>
      <c r="Q128">
        <v>35</v>
      </c>
      <c r="R128">
        <v>15</v>
      </c>
      <c r="S128">
        <v>0</v>
      </c>
      <c r="T128" t="s">
        <v>455</v>
      </c>
      <c r="U128">
        <f>VLOOKUP(T128, '1.shp-prabhag-mapping-area'!B:G, 3, FALSE)</f>
        <v>1.8386498866900001E-7</v>
      </c>
      <c r="V128">
        <f>VLOOKUP(T128, '1.shp-prabhag-mapping-area'!B:G,6,FALSE)</f>
        <v>29</v>
      </c>
      <c r="W128">
        <v>0</v>
      </c>
      <c r="X128">
        <f t="shared" si="2"/>
        <v>1087.7546695964331</v>
      </c>
      <c r="Y128">
        <f t="shared" si="3"/>
        <v>4.7619047619047619</v>
      </c>
    </row>
    <row r="129" spans="1:25" x14ac:dyDescent="0.2">
      <c r="A129">
        <v>231</v>
      </c>
      <c r="B129" t="s">
        <v>1284</v>
      </c>
      <c r="C129" t="s">
        <v>614</v>
      </c>
      <c r="D129" t="s">
        <v>448</v>
      </c>
      <c r="E129">
        <v>30</v>
      </c>
      <c r="F129" t="s">
        <v>1365</v>
      </c>
      <c r="G129">
        <v>756</v>
      </c>
      <c r="H129">
        <v>3600</v>
      </c>
      <c r="I129">
        <v>0.5</v>
      </c>
      <c r="J129" t="s">
        <v>1366</v>
      </c>
      <c r="K129">
        <v>38</v>
      </c>
      <c r="L129">
        <v>2</v>
      </c>
      <c r="M129">
        <v>0</v>
      </c>
      <c r="N129">
        <v>0</v>
      </c>
      <c r="O129">
        <v>0</v>
      </c>
      <c r="P129">
        <v>550</v>
      </c>
      <c r="Q129">
        <v>600</v>
      </c>
      <c r="R129">
        <v>30</v>
      </c>
      <c r="S129">
        <v>0</v>
      </c>
      <c r="T129" t="s">
        <v>448</v>
      </c>
      <c r="U129">
        <f>VLOOKUP(T129, '1.shp-prabhag-mapping-area'!B:G, 3, FALSE)</f>
        <v>1.03715257335E-6</v>
      </c>
      <c r="V129">
        <f>VLOOKUP(T129, '1.shp-prabhag-mapping-area'!B:G,6,FALSE)</f>
        <v>30</v>
      </c>
      <c r="W129">
        <v>0</v>
      </c>
      <c r="X129">
        <f t="shared" si="2"/>
        <v>3471.0418625988746</v>
      </c>
      <c r="Y129">
        <f t="shared" si="3"/>
        <v>4.7619047619047619</v>
      </c>
    </row>
    <row r="130" spans="1:25" x14ac:dyDescent="0.2">
      <c r="A130">
        <v>232</v>
      </c>
      <c r="B130" t="s">
        <v>1284</v>
      </c>
      <c r="C130" t="s">
        <v>615</v>
      </c>
      <c r="D130" t="s">
        <v>445</v>
      </c>
      <c r="E130">
        <v>30</v>
      </c>
      <c r="F130" t="s">
        <v>1365</v>
      </c>
      <c r="G130">
        <v>2666</v>
      </c>
      <c r="H130">
        <v>11700</v>
      </c>
      <c r="I130">
        <v>1.5</v>
      </c>
      <c r="J130" t="s">
        <v>1366</v>
      </c>
      <c r="K130">
        <v>124</v>
      </c>
      <c r="L130">
        <v>4</v>
      </c>
      <c r="M130">
        <v>0</v>
      </c>
      <c r="N130">
        <v>0</v>
      </c>
      <c r="O130">
        <v>2</v>
      </c>
      <c r="P130">
        <v>1900</v>
      </c>
      <c r="Q130">
        <v>2000</v>
      </c>
      <c r="R130">
        <v>107</v>
      </c>
      <c r="S130">
        <v>0</v>
      </c>
      <c r="T130" t="s">
        <v>445</v>
      </c>
      <c r="U130">
        <f>VLOOKUP(T130, '1.shp-prabhag-mapping-area'!B:G, 3, FALSE)</f>
        <v>1.24085940138E-6</v>
      </c>
      <c r="V130">
        <f>VLOOKUP(T130, '1.shp-prabhag-mapping-area'!B:G,6,FALSE)</f>
        <v>30</v>
      </c>
      <c r="W130">
        <v>0</v>
      </c>
      <c r="X130">
        <f t="shared" si="2"/>
        <v>9428.9489905045248</v>
      </c>
      <c r="Y130">
        <f t="shared" si="3"/>
        <v>4.3885971492873219</v>
      </c>
    </row>
    <row r="131" spans="1:25" x14ac:dyDescent="0.2">
      <c r="A131">
        <v>233</v>
      </c>
      <c r="B131" t="s">
        <v>1284</v>
      </c>
      <c r="C131" t="s">
        <v>616</v>
      </c>
      <c r="D131" t="s">
        <v>446</v>
      </c>
      <c r="E131">
        <v>29</v>
      </c>
      <c r="F131" t="s">
        <v>1365</v>
      </c>
      <c r="G131">
        <v>93</v>
      </c>
      <c r="H131">
        <v>420</v>
      </c>
      <c r="I131">
        <v>0.4</v>
      </c>
      <c r="J131" t="s">
        <v>1366</v>
      </c>
      <c r="K131">
        <v>5</v>
      </c>
      <c r="L131">
        <v>15</v>
      </c>
      <c r="M131">
        <v>0</v>
      </c>
      <c r="N131">
        <v>0</v>
      </c>
      <c r="O131">
        <v>1</v>
      </c>
      <c r="P131">
        <v>80</v>
      </c>
      <c r="Q131">
        <v>90</v>
      </c>
      <c r="R131">
        <v>20</v>
      </c>
      <c r="S131">
        <v>0</v>
      </c>
      <c r="T131" t="s">
        <v>446</v>
      </c>
      <c r="U131">
        <f>VLOOKUP(T131, '1.shp-prabhag-mapping-area'!B:G, 3, FALSE)</f>
        <v>1.3097082788900001E-7</v>
      </c>
      <c r="V131">
        <f>VLOOKUP(T131, '1.shp-prabhag-mapping-area'!B:G,6,FALSE)</f>
        <v>29</v>
      </c>
      <c r="W131">
        <v>0</v>
      </c>
      <c r="X131">
        <f t="shared" ref="X131:X194" si="4">H131/(U131*1000000)</f>
        <v>3206.820990365557</v>
      </c>
      <c r="Y131">
        <f t="shared" ref="Y131:Y194" si="5">H131/G131</f>
        <v>4.5161290322580649</v>
      </c>
    </row>
    <row r="132" spans="1:25" x14ac:dyDescent="0.2">
      <c r="A132">
        <v>234</v>
      </c>
      <c r="B132" t="s">
        <v>1284</v>
      </c>
      <c r="C132" t="s">
        <v>617</v>
      </c>
      <c r="D132" t="s">
        <v>456</v>
      </c>
      <c r="E132">
        <v>29</v>
      </c>
      <c r="F132" t="s">
        <v>1363</v>
      </c>
      <c r="G132">
        <v>164</v>
      </c>
      <c r="H132">
        <v>778</v>
      </c>
      <c r="I132">
        <v>0.5</v>
      </c>
      <c r="J132" t="s">
        <v>1366</v>
      </c>
      <c r="K132">
        <v>9</v>
      </c>
      <c r="L132">
        <v>1</v>
      </c>
      <c r="M132">
        <v>0</v>
      </c>
      <c r="N132">
        <v>0</v>
      </c>
      <c r="O132">
        <v>0</v>
      </c>
      <c r="P132">
        <v>140</v>
      </c>
      <c r="Q132">
        <v>150</v>
      </c>
      <c r="R132">
        <v>45</v>
      </c>
      <c r="S132">
        <v>0</v>
      </c>
      <c r="T132" t="s">
        <v>456</v>
      </c>
      <c r="U132">
        <f>VLOOKUP(T132, '1.shp-prabhag-mapping-area'!B:G, 3, FALSE)</f>
        <v>1.9651509808499999E-7</v>
      </c>
      <c r="V132">
        <f>VLOOKUP(T132, '1.shp-prabhag-mapping-area'!B:G,6,FALSE)</f>
        <v>29</v>
      </c>
      <c r="W132">
        <v>0</v>
      </c>
      <c r="X132">
        <f t="shared" si="4"/>
        <v>3958.9833431703373</v>
      </c>
      <c r="Y132">
        <f t="shared" si="5"/>
        <v>4.7439024390243905</v>
      </c>
    </row>
    <row r="133" spans="1:25" x14ac:dyDescent="0.2">
      <c r="A133">
        <v>235</v>
      </c>
      <c r="B133" t="s">
        <v>1284</v>
      </c>
      <c r="C133" t="s">
        <v>618</v>
      </c>
      <c r="D133" t="s">
        <v>480</v>
      </c>
      <c r="E133">
        <v>33</v>
      </c>
      <c r="F133" t="s">
        <v>1363</v>
      </c>
      <c r="G133">
        <v>66</v>
      </c>
      <c r="H133">
        <v>300</v>
      </c>
      <c r="I133">
        <v>0.3</v>
      </c>
      <c r="J133" t="s">
        <v>1366</v>
      </c>
      <c r="K133">
        <v>4</v>
      </c>
      <c r="L133">
        <v>1</v>
      </c>
      <c r="M133">
        <v>0</v>
      </c>
      <c r="N133">
        <v>0</v>
      </c>
      <c r="O133">
        <v>0</v>
      </c>
      <c r="P133">
        <v>45</v>
      </c>
      <c r="Q133">
        <v>50</v>
      </c>
      <c r="R133">
        <v>15</v>
      </c>
      <c r="S133">
        <v>0</v>
      </c>
      <c r="T133" t="s">
        <v>480</v>
      </c>
      <c r="U133">
        <f>VLOOKUP(T133, '1.shp-prabhag-mapping-area'!B:G, 3, FALSE)</f>
        <v>2.2452574419699999E-7</v>
      </c>
      <c r="V133">
        <f>VLOOKUP(T133, '1.shp-prabhag-mapping-area'!B:G,6,FALSE)</f>
        <v>33</v>
      </c>
      <c r="W133">
        <v>0</v>
      </c>
      <c r="X133">
        <f t="shared" si="4"/>
        <v>1336.149674385573</v>
      </c>
      <c r="Y133">
        <f t="shared" si="5"/>
        <v>4.5454545454545459</v>
      </c>
    </row>
    <row r="134" spans="1:25" x14ac:dyDescent="0.2">
      <c r="A134">
        <v>236</v>
      </c>
      <c r="B134" t="s">
        <v>1284</v>
      </c>
      <c r="C134" t="s">
        <v>619</v>
      </c>
      <c r="D134" t="s">
        <v>477</v>
      </c>
      <c r="E134">
        <v>34</v>
      </c>
      <c r="F134" t="s">
        <v>1363</v>
      </c>
      <c r="G134">
        <v>76</v>
      </c>
      <c r="H134">
        <v>360</v>
      </c>
      <c r="I134">
        <v>0.5</v>
      </c>
      <c r="J134" t="s">
        <v>1366</v>
      </c>
      <c r="K134">
        <v>4</v>
      </c>
      <c r="L134">
        <v>11</v>
      </c>
      <c r="M134">
        <v>0</v>
      </c>
      <c r="N134">
        <v>0</v>
      </c>
      <c r="O134">
        <v>0</v>
      </c>
      <c r="P134">
        <v>35</v>
      </c>
      <c r="Q134">
        <v>45</v>
      </c>
      <c r="R134">
        <v>30</v>
      </c>
      <c r="S134">
        <v>0</v>
      </c>
      <c r="T134" t="s">
        <v>477</v>
      </c>
      <c r="U134">
        <f>VLOOKUP(T134, '1.shp-prabhag-mapping-area'!B:G, 3, FALSE)</f>
        <v>4.2380168429500002E-7</v>
      </c>
      <c r="V134">
        <f>VLOOKUP(T134, '1.shp-prabhag-mapping-area'!B:G,6,FALSE)</f>
        <v>34</v>
      </c>
      <c r="W134">
        <v>0</v>
      </c>
      <c r="X134">
        <f t="shared" si="4"/>
        <v>849.45391521712565</v>
      </c>
      <c r="Y134">
        <f t="shared" si="5"/>
        <v>4.7368421052631575</v>
      </c>
    </row>
    <row r="135" spans="1:25" x14ac:dyDescent="0.2">
      <c r="A135">
        <v>237</v>
      </c>
      <c r="B135" t="s">
        <v>1284</v>
      </c>
      <c r="C135" t="s">
        <v>620</v>
      </c>
      <c r="D135" t="s">
        <v>485</v>
      </c>
      <c r="E135">
        <v>34</v>
      </c>
      <c r="F135" t="s">
        <v>1363</v>
      </c>
      <c r="G135">
        <v>136</v>
      </c>
      <c r="H135">
        <v>597</v>
      </c>
      <c r="I135">
        <v>0.5</v>
      </c>
      <c r="J135" t="s">
        <v>1366</v>
      </c>
      <c r="K135">
        <v>7</v>
      </c>
      <c r="L135">
        <v>16</v>
      </c>
      <c r="M135">
        <v>0</v>
      </c>
      <c r="N135">
        <v>0</v>
      </c>
      <c r="O135">
        <v>1</v>
      </c>
      <c r="P135">
        <v>80</v>
      </c>
      <c r="Q135">
        <v>70</v>
      </c>
      <c r="R135">
        <v>45</v>
      </c>
      <c r="S135">
        <v>0</v>
      </c>
      <c r="T135" t="s">
        <v>485</v>
      </c>
      <c r="U135">
        <f>VLOOKUP(T135, '1.shp-prabhag-mapping-area'!B:G, 3, FALSE)</f>
        <v>2.1884986239100002E-6</v>
      </c>
      <c r="V135">
        <f>VLOOKUP(T135, '1.shp-prabhag-mapping-area'!B:G,6,FALSE)</f>
        <v>34</v>
      </c>
      <c r="W135">
        <v>0</v>
      </c>
      <c r="X135">
        <f t="shared" si="4"/>
        <v>272.78975343077531</v>
      </c>
      <c r="Y135">
        <f t="shared" si="5"/>
        <v>4.3897058823529411</v>
      </c>
    </row>
    <row r="136" spans="1:25" x14ac:dyDescent="0.2">
      <c r="A136">
        <v>238</v>
      </c>
      <c r="B136" t="s">
        <v>1284</v>
      </c>
      <c r="C136" t="s">
        <v>621</v>
      </c>
      <c r="D136" t="s">
        <v>479</v>
      </c>
      <c r="E136">
        <v>34</v>
      </c>
      <c r="F136" t="s">
        <v>1363</v>
      </c>
      <c r="G136">
        <v>298</v>
      </c>
      <c r="H136">
        <v>1416</v>
      </c>
      <c r="I136">
        <v>1</v>
      </c>
      <c r="J136" t="s">
        <v>1366</v>
      </c>
      <c r="K136">
        <v>15</v>
      </c>
      <c r="L136">
        <v>43</v>
      </c>
      <c r="M136">
        <v>0</v>
      </c>
      <c r="N136">
        <v>0</v>
      </c>
      <c r="O136">
        <v>1</v>
      </c>
      <c r="P136">
        <v>250</v>
      </c>
      <c r="Q136">
        <v>260</v>
      </c>
      <c r="R136">
        <v>95</v>
      </c>
      <c r="S136">
        <v>0</v>
      </c>
      <c r="T136" t="s">
        <v>479</v>
      </c>
      <c r="U136">
        <f>VLOOKUP(T136, '1.shp-prabhag-mapping-area'!B:G, 3, FALSE)</f>
        <v>1.4947061186099999E-6</v>
      </c>
      <c r="V136">
        <f>VLOOKUP(T136, '1.shp-prabhag-mapping-area'!B:G,6,FALSE)</f>
        <v>34</v>
      </c>
      <c r="W136">
        <v>0</v>
      </c>
      <c r="X136">
        <f t="shared" si="4"/>
        <v>947.3434157858452</v>
      </c>
      <c r="Y136">
        <f t="shared" si="5"/>
        <v>4.7516778523489931</v>
      </c>
    </row>
    <row r="137" spans="1:25" x14ac:dyDescent="0.2">
      <c r="A137">
        <v>239</v>
      </c>
      <c r="B137" t="s">
        <v>1284</v>
      </c>
      <c r="C137" t="s">
        <v>622</v>
      </c>
      <c r="D137" t="s">
        <v>478</v>
      </c>
      <c r="E137">
        <v>34</v>
      </c>
      <c r="F137" t="s">
        <v>1363</v>
      </c>
      <c r="G137">
        <v>286</v>
      </c>
      <c r="H137">
        <v>1300</v>
      </c>
      <c r="I137">
        <v>0.3</v>
      </c>
      <c r="J137" t="s">
        <v>1366</v>
      </c>
      <c r="K137">
        <v>14</v>
      </c>
      <c r="L137">
        <v>39</v>
      </c>
      <c r="M137">
        <v>0</v>
      </c>
      <c r="N137">
        <v>0</v>
      </c>
      <c r="O137">
        <v>1</v>
      </c>
      <c r="P137">
        <v>175</v>
      </c>
      <c r="Q137">
        <v>200</v>
      </c>
      <c r="R137">
        <v>10</v>
      </c>
      <c r="S137">
        <v>0</v>
      </c>
      <c r="T137" t="s">
        <v>478</v>
      </c>
      <c r="U137">
        <f>VLOOKUP(T137, '1.shp-prabhag-mapping-area'!B:G, 3, FALSE)</f>
        <v>4.0332549470099998E-7</v>
      </c>
      <c r="V137">
        <f>VLOOKUP(T137, '1.shp-prabhag-mapping-area'!B:G,6,FALSE)</f>
        <v>34</v>
      </c>
      <c r="W137" t="s">
        <v>1335</v>
      </c>
      <c r="X137">
        <f t="shared" si="4"/>
        <v>3223.2031376140449</v>
      </c>
      <c r="Y137">
        <f t="shared" si="5"/>
        <v>4.5454545454545459</v>
      </c>
    </row>
    <row r="138" spans="1:25" x14ac:dyDescent="0.2">
      <c r="A138">
        <v>240</v>
      </c>
      <c r="B138" t="s">
        <v>1284</v>
      </c>
      <c r="C138" t="s">
        <v>623</v>
      </c>
      <c r="D138" t="s">
        <v>275</v>
      </c>
      <c r="E138">
        <v>2</v>
      </c>
      <c r="F138" t="s">
        <v>1363</v>
      </c>
      <c r="G138">
        <v>159</v>
      </c>
      <c r="H138">
        <v>731</v>
      </c>
      <c r="I138">
        <v>0.5</v>
      </c>
      <c r="J138" t="s">
        <v>1366</v>
      </c>
      <c r="K138">
        <v>8</v>
      </c>
      <c r="L138">
        <v>25</v>
      </c>
      <c r="M138">
        <v>0</v>
      </c>
      <c r="N138">
        <v>0</v>
      </c>
      <c r="O138">
        <v>0</v>
      </c>
      <c r="P138">
        <v>128</v>
      </c>
      <c r="Q138">
        <v>128</v>
      </c>
      <c r="R138">
        <v>45</v>
      </c>
      <c r="S138">
        <v>0</v>
      </c>
      <c r="T138" t="s">
        <v>275</v>
      </c>
      <c r="U138">
        <f>VLOOKUP(T138, '1.shp-prabhag-mapping-area'!B:G, 3, FALSE)</f>
        <v>6.7167359991800003E-7</v>
      </c>
      <c r="V138">
        <f>VLOOKUP(T138, '1.shp-prabhag-mapping-area'!B:G,6,FALSE)</f>
        <v>2</v>
      </c>
      <c r="W138">
        <v>0</v>
      </c>
      <c r="X138">
        <f t="shared" si="4"/>
        <v>1088.326234780171</v>
      </c>
      <c r="Y138">
        <f t="shared" si="5"/>
        <v>4.5974842767295598</v>
      </c>
    </row>
    <row r="139" spans="1:25" x14ac:dyDescent="0.2">
      <c r="A139">
        <v>241</v>
      </c>
      <c r="B139" t="s">
        <v>1284</v>
      </c>
      <c r="C139" t="s">
        <v>624</v>
      </c>
      <c r="D139" t="s">
        <v>465</v>
      </c>
      <c r="E139">
        <v>30</v>
      </c>
      <c r="F139" t="s">
        <v>1365</v>
      </c>
      <c r="G139">
        <v>66</v>
      </c>
      <c r="H139">
        <v>310</v>
      </c>
      <c r="I139">
        <v>0.3</v>
      </c>
      <c r="J139" t="s">
        <v>1366</v>
      </c>
      <c r="K139">
        <v>4</v>
      </c>
      <c r="L139">
        <v>9</v>
      </c>
      <c r="M139">
        <v>0</v>
      </c>
      <c r="N139">
        <v>0</v>
      </c>
      <c r="O139">
        <v>1</v>
      </c>
      <c r="P139">
        <v>60</v>
      </c>
      <c r="Q139">
        <v>60</v>
      </c>
      <c r="R139">
        <v>8</v>
      </c>
      <c r="S139">
        <v>0</v>
      </c>
      <c r="T139" t="s">
        <v>465</v>
      </c>
      <c r="U139">
        <f>VLOOKUP(T139, '1.shp-prabhag-mapping-area'!B:G, 3, FALSE)</f>
        <v>1.2460599586800001E-7</v>
      </c>
      <c r="V139">
        <f>VLOOKUP(T139, '1.shp-prabhag-mapping-area'!B:G,6,FALSE)</f>
        <v>30</v>
      </c>
      <c r="W139" t="s">
        <v>1335</v>
      </c>
      <c r="X139">
        <f t="shared" si="4"/>
        <v>2487.8417594639272</v>
      </c>
      <c r="Y139">
        <f t="shared" si="5"/>
        <v>4.6969696969696972</v>
      </c>
    </row>
    <row r="140" spans="1:25" x14ac:dyDescent="0.2">
      <c r="A140">
        <v>242</v>
      </c>
      <c r="B140" t="s">
        <v>1284</v>
      </c>
      <c r="C140" t="s">
        <v>625</v>
      </c>
      <c r="D140" t="s">
        <v>457</v>
      </c>
      <c r="E140">
        <v>29</v>
      </c>
      <c r="F140" t="s">
        <v>1365</v>
      </c>
      <c r="G140">
        <v>142</v>
      </c>
      <c r="H140">
        <v>622</v>
      </c>
      <c r="I140">
        <v>0.5</v>
      </c>
      <c r="J140" t="s">
        <v>1366</v>
      </c>
      <c r="K140">
        <v>7</v>
      </c>
      <c r="L140">
        <v>1</v>
      </c>
      <c r="M140">
        <v>0</v>
      </c>
      <c r="N140">
        <v>0</v>
      </c>
      <c r="O140">
        <v>0</v>
      </c>
      <c r="P140">
        <v>70</v>
      </c>
      <c r="Q140">
        <v>75</v>
      </c>
      <c r="R140">
        <v>45</v>
      </c>
      <c r="S140">
        <v>0</v>
      </c>
      <c r="T140" t="s">
        <v>457</v>
      </c>
      <c r="U140">
        <f>VLOOKUP(T140, '1.shp-prabhag-mapping-area'!B:G, 3, FALSE)</f>
        <v>1.82744270171E-7</v>
      </c>
      <c r="V140">
        <f>VLOOKUP(T140, '1.shp-prabhag-mapping-area'!B:G,6,FALSE)</f>
        <v>29</v>
      </c>
      <c r="W140" t="s">
        <v>1334</v>
      </c>
      <c r="X140">
        <f t="shared" si="4"/>
        <v>3403.6634878782984</v>
      </c>
      <c r="Y140">
        <f t="shared" si="5"/>
        <v>4.380281690140845</v>
      </c>
    </row>
    <row r="141" spans="1:25" x14ac:dyDescent="0.2">
      <c r="A141">
        <v>243</v>
      </c>
      <c r="B141" t="s">
        <v>1284</v>
      </c>
      <c r="C141" t="s">
        <v>626</v>
      </c>
      <c r="D141" t="s">
        <v>461</v>
      </c>
      <c r="E141">
        <v>30</v>
      </c>
      <c r="F141" t="s">
        <v>1365</v>
      </c>
      <c r="G141">
        <v>381</v>
      </c>
      <c r="H141">
        <v>1671</v>
      </c>
      <c r="I141">
        <v>0.4</v>
      </c>
      <c r="J141" t="s">
        <v>1366</v>
      </c>
      <c r="K141">
        <v>18</v>
      </c>
      <c r="L141">
        <v>2</v>
      </c>
      <c r="M141">
        <v>0</v>
      </c>
      <c r="N141">
        <v>0</v>
      </c>
      <c r="O141">
        <v>1</v>
      </c>
      <c r="P141">
        <v>310</v>
      </c>
      <c r="Q141">
        <v>340</v>
      </c>
      <c r="R141">
        <v>20</v>
      </c>
      <c r="S141">
        <v>0</v>
      </c>
      <c r="T141" t="s">
        <v>461</v>
      </c>
      <c r="U141">
        <f>VLOOKUP(T141, '1.shp-prabhag-mapping-area'!B:G, 3, FALSE)</f>
        <v>3.6244889598400001E-7</v>
      </c>
      <c r="V141">
        <f>VLOOKUP(T141, '1.shp-prabhag-mapping-area'!B:G,6,FALSE)</f>
        <v>30</v>
      </c>
      <c r="W141">
        <v>0</v>
      </c>
      <c r="X141">
        <f t="shared" si="4"/>
        <v>4610.3051175351493</v>
      </c>
      <c r="Y141">
        <f t="shared" si="5"/>
        <v>4.3858267716535435</v>
      </c>
    </row>
    <row r="142" spans="1:25" x14ac:dyDescent="0.2">
      <c r="A142">
        <v>244</v>
      </c>
      <c r="B142" t="s">
        <v>1284</v>
      </c>
      <c r="C142" t="s">
        <v>627</v>
      </c>
      <c r="D142" t="s">
        <v>459</v>
      </c>
      <c r="E142">
        <v>29</v>
      </c>
      <c r="F142" t="s">
        <v>1363</v>
      </c>
      <c r="G142">
        <v>152</v>
      </c>
      <c r="H142">
        <v>757</v>
      </c>
      <c r="I142">
        <v>0.5</v>
      </c>
      <c r="J142" t="s">
        <v>1366</v>
      </c>
      <c r="K142">
        <v>8</v>
      </c>
      <c r="L142">
        <v>23</v>
      </c>
      <c r="M142">
        <v>0</v>
      </c>
      <c r="N142">
        <v>0</v>
      </c>
      <c r="O142">
        <v>1</v>
      </c>
      <c r="P142">
        <v>110</v>
      </c>
      <c r="Q142">
        <v>125</v>
      </c>
      <c r="R142">
        <v>45</v>
      </c>
      <c r="S142">
        <v>0</v>
      </c>
      <c r="T142" t="s">
        <v>459</v>
      </c>
      <c r="U142">
        <f>VLOOKUP(T142, '1.shp-prabhag-mapping-area'!B:G, 3, FALSE)</f>
        <v>5.3726767104300001E-7</v>
      </c>
      <c r="V142">
        <f>VLOOKUP(T142, '1.shp-prabhag-mapping-area'!B:G,6,FALSE)</f>
        <v>29</v>
      </c>
      <c r="W142">
        <v>0</v>
      </c>
      <c r="X142">
        <f t="shared" si="4"/>
        <v>1408.9811109059153</v>
      </c>
      <c r="Y142">
        <f t="shared" si="5"/>
        <v>4.9802631578947372</v>
      </c>
    </row>
    <row r="143" spans="1:25" x14ac:dyDescent="0.2">
      <c r="A143">
        <v>245</v>
      </c>
      <c r="B143" t="s">
        <v>1284</v>
      </c>
      <c r="C143" t="s">
        <v>611</v>
      </c>
      <c r="D143" t="s">
        <v>389</v>
      </c>
      <c r="E143">
        <v>29</v>
      </c>
      <c r="F143" t="s">
        <v>1365</v>
      </c>
      <c r="G143">
        <v>1430</v>
      </c>
      <c r="H143">
        <v>6276</v>
      </c>
      <c r="I143">
        <v>1</v>
      </c>
      <c r="J143" t="s">
        <v>1366</v>
      </c>
      <c r="K143">
        <v>67</v>
      </c>
      <c r="L143">
        <v>1</v>
      </c>
      <c r="M143">
        <v>0</v>
      </c>
      <c r="N143">
        <v>0</v>
      </c>
      <c r="O143">
        <v>4</v>
      </c>
      <c r="P143">
        <v>1300</v>
      </c>
      <c r="Q143">
        <v>1100</v>
      </c>
      <c r="R143">
        <v>95</v>
      </c>
      <c r="S143">
        <v>0</v>
      </c>
      <c r="T143" t="s">
        <v>389</v>
      </c>
      <c r="U143">
        <f>VLOOKUP(T143, '1.shp-prabhag-mapping-area'!B:G, 3, FALSE)</f>
        <v>1.3615265565500001E-6</v>
      </c>
      <c r="V143">
        <f>VLOOKUP(T143, '1.shp-prabhag-mapping-area'!B:G,6,FALSE)</f>
        <v>29</v>
      </c>
      <c r="W143">
        <v>0</v>
      </c>
      <c r="X143">
        <f t="shared" si="4"/>
        <v>4609.5318301413708</v>
      </c>
      <c r="Y143">
        <f t="shared" si="5"/>
        <v>4.3888111888111885</v>
      </c>
    </row>
    <row r="144" spans="1:25" x14ac:dyDescent="0.2">
      <c r="A144">
        <v>246</v>
      </c>
      <c r="B144" t="s">
        <v>1284</v>
      </c>
      <c r="C144" t="s">
        <v>628</v>
      </c>
      <c r="D144" t="s">
        <v>472</v>
      </c>
      <c r="E144">
        <v>30</v>
      </c>
      <c r="F144" t="s">
        <v>1363</v>
      </c>
      <c r="G144">
        <v>74</v>
      </c>
      <c r="H144">
        <v>350</v>
      </c>
      <c r="I144">
        <v>0.2</v>
      </c>
      <c r="J144" t="s">
        <v>1366</v>
      </c>
      <c r="K144">
        <v>4</v>
      </c>
      <c r="L144">
        <v>1</v>
      </c>
      <c r="M144">
        <v>0</v>
      </c>
      <c r="N144">
        <v>0</v>
      </c>
      <c r="O144">
        <v>0</v>
      </c>
      <c r="P144">
        <v>40</v>
      </c>
      <c r="Q144">
        <v>35</v>
      </c>
      <c r="R144">
        <v>15</v>
      </c>
      <c r="S144">
        <v>0</v>
      </c>
      <c r="T144" t="s">
        <v>472</v>
      </c>
      <c r="U144">
        <f>VLOOKUP(T144, '1.shp-prabhag-mapping-area'!B:G, 3, FALSE)</f>
        <v>5.1283883796299996E-7</v>
      </c>
      <c r="V144">
        <f>VLOOKUP(T144, '1.shp-prabhag-mapping-area'!B:G,6,FALSE)</f>
        <v>30</v>
      </c>
      <c r="W144" t="s">
        <v>1335</v>
      </c>
      <c r="X144">
        <f t="shared" si="4"/>
        <v>682.4756123974596</v>
      </c>
      <c r="Y144">
        <f t="shared" si="5"/>
        <v>4.7297297297297298</v>
      </c>
    </row>
    <row r="145" spans="1:25" x14ac:dyDescent="0.2">
      <c r="A145">
        <v>247</v>
      </c>
      <c r="B145" t="s">
        <v>1284</v>
      </c>
      <c r="C145" t="s">
        <v>629</v>
      </c>
      <c r="D145" t="s">
        <v>464</v>
      </c>
      <c r="E145">
        <v>30</v>
      </c>
      <c r="F145" t="s">
        <v>1365</v>
      </c>
      <c r="G145">
        <v>69</v>
      </c>
      <c r="H145">
        <v>327</v>
      </c>
      <c r="I145">
        <v>0.3</v>
      </c>
      <c r="J145" t="s">
        <v>1366</v>
      </c>
      <c r="K145">
        <v>4</v>
      </c>
      <c r="L145">
        <v>1</v>
      </c>
      <c r="M145">
        <v>0</v>
      </c>
      <c r="N145">
        <v>0</v>
      </c>
      <c r="O145">
        <v>0</v>
      </c>
      <c r="P145">
        <v>55</v>
      </c>
      <c r="Q145">
        <v>56</v>
      </c>
      <c r="R145">
        <v>15</v>
      </c>
      <c r="S145">
        <v>0</v>
      </c>
      <c r="T145" t="s">
        <v>464</v>
      </c>
      <c r="U145">
        <f>VLOOKUP(T145, '1.shp-prabhag-mapping-area'!B:G, 3, FALSE)</f>
        <v>3.1124704489099999E-8</v>
      </c>
      <c r="V145">
        <f>VLOOKUP(T145, '1.shp-prabhag-mapping-area'!B:G,6,FALSE)</f>
        <v>30</v>
      </c>
      <c r="W145">
        <v>0</v>
      </c>
      <c r="X145">
        <f t="shared" si="4"/>
        <v>10506.12384495142</v>
      </c>
      <c r="Y145">
        <f t="shared" si="5"/>
        <v>4.7391304347826084</v>
      </c>
    </row>
    <row r="146" spans="1:25" x14ac:dyDescent="0.2">
      <c r="A146">
        <v>248</v>
      </c>
      <c r="B146" t="s">
        <v>1284</v>
      </c>
      <c r="C146" t="s">
        <v>630</v>
      </c>
      <c r="D146" t="s">
        <v>471</v>
      </c>
      <c r="E146">
        <v>30</v>
      </c>
      <c r="F146" t="s">
        <v>1365</v>
      </c>
      <c r="G146">
        <v>198</v>
      </c>
      <c r="H146">
        <v>866</v>
      </c>
      <c r="I146">
        <v>0.5</v>
      </c>
      <c r="J146" t="s">
        <v>1366</v>
      </c>
      <c r="K146">
        <v>10</v>
      </c>
      <c r="L146">
        <v>1</v>
      </c>
      <c r="M146">
        <v>0</v>
      </c>
      <c r="N146">
        <v>0</v>
      </c>
      <c r="O146">
        <v>0</v>
      </c>
      <c r="P146">
        <v>180</v>
      </c>
      <c r="Q146">
        <v>175</v>
      </c>
      <c r="R146">
        <v>45</v>
      </c>
      <c r="S146">
        <v>0</v>
      </c>
      <c r="T146" t="s">
        <v>471</v>
      </c>
      <c r="U146">
        <f>VLOOKUP(T146, '1.shp-prabhag-mapping-area'!B:G, 3, FALSE)</f>
        <v>5.1935473653800005E-7</v>
      </c>
      <c r="V146">
        <f>VLOOKUP(T146, '1.shp-prabhag-mapping-area'!B:G,6,FALSE)</f>
        <v>30</v>
      </c>
      <c r="W146" t="s">
        <v>1335</v>
      </c>
      <c r="X146">
        <f t="shared" si="4"/>
        <v>1667.4537441840328</v>
      </c>
      <c r="Y146">
        <f t="shared" si="5"/>
        <v>4.3737373737373737</v>
      </c>
    </row>
    <row r="147" spans="1:25" x14ac:dyDescent="0.2">
      <c r="A147">
        <v>249</v>
      </c>
      <c r="B147" t="s">
        <v>1284</v>
      </c>
      <c r="C147" t="s">
        <v>631</v>
      </c>
      <c r="D147" t="s">
        <v>474</v>
      </c>
      <c r="E147">
        <v>34</v>
      </c>
      <c r="F147" t="s">
        <v>1363</v>
      </c>
      <c r="G147">
        <v>79</v>
      </c>
      <c r="H147">
        <v>376</v>
      </c>
      <c r="I147">
        <v>0.3</v>
      </c>
      <c r="J147" t="s">
        <v>1366</v>
      </c>
      <c r="K147">
        <v>4</v>
      </c>
      <c r="L147">
        <v>12</v>
      </c>
      <c r="M147">
        <v>0</v>
      </c>
      <c r="N147">
        <v>0</v>
      </c>
      <c r="O147">
        <v>0</v>
      </c>
      <c r="P147">
        <v>25</v>
      </c>
      <c r="Q147">
        <v>35</v>
      </c>
      <c r="R147">
        <v>7</v>
      </c>
      <c r="S147">
        <v>0</v>
      </c>
      <c r="T147" t="s">
        <v>474</v>
      </c>
      <c r="U147">
        <f>VLOOKUP(T147, '1.shp-prabhag-mapping-area'!B:G, 3, FALSE)</f>
        <v>4.5739482544100003E-8</v>
      </c>
      <c r="V147">
        <f>VLOOKUP(T147, '1.shp-prabhag-mapping-area'!B:G,6,FALSE)</f>
        <v>34</v>
      </c>
      <c r="W147" t="s">
        <v>1334</v>
      </c>
      <c r="X147">
        <f t="shared" si="4"/>
        <v>8220.4690365151655</v>
      </c>
      <c r="Y147">
        <f t="shared" si="5"/>
        <v>4.7594936708860756</v>
      </c>
    </row>
    <row r="148" spans="1:25" x14ac:dyDescent="0.2">
      <c r="A148">
        <v>250</v>
      </c>
      <c r="B148" t="s">
        <v>1284</v>
      </c>
      <c r="C148" t="s">
        <v>632</v>
      </c>
      <c r="D148" t="s">
        <v>466</v>
      </c>
      <c r="E148">
        <v>30</v>
      </c>
      <c r="F148" t="s">
        <v>1365</v>
      </c>
      <c r="G148">
        <v>406</v>
      </c>
      <c r="H148">
        <v>1977</v>
      </c>
      <c r="I148">
        <v>0.5</v>
      </c>
      <c r="J148" t="s">
        <v>1366</v>
      </c>
      <c r="K148">
        <v>21</v>
      </c>
      <c r="L148">
        <v>1</v>
      </c>
      <c r="M148">
        <v>0</v>
      </c>
      <c r="N148">
        <v>0</v>
      </c>
      <c r="O148">
        <v>3</v>
      </c>
      <c r="P148">
        <v>340</v>
      </c>
      <c r="Q148">
        <v>360</v>
      </c>
      <c r="R148">
        <v>30</v>
      </c>
      <c r="S148">
        <v>0</v>
      </c>
      <c r="T148" t="s">
        <v>466</v>
      </c>
      <c r="U148">
        <f>VLOOKUP(T148, '1.shp-prabhag-mapping-area'!B:G, 3, FALSE)</f>
        <v>2.1074897031699999E-7</v>
      </c>
      <c r="V148">
        <f>VLOOKUP(T148, '1.shp-prabhag-mapping-area'!B:G,6,FALSE)</f>
        <v>30</v>
      </c>
      <c r="W148" t="s">
        <v>1337</v>
      </c>
      <c r="X148">
        <f t="shared" si="4"/>
        <v>9380.8287510315113</v>
      </c>
      <c r="Y148">
        <f t="shared" si="5"/>
        <v>4.8694581280788176</v>
      </c>
    </row>
    <row r="149" spans="1:25" x14ac:dyDescent="0.2">
      <c r="A149">
        <v>251</v>
      </c>
      <c r="B149" t="s">
        <v>1284</v>
      </c>
      <c r="C149" t="s">
        <v>633</v>
      </c>
      <c r="D149" t="s">
        <v>473</v>
      </c>
      <c r="E149">
        <v>30</v>
      </c>
      <c r="F149" t="s">
        <v>1365</v>
      </c>
      <c r="G149">
        <v>125</v>
      </c>
      <c r="H149">
        <v>595</v>
      </c>
      <c r="I149">
        <v>0.5</v>
      </c>
      <c r="J149" t="s">
        <v>1366</v>
      </c>
      <c r="K149">
        <v>7</v>
      </c>
      <c r="L149">
        <v>1</v>
      </c>
      <c r="M149">
        <v>0</v>
      </c>
      <c r="N149">
        <v>0</v>
      </c>
      <c r="O149">
        <v>1</v>
      </c>
      <c r="P149">
        <v>100</v>
      </c>
      <c r="Q149">
        <v>110</v>
      </c>
      <c r="R149">
        <v>45</v>
      </c>
      <c r="S149">
        <v>0</v>
      </c>
      <c r="T149" t="s">
        <v>473</v>
      </c>
      <c r="U149">
        <f>VLOOKUP(T149, '1.shp-prabhag-mapping-area'!B:G, 3, FALSE)</f>
        <v>2.2135248583299999E-7</v>
      </c>
      <c r="V149">
        <f>VLOOKUP(T149, '1.shp-prabhag-mapping-area'!B:G,6,FALSE)</f>
        <v>30</v>
      </c>
      <c r="W149">
        <v>0</v>
      </c>
      <c r="X149">
        <f t="shared" si="4"/>
        <v>2688.0204112498627</v>
      </c>
      <c r="Y149">
        <f t="shared" si="5"/>
        <v>4.76</v>
      </c>
    </row>
    <row r="150" spans="1:25" x14ac:dyDescent="0.2">
      <c r="A150">
        <v>252</v>
      </c>
      <c r="B150" t="s">
        <v>1284</v>
      </c>
      <c r="C150" t="s">
        <v>634</v>
      </c>
      <c r="D150" t="s">
        <v>444</v>
      </c>
      <c r="E150">
        <v>30</v>
      </c>
      <c r="F150" t="s">
        <v>1365</v>
      </c>
      <c r="G150">
        <v>183</v>
      </c>
      <c r="H150">
        <v>828</v>
      </c>
      <c r="I150">
        <v>0.5</v>
      </c>
      <c r="J150" t="s">
        <v>1366</v>
      </c>
      <c r="K150">
        <v>9</v>
      </c>
      <c r="L150">
        <v>1</v>
      </c>
      <c r="M150">
        <v>0</v>
      </c>
      <c r="N150">
        <v>0</v>
      </c>
      <c r="O150">
        <v>0</v>
      </c>
      <c r="P150">
        <v>110</v>
      </c>
      <c r="Q150">
        <v>125</v>
      </c>
      <c r="R150">
        <v>45</v>
      </c>
      <c r="S150">
        <v>0</v>
      </c>
      <c r="T150" t="s">
        <v>444</v>
      </c>
      <c r="U150">
        <f>VLOOKUP(T150, '1.shp-prabhag-mapping-area'!B:G, 3, FALSE)</f>
        <v>4.3997908008100001E-6</v>
      </c>
      <c r="V150">
        <f>VLOOKUP(T150, '1.shp-prabhag-mapping-area'!B:G,6,FALSE)</f>
        <v>30</v>
      </c>
      <c r="W150" t="s">
        <v>1335</v>
      </c>
      <c r="X150">
        <f t="shared" si="4"/>
        <v>188.19076576267341</v>
      </c>
      <c r="Y150">
        <f t="shared" si="5"/>
        <v>4.5245901639344259</v>
      </c>
    </row>
    <row r="151" spans="1:25" x14ac:dyDescent="0.2">
      <c r="A151">
        <v>253</v>
      </c>
      <c r="B151" t="s">
        <v>1284</v>
      </c>
      <c r="C151" t="s">
        <v>635</v>
      </c>
      <c r="D151" t="s">
        <v>475</v>
      </c>
      <c r="E151">
        <v>30</v>
      </c>
      <c r="F151" t="s">
        <v>1363</v>
      </c>
      <c r="G151">
        <v>201</v>
      </c>
      <c r="H151">
        <v>881</v>
      </c>
      <c r="I151">
        <v>0.5</v>
      </c>
      <c r="J151" t="s">
        <v>1366</v>
      </c>
      <c r="K151">
        <v>10</v>
      </c>
      <c r="L151">
        <v>1</v>
      </c>
      <c r="M151">
        <v>0</v>
      </c>
      <c r="N151">
        <v>0</v>
      </c>
      <c r="O151">
        <v>0</v>
      </c>
      <c r="P151">
        <v>100</v>
      </c>
      <c r="Q151">
        <v>160</v>
      </c>
      <c r="R151">
        <v>45</v>
      </c>
      <c r="S151">
        <v>0</v>
      </c>
      <c r="T151" t="s">
        <v>475</v>
      </c>
      <c r="U151">
        <f>VLOOKUP(T151, '1.shp-prabhag-mapping-area'!B:G, 3, FALSE)</f>
        <v>3.2013522223600001E-6</v>
      </c>
      <c r="V151">
        <f>VLOOKUP(T151, '1.shp-prabhag-mapping-area'!B:G,6,FALSE)</f>
        <v>30</v>
      </c>
      <c r="W151" t="s">
        <v>1335</v>
      </c>
      <c r="X151">
        <f t="shared" si="4"/>
        <v>275.1962104783762</v>
      </c>
      <c r="Y151">
        <f t="shared" si="5"/>
        <v>4.3830845771144276</v>
      </c>
    </row>
    <row r="152" spans="1:25" x14ac:dyDescent="0.2">
      <c r="A152">
        <v>254</v>
      </c>
      <c r="B152" t="s">
        <v>1284</v>
      </c>
      <c r="C152" t="s">
        <v>636</v>
      </c>
      <c r="D152" t="s">
        <v>447</v>
      </c>
      <c r="E152">
        <v>30</v>
      </c>
      <c r="F152" t="s">
        <v>1365</v>
      </c>
      <c r="G152">
        <v>81</v>
      </c>
      <c r="H152">
        <v>395</v>
      </c>
      <c r="I152">
        <v>0.3</v>
      </c>
      <c r="J152" t="s">
        <v>1366</v>
      </c>
      <c r="K152">
        <v>5</v>
      </c>
      <c r="L152">
        <v>12</v>
      </c>
      <c r="M152">
        <v>0</v>
      </c>
      <c r="N152">
        <v>0</v>
      </c>
      <c r="O152">
        <v>1</v>
      </c>
      <c r="P152">
        <v>70</v>
      </c>
      <c r="Q152">
        <v>60</v>
      </c>
      <c r="R152">
        <v>12</v>
      </c>
      <c r="S152">
        <v>0</v>
      </c>
      <c r="T152" t="s">
        <v>447</v>
      </c>
      <c r="U152">
        <f>VLOOKUP(T152, '1.shp-prabhag-mapping-area'!B:G, 3, FALSE)</f>
        <v>5.1582753368199996E-6</v>
      </c>
      <c r="V152">
        <f>VLOOKUP(T152, '1.shp-prabhag-mapping-area'!B:G,6,FALSE)</f>
        <v>30</v>
      </c>
      <c r="W152" t="s">
        <v>1335</v>
      </c>
      <c r="X152">
        <f t="shared" si="4"/>
        <v>76.575982127296001</v>
      </c>
      <c r="Y152">
        <f t="shared" si="5"/>
        <v>4.8765432098765435</v>
      </c>
    </row>
    <row r="153" spans="1:25" x14ac:dyDescent="0.2">
      <c r="A153">
        <v>255</v>
      </c>
      <c r="B153" t="s">
        <v>1284</v>
      </c>
      <c r="C153" t="s">
        <v>637</v>
      </c>
      <c r="D153" t="s">
        <v>64</v>
      </c>
      <c r="E153">
        <v>7</v>
      </c>
      <c r="F153" t="s">
        <v>1365</v>
      </c>
      <c r="G153">
        <v>4144</v>
      </c>
      <c r="H153">
        <v>18189</v>
      </c>
      <c r="I153">
        <v>1.5</v>
      </c>
      <c r="J153" t="s">
        <v>1366</v>
      </c>
      <c r="K153">
        <v>192</v>
      </c>
      <c r="L153">
        <v>5</v>
      </c>
      <c r="M153">
        <v>0</v>
      </c>
      <c r="N153">
        <v>0</v>
      </c>
      <c r="O153">
        <v>3</v>
      </c>
      <c r="P153">
        <v>3000</v>
      </c>
      <c r="Q153">
        <v>3100</v>
      </c>
      <c r="R153">
        <v>107</v>
      </c>
      <c r="S153">
        <v>0</v>
      </c>
      <c r="T153" t="s">
        <v>64</v>
      </c>
      <c r="U153">
        <f>VLOOKUP(T153, '1.shp-prabhag-mapping-area'!B:G, 3, FALSE)</f>
        <v>1.7934159198100001E-7</v>
      </c>
      <c r="V153">
        <f>VLOOKUP(T153, '1.shp-prabhag-mapping-area'!B:G,6,FALSE)</f>
        <v>7</v>
      </c>
      <c r="W153" t="s">
        <v>1335</v>
      </c>
      <c r="X153">
        <f t="shared" si="4"/>
        <v>101420.97992487429</v>
      </c>
      <c r="Y153">
        <f t="shared" si="5"/>
        <v>4.3892374517374515</v>
      </c>
    </row>
    <row r="154" spans="1:25" x14ac:dyDescent="0.2">
      <c r="A154">
        <v>256</v>
      </c>
      <c r="B154" t="s">
        <v>1284</v>
      </c>
      <c r="C154" t="s">
        <v>638</v>
      </c>
      <c r="D154" t="s">
        <v>441</v>
      </c>
      <c r="E154">
        <v>30</v>
      </c>
      <c r="F154" t="s">
        <v>1365</v>
      </c>
      <c r="G154">
        <v>183</v>
      </c>
      <c r="H154">
        <v>866</v>
      </c>
      <c r="I154">
        <v>0.5</v>
      </c>
      <c r="J154" t="s">
        <v>1366</v>
      </c>
      <c r="K154">
        <v>10</v>
      </c>
      <c r="L154">
        <v>1</v>
      </c>
      <c r="M154">
        <v>0</v>
      </c>
      <c r="N154">
        <v>0</v>
      </c>
      <c r="O154">
        <v>0</v>
      </c>
      <c r="P154">
        <v>147</v>
      </c>
      <c r="Q154">
        <v>175</v>
      </c>
      <c r="R154">
        <v>45</v>
      </c>
      <c r="S154">
        <v>0</v>
      </c>
      <c r="T154" t="s">
        <v>441</v>
      </c>
      <c r="U154">
        <f>VLOOKUP(T154, '1.shp-prabhag-mapping-area'!B:G, 3, FALSE)</f>
        <v>4.3619062034900004E-6</v>
      </c>
      <c r="V154">
        <f>VLOOKUP(T154, '1.shp-prabhag-mapping-area'!B:G,6,FALSE)</f>
        <v>30</v>
      </c>
      <c r="W154" t="s">
        <v>1335</v>
      </c>
      <c r="X154">
        <f t="shared" si="4"/>
        <v>198.53705228853974</v>
      </c>
      <c r="Y154">
        <f t="shared" si="5"/>
        <v>4.7322404371584703</v>
      </c>
    </row>
    <row r="155" spans="1:25" x14ac:dyDescent="0.2">
      <c r="A155">
        <v>257</v>
      </c>
      <c r="B155" t="s">
        <v>1284</v>
      </c>
      <c r="C155" t="s">
        <v>639</v>
      </c>
      <c r="D155" t="s">
        <v>304</v>
      </c>
      <c r="E155">
        <v>6</v>
      </c>
      <c r="F155" t="s">
        <v>1365</v>
      </c>
      <c r="G155">
        <v>4784</v>
      </c>
      <c r="H155">
        <v>21000</v>
      </c>
      <c r="I155">
        <v>10</v>
      </c>
      <c r="J155" t="s">
        <v>1366</v>
      </c>
      <c r="K155">
        <v>222</v>
      </c>
      <c r="L155">
        <v>150</v>
      </c>
      <c r="M155">
        <v>0</v>
      </c>
      <c r="N155">
        <v>0</v>
      </c>
      <c r="O155">
        <v>0</v>
      </c>
      <c r="P155">
        <v>3827</v>
      </c>
      <c r="Q155">
        <v>3822</v>
      </c>
      <c r="R155">
        <v>200</v>
      </c>
      <c r="S155">
        <v>0</v>
      </c>
      <c r="T155" t="s">
        <v>304</v>
      </c>
      <c r="U155">
        <f>VLOOKUP(T155, '1.shp-prabhag-mapping-area'!B:G, 3, FALSE)</f>
        <v>1.0507329945600001E-5</v>
      </c>
      <c r="V155">
        <f>VLOOKUP(T155, '1.shp-prabhag-mapping-area'!B:G,6,FALSE)</f>
        <v>6</v>
      </c>
      <c r="W155">
        <v>0</v>
      </c>
      <c r="X155">
        <f t="shared" si="4"/>
        <v>1998.6047938652446</v>
      </c>
      <c r="Y155">
        <f t="shared" si="5"/>
        <v>4.3896321070234112</v>
      </c>
    </row>
    <row r="156" spans="1:25" x14ac:dyDescent="0.2">
      <c r="A156">
        <v>258</v>
      </c>
      <c r="B156" t="s">
        <v>1284</v>
      </c>
      <c r="C156" t="s">
        <v>640</v>
      </c>
      <c r="D156" t="s">
        <v>291</v>
      </c>
      <c r="E156">
        <v>6</v>
      </c>
      <c r="F156" t="s">
        <v>1365</v>
      </c>
      <c r="G156">
        <v>732</v>
      </c>
      <c r="H156">
        <v>3212</v>
      </c>
      <c r="I156">
        <v>1</v>
      </c>
      <c r="J156" t="s">
        <v>1366</v>
      </c>
      <c r="K156">
        <v>34</v>
      </c>
      <c r="L156">
        <v>20</v>
      </c>
      <c r="M156">
        <v>0</v>
      </c>
      <c r="N156">
        <v>0</v>
      </c>
      <c r="O156">
        <v>0</v>
      </c>
      <c r="P156">
        <v>586</v>
      </c>
      <c r="Q156">
        <v>720</v>
      </c>
      <c r="R156">
        <v>50</v>
      </c>
      <c r="S156">
        <v>0</v>
      </c>
      <c r="T156" t="s">
        <v>291</v>
      </c>
      <c r="U156">
        <f>VLOOKUP(T156, '1.shp-prabhag-mapping-area'!B:G, 3, FALSE)</f>
        <v>2.2640152528500002E-6</v>
      </c>
      <c r="V156">
        <f>VLOOKUP(T156, '1.shp-prabhag-mapping-area'!B:G,6,FALSE)</f>
        <v>6</v>
      </c>
      <c r="W156">
        <v>0</v>
      </c>
      <c r="X156">
        <f t="shared" si="4"/>
        <v>1418.7183571120611</v>
      </c>
      <c r="Y156">
        <f t="shared" si="5"/>
        <v>4.3879781420765029</v>
      </c>
    </row>
    <row r="157" spans="1:25" x14ac:dyDescent="0.2">
      <c r="A157">
        <v>259</v>
      </c>
      <c r="B157" t="s">
        <v>1284</v>
      </c>
      <c r="C157" t="s">
        <v>641</v>
      </c>
      <c r="D157" t="s">
        <v>292</v>
      </c>
      <c r="E157">
        <v>6</v>
      </c>
      <c r="F157" t="s">
        <v>1365</v>
      </c>
      <c r="G157">
        <v>133</v>
      </c>
      <c r="H157">
        <v>550</v>
      </c>
      <c r="I157">
        <v>0.5</v>
      </c>
      <c r="J157" t="s">
        <v>1366</v>
      </c>
      <c r="K157">
        <v>6</v>
      </c>
      <c r="L157">
        <v>20</v>
      </c>
      <c r="M157">
        <v>0</v>
      </c>
      <c r="N157">
        <v>0</v>
      </c>
      <c r="O157">
        <v>0</v>
      </c>
      <c r="P157">
        <v>110</v>
      </c>
      <c r="Q157">
        <v>125</v>
      </c>
      <c r="R157">
        <v>45</v>
      </c>
      <c r="S157">
        <v>0</v>
      </c>
      <c r="T157" t="s">
        <v>292</v>
      </c>
      <c r="U157">
        <f>VLOOKUP(T157, '1.shp-prabhag-mapping-area'!B:G, 3, FALSE)</f>
        <v>8.5758433260500003E-7</v>
      </c>
      <c r="V157">
        <f>VLOOKUP(T157, '1.shp-prabhag-mapping-area'!B:G,6,FALSE)</f>
        <v>6</v>
      </c>
      <c r="W157">
        <v>0</v>
      </c>
      <c r="X157">
        <f t="shared" si="4"/>
        <v>641.3363433649946</v>
      </c>
      <c r="Y157">
        <f t="shared" si="5"/>
        <v>4.1353383458646613</v>
      </c>
    </row>
    <row r="158" spans="1:25" x14ac:dyDescent="0.2">
      <c r="A158">
        <v>260</v>
      </c>
      <c r="B158" t="s">
        <v>1284</v>
      </c>
      <c r="C158" t="s">
        <v>642</v>
      </c>
      <c r="D158" t="s">
        <v>295</v>
      </c>
      <c r="E158">
        <v>6</v>
      </c>
      <c r="F158" t="s">
        <v>1365</v>
      </c>
      <c r="G158">
        <v>274</v>
      </c>
      <c r="H158">
        <v>1368</v>
      </c>
      <c r="I158">
        <v>3</v>
      </c>
      <c r="J158" t="s">
        <v>1366</v>
      </c>
      <c r="K158">
        <v>15</v>
      </c>
      <c r="L158">
        <v>20</v>
      </c>
      <c r="M158">
        <v>0</v>
      </c>
      <c r="N158">
        <v>0</v>
      </c>
      <c r="O158">
        <v>0</v>
      </c>
      <c r="P158">
        <v>220</v>
      </c>
      <c r="Q158">
        <v>219</v>
      </c>
      <c r="R158">
        <v>40</v>
      </c>
      <c r="S158">
        <v>0</v>
      </c>
      <c r="T158" t="s">
        <v>295</v>
      </c>
      <c r="U158">
        <f>VLOOKUP(T158, '1.shp-prabhag-mapping-area'!B:G, 3, FALSE)</f>
        <v>8.8016314470299996E-7</v>
      </c>
      <c r="V158">
        <f>VLOOKUP(T158, '1.shp-prabhag-mapping-area'!B:G,6,FALSE)</f>
        <v>6</v>
      </c>
      <c r="W158">
        <v>0</v>
      </c>
      <c r="X158">
        <f t="shared" si="4"/>
        <v>1554.2573081285</v>
      </c>
      <c r="Y158">
        <f t="shared" si="5"/>
        <v>4.992700729927007</v>
      </c>
    </row>
    <row r="159" spans="1:25" x14ac:dyDescent="0.2">
      <c r="A159">
        <v>261</v>
      </c>
      <c r="B159" t="s">
        <v>1284</v>
      </c>
      <c r="C159" t="s">
        <v>643</v>
      </c>
      <c r="D159" t="s">
        <v>294</v>
      </c>
      <c r="E159">
        <v>6</v>
      </c>
      <c r="F159" t="s">
        <v>1365</v>
      </c>
      <c r="G159">
        <v>159</v>
      </c>
      <c r="H159">
        <v>750</v>
      </c>
      <c r="I159">
        <v>0.5</v>
      </c>
      <c r="J159" t="s">
        <v>1366</v>
      </c>
      <c r="K159">
        <v>8</v>
      </c>
      <c r="L159">
        <v>30</v>
      </c>
      <c r="M159">
        <v>0</v>
      </c>
      <c r="N159">
        <v>0</v>
      </c>
      <c r="O159">
        <v>0</v>
      </c>
      <c r="P159">
        <v>128</v>
      </c>
      <c r="Q159">
        <v>128</v>
      </c>
      <c r="R159">
        <v>45</v>
      </c>
      <c r="S159">
        <v>0</v>
      </c>
      <c r="T159" t="s">
        <v>294</v>
      </c>
      <c r="U159">
        <f>VLOOKUP(T159, '1.shp-prabhag-mapping-area'!B:G, 3, FALSE)</f>
        <v>3.0526104598399998E-7</v>
      </c>
      <c r="V159">
        <f>VLOOKUP(T159, '1.shp-prabhag-mapping-area'!B:G,6,FALSE)</f>
        <v>6</v>
      </c>
      <c r="W159">
        <v>0</v>
      </c>
      <c r="X159">
        <f t="shared" si="4"/>
        <v>2456.9135494586185</v>
      </c>
      <c r="Y159">
        <f t="shared" si="5"/>
        <v>4.716981132075472</v>
      </c>
    </row>
    <row r="160" spans="1:25" x14ac:dyDescent="0.2">
      <c r="A160">
        <v>262</v>
      </c>
      <c r="B160" t="s">
        <v>1284</v>
      </c>
      <c r="C160" t="s">
        <v>644</v>
      </c>
      <c r="D160" t="s">
        <v>289</v>
      </c>
      <c r="E160">
        <v>6</v>
      </c>
      <c r="F160" t="s">
        <v>1365</v>
      </c>
      <c r="G160">
        <v>1049</v>
      </c>
      <c r="H160">
        <v>5000</v>
      </c>
      <c r="I160">
        <v>5</v>
      </c>
      <c r="J160" t="s">
        <v>1366</v>
      </c>
      <c r="K160">
        <v>53</v>
      </c>
      <c r="L160">
        <v>30</v>
      </c>
      <c r="M160">
        <v>0</v>
      </c>
      <c r="N160">
        <v>0</v>
      </c>
      <c r="O160">
        <v>0</v>
      </c>
      <c r="P160">
        <v>840</v>
      </c>
      <c r="Q160">
        <v>839</v>
      </c>
      <c r="R160">
        <v>60</v>
      </c>
      <c r="S160">
        <v>0</v>
      </c>
      <c r="T160" t="s">
        <v>289</v>
      </c>
      <c r="U160">
        <f>VLOOKUP(T160, '1.shp-prabhag-mapping-area'!B:G, 3, FALSE)</f>
        <v>4.0785827636900003E-6</v>
      </c>
      <c r="V160">
        <f>VLOOKUP(T160, '1.shp-prabhag-mapping-area'!B:G,6,FALSE)</f>
        <v>6</v>
      </c>
      <c r="W160">
        <v>0</v>
      </c>
      <c r="X160">
        <f t="shared" si="4"/>
        <v>1225.916032528017</v>
      </c>
      <c r="Y160">
        <f t="shared" si="5"/>
        <v>4.7664442326024785</v>
      </c>
    </row>
    <row r="161" spans="1:25" x14ac:dyDescent="0.2">
      <c r="A161">
        <v>263</v>
      </c>
      <c r="B161" t="s">
        <v>1284</v>
      </c>
      <c r="C161" t="s">
        <v>645</v>
      </c>
      <c r="D161" t="s">
        <v>290</v>
      </c>
      <c r="E161">
        <v>6</v>
      </c>
      <c r="F161" t="s">
        <v>1365</v>
      </c>
      <c r="G161">
        <v>801</v>
      </c>
      <c r="H161">
        <v>3516</v>
      </c>
      <c r="I161">
        <v>3</v>
      </c>
      <c r="J161" t="s">
        <v>1366</v>
      </c>
      <c r="K161">
        <v>38</v>
      </c>
      <c r="L161">
        <v>20</v>
      </c>
      <c r="M161">
        <v>0</v>
      </c>
      <c r="N161">
        <v>0</v>
      </c>
      <c r="O161">
        <v>0</v>
      </c>
      <c r="P161">
        <v>641</v>
      </c>
      <c r="Q161">
        <v>640</v>
      </c>
      <c r="R161">
        <v>80</v>
      </c>
      <c r="S161">
        <v>0</v>
      </c>
      <c r="T161" t="s">
        <v>290</v>
      </c>
      <c r="U161">
        <f>VLOOKUP(T161, '1.shp-prabhag-mapping-area'!B:G, 3, FALSE)</f>
        <v>3.7032000403299999E-6</v>
      </c>
      <c r="V161">
        <f>VLOOKUP(T161, '1.shp-prabhag-mapping-area'!B:G,6,FALSE)</f>
        <v>6</v>
      </c>
      <c r="W161">
        <v>0</v>
      </c>
      <c r="X161">
        <f t="shared" si="4"/>
        <v>949.44911474095841</v>
      </c>
      <c r="Y161">
        <f t="shared" si="5"/>
        <v>4.3895131086142323</v>
      </c>
    </row>
    <row r="162" spans="1:25" x14ac:dyDescent="0.2">
      <c r="A162">
        <v>264</v>
      </c>
      <c r="B162" t="s">
        <v>1284</v>
      </c>
      <c r="C162" t="s">
        <v>646</v>
      </c>
      <c r="D162" t="s">
        <v>283</v>
      </c>
      <c r="E162">
        <v>2</v>
      </c>
      <c r="F162" t="s">
        <v>1365</v>
      </c>
      <c r="G162">
        <v>792</v>
      </c>
      <c r="H162">
        <v>3600</v>
      </c>
      <c r="I162">
        <v>3</v>
      </c>
      <c r="J162" t="s">
        <v>1366</v>
      </c>
      <c r="K162">
        <v>38</v>
      </c>
      <c r="L162">
        <v>20</v>
      </c>
      <c r="M162">
        <v>0</v>
      </c>
      <c r="N162">
        <v>0</v>
      </c>
      <c r="O162">
        <v>0</v>
      </c>
      <c r="P162">
        <v>634</v>
      </c>
      <c r="Q162">
        <v>633</v>
      </c>
      <c r="R162">
        <v>45</v>
      </c>
      <c r="S162">
        <v>0</v>
      </c>
      <c r="T162" t="s">
        <v>283</v>
      </c>
      <c r="U162">
        <f>VLOOKUP(T162, '1.shp-prabhag-mapping-area'!B:G, 3, FALSE)</f>
        <v>4.1165744966899999E-7</v>
      </c>
      <c r="V162">
        <f>VLOOKUP(T162, '1.shp-prabhag-mapping-area'!B:G,6,FALSE)</f>
        <v>2</v>
      </c>
      <c r="W162">
        <v>0</v>
      </c>
      <c r="X162">
        <f t="shared" si="4"/>
        <v>8745.1350701770116</v>
      </c>
      <c r="Y162">
        <f t="shared" si="5"/>
        <v>4.5454545454545459</v>
      </c>
    </row>
    <row r="163" spans="1:25" x14ac:dyDescent="0.2">
      <c r="A163">
        <v>265</v>
      </c>
      <c r="B163" t="s">
        <v>1284</v>
      </c>
      <c r="C163" t="s">
        <v>647</v>
      </c>
      <c r="D163" t="s">
        <v>299</v>
      </c>
      <c r="E163">
        <v>6</v>
      </c>
      <c r="F163" t="s">
        <v>1365</v>
      </c>
      <c r="G163">
        <v>353</v>
      </c>
      <c r="H163">
        <v>1680</v>
      </c>
      <c r="I163">
        <v>2</v>
      </c>
      <c r="J163" t="s">
        <v>1366</v>
      </c>
      <c r="K163">
        <v>18</v>
      </c>
      <c r="L163">
        <v>10</v>
      </c>
      <c r="M163">
        <v>0</v>
      </c>
      <c r="N163">
        <v>0</v>
      </c>
      <c r="O163">
        <v>0</v>
      </c>
      <c r="P163">
        <v>283</v>
      </c>
      <c r="Q163">
        <v>283</v>
      </c>
      <c r="R163">
        <v>175</v>
      </c>
      <c r="S163">
        <v>0</v>
      </c>
      <c r="T163" t="s">
        <v>299</v>
      </c>
      <c r="U163">
        <f>VLOOKUP(T163, '1.shp-prabhag-mapping-area'!B:G, 3, FALSE)</f>
        <v>5.1128856881700003E-7</v>
      </c>
      <c r="V163">
        <f>VLOOKUP(T163, '1.shp-prabhag-mapping-area'!B:G,6,FALSE)</f>
        <v>6</v>
      </c>
      <c r="W163">
        <v>0</v>
      </c>
      <c r="X163">
        <f t="shared" si="4"/>
        <v>3285.8156869947629</v>
      </c>
      <c r="Y163">
        <f t="shared" si="5"/>
        <v>4.7592067988668552</v>
      </c>
    </row>
    <row r="164" spans="1:25" x14ac:dyDescent="0.2">
      <c r="A164">
        <v>266</v>
      </c>
      <c r="B164" t="s">
        <v>1284</v>
      </c>
      <c r="C164" t="s">
        <v>648</v>
      </c>
      <c r="D164" t="s">
        <v>307</v>
      </c>
      <c r="E164">
        <v>6</v>
      </c>
      <c r="F164" t="s">
        <v>1365</v>
      </c>
      <c r="G164">
        <v>529</v>
      </c>
      <c r="H164">
        <v>2320</v>
      </c>
      <c r="I164">
        <v>2</v>
      </c>
      <c r="J164" t="s">
        <v>1366</v>
      </c>
      <c r="K164">
        <v>25</v>
      </c>
      <c r="L164">
        <v>20</v>
      </c>
      <c r="M164">
        <v>0</v>
      </c>
      <c r="N164">
        <v>0</v>
      </c>
      <c r="O164">
        <v>0</v>
      </c>
      <c r="P164">
        <v>424</v>
      </c>
      <c r="Q164">
        <v>423</v>
      </c>
      <c r="R164">
        <v>175</v>
      </c>
      <c r="S164">
        <v>0</v>
      </c>
      <c r="T164" t="s">
        <v>307</v>
      </c>
      <c r="U164">
        <f>VLOOKUP(T164, '1.shp-prabhag-mapping-area'!B:G, 3, FALSE)</f>
        <v>1.1888917064E-6</v>
      </c>
      <c r="V164">
        <f>VLOOKUP(T164, '1.shp-prabhag-mapping-area'!B:G,6,FALSE)</f>
        <v>6</v>
      </c>
      <c r="W164">
        <v>0</v>
      </c>
      <c r="X164">
        <f t="shared" si="4"/>
        <v>1951.3972446027319</v>
      </c>
      <c r="Y164">
        <f t="shared" si="5"/>
        <v>4.3856332703213612</v>
      </c>
    </row>
    <row r="165" spans="1:25" x14ac:dyDescent="0.2">
      <c r="A165">
        <v>267</v>
      </c>
      <c r="B165" t="s">
        <v>1284</v>
      </c>
      <c r="C165" t="s">
        <v>649</v>
      </c>
      <c r="D165" t="s">
        <v>308</v>
      </c>
      <c r="E165">
        <v>6</v>
      </c>
      <c r="F165" t="s">
        <v>1365</v>
      </c>
      <c r="G165">
        <v>49</v>
      </c>
      <c r="H165">
        <v>220</v>
      </c>
      <c r="I165">
        <v>1</v>
      </c>
      <c r="J165" t="s">
        <v>1366</v>
      </c>
      <c r="K165">
        <v>3</v>
      </c>
      <c r="L165">
        <v>10</v>
      </c>
      <c r="M165">
        <v>0</v>
      </c>
      <c r="N165">
        <v>0</v>
      </c>
      <c r="O165">
        <v>0</v>
      </c>
      <c r="P165">
        <v>40</v>
      </c>
      <c r="Q165">
        <v>40</v>
      </c>
      <c r="R165">
        <v>95</v>
      </c>
      <c r="S165">
        <v>0</v>
      </c>
      <c r="T165" t="s">
        <v>308</v>
      </c>
      <c r="U165">
        <f>VLOOKUP(T165, '1.shp-prabhag-mapping-area'!B:G, 3, FALSE)</f>
        <v>2.7906318259200002E-7</v>
      </c>
      <c r="V165">
        <f>VLOOKUP(T165, '1.shp-prabhag-mapping-area'!B:G,6,FALSE)</f>
        <v>6</v>
      </c>
      <c r="W165">
        <v>0</v>
      </c>
      <c r="X165">
        <f t="shared" si="4"/>
        <v>788.3519350585475</v>
      </c>
      <c r="Y165">
        <f t="shared" si="5"/>
        <v>4.4897959183673466</v>
      </c>
    </row>
    <row r="166" spans="1:25" x14ac:dyDescent="0.2">
      <c r="A166">
        <v>268</v>
      </c>
      <c r="B166" t="s">
        <v>1284</v>
      </c>
      <c r="C166" t="s">
        <v>650</v>
      </c>
      <c r="D166" t="s">
        <v>293</v>
      </c>
      <c r="E166">
        <v>6</v>
      </c>
      <c r="F166" t="s">
        <v>1365</v>
      </c>
      <c r="G166">
        <v>729</v>
      </c>
      <c r="H166">
        <v>3200</v>
      </c>
      <c r="I166">
        <v>2</v>
      </c>
      <c r="J166" t="s">
        <v>1366</v>
      </c>
      <c r="K166">
        <v>34</v>
      </c>
      <c r="L166">
        <v>20</v>
      </c>
      <c r="M166">
        <v>0</v>
      </c>
      <c r="N166">
        <v>0</v>
      </c>
      <c r="O166">
        <v>0</v>
      </c>
      <c r="P166">
        <v>584</v>
      </c>
      <c r="Q166">
        <v>583</v>
      </c>
      <c r="R166">
        <v>175</v>
      </c>
      <c r="S166">
        <v>0</v>
      </c>
      <c r="T166" t="s">
        <v>293</v>
      </c>
      <c r="U166">
        <f>VLOOKUP(T166, '1.shp-prabhag-mapping-area'!B:G, 3, FALSE)</f>
        <v>9.1821904864999997E-7</v>
      </c>
      <c r="V166">
        <f>VLOOKUP(T166, '1.shp-prabhag-mapping-area'!B:G,6,FALSE)</f>
        <v>6</v>
      </c>
      <c r="W166">
        <v>0</v>
      </c>
      <c r="X166">
        <f t="shared" si="4"/>
        <v>3485.0072046585833</v>
      </c>
      <c r="Y166">
        <f t="shared" si="5"/>
        <v>4.3895747599451305</v>
      </c>
    </row>
    <row r="167" spans="1:25" x14ac:dyDescent="0.2">
      <c r="A167">
        <v>269</v>
      </c>
      <c r="B167" t="s">
        <v>1284</v>
      </c>
      <c r="C167" t="s">
        <v>651</v>
      </c>
      <c r="D167" t="s">
        <v>298</v>
      </c>
      <c r="E167">
        <v>6</v>
      </c>
      <c r="F167" t="s">
        <v>1365</v>
      </c>
      <c r="G167">
        <v>139</v>
      </c>
      <c r="H167">
        <v>628</v>
      </c>
      <c r="I167">
        <v>0.5</v>
      </c>
      <c r="J167" t="s">
        <v>1366</v>
      </c>
      <c r="K167">
        <v>7</v>
      </c>
      <c r="L167">
        <v>20</v>
      </c>
      <c r="M167">
        <v>0</v>
      </c>
      <c r="N167">
        <v>0</v>
      </c>
      <c r="O167">
        <v>0</v>
      </c>
      <c r="P167">
        <v>112</v>
      </c>
      <c r="Q167">
        <v>112</v>
      </c>
      <c r="R167">
        <v>45</v>
      </c>
      <c r="S167">
        <v>0</v>
      </c>
      <c r="T167" t="s">
        <v>298</v>
      </c>
      <c r="U167">
        <f>VLOOKUP(T167, '1.shp-prabhag-mapping-area'!B:G, 3, FALSE)</f>
        <v>1.1093805298099999E-6</v>
      </c>
      <c r="V167">
        <f>VLOOKUP(T167, '1.shp-prabhag-mapping-area'!B:G,6,FALSE)</f>
        <v>6</v>
      </c>
      <c r="W167">
        <v>0</v>
      </c>
      <c r="X167">
        <f t="shared" si="4"/>
        <v>566.08168534159836</v>
      </c>
      <c r="Y167">
        <f t="shared" si="5"/>
        <v>4.5179856115107917</v>
      </c>
    </row>
    <row r="168" spans="1:25" x14ac:dyDescent="0.2">
      <c r="A168">
        <v>270</v>
      </c>
      <c r="B168" t="s">
        <v>1284</v>
      </c>
      <c r="C168" t="s">
        <v>652</v>
      </c>
      <c r="D168" t="s">
        <v>306</v>
      </c>
      <c r="E168">
        <v>6</v>
      </c>
      <c r="F168" t="s">
        <v>1365</v>
      </c>
      <c r="G168">
        <v>162</v>
      </c>
      <c r="H168">
        <v>732</v>
      </c>
      <c r="I168">
        <v>0.5</v>
      </c>
      <c r="J168" t="s">
        <v>1366</v>
      </c>
      <c r="K168">
        <v>8</v>
      </c>
      <c r="L168">
        <v>10</v>
      </c>
      <c r="M168">
        <v>0</v>
      </c>
      <c r="N168">
        <v>0</v>
      </c>
      <c r="O168">
        <v>0</v>
      </c>
      <c r="P168">
        <v>130</v>
      </c>
      <c r="Q168">
        <v>130</v>
      </c>
      <c r="R168">
        <v>45</v>
      </c>
      <c r="S168">
        <v>0</v>
      </c>
      <c r="T168" t="s">
        <v>306</v>
      </c>
      <c r="U168">
        <f>VLOOKUP(T168, '1.shp-prabhag-mapping-area'!B:G, 3, FALSE)</f>
        <v>3.09554070462E-7</v>
      </c>
      <c r="V168">
        <f>VLOOKUP(T168, '1.shp-prabhag-mapping-area'!B:G,6,FALSE)</f>
        <v>6</v>
      </c>
      <c r="W168">
        <v>0</v>
      </c>
      <c r="X168">
        <f t="shared" si="4"/>
        <v>2364.6918902003526</v>
      </c>
      <c r="Y168">
        <f t="shared" si="5"/>
        <v>4.5185185185185182</v>
      </c>
    </row>
    <row r="169" spans="1:25" x14ac:dyDescent="0.2">
      <c r="A169">
        <v>271</v>
      </c>
      <c r="B169" t="s">
        <v>1284</v>
      </c>
      <c r="C169" t="s">
        <v>653</v>
      </c>
      <c r="D169" t="s">
        <v>301</v>
      </c>
      <c r="E169">
        <v>6</v>
      </c>
      <c r="F169" t="s">
        <v>1365</v>
      </c>
      <c r="G169">
        <v>546</v>
      </c>
      <c r="H169">
        <v>2600</v>
      </c>
      <c r="I169">
        <v>1</v>
      </c>
      <c r="J169" t="s">
        <v>1366</v>
      </c>
      <c r="K169">
        <v>28</v>
      </c>
      <c r="L169">
        <v>20</v>
      </c>
      <c r="M169">
        <v>0</v>
      </c>
      <c r="N169">
        <v>0</v>
      </c>
      <c r="O169">
        <v>0</v>
      </c>
      <c r="P169">
        <v>437</v>
      </c>
      <c r="Q169">
        <v>437</v>
      </c>
      <c r="R169">
        <v>95</v>
      </c>
      <c r="S169">
        <v>0</v>
      </c>
      <c r="T169" t="s">
        <v>301</v>
      </c>
      <c r="U169">
        <f>VLOOKUP(T169, '1.shp-prabhag-mapping-area'!B:G, 3, FALSE)</f>
        <v>3.0841632477199997E-7</v>
      </c>
      <c r="V169">
        <f>VLOOKUP(T169, '1.shp-prabhag-mapping-area'!B:G,6,FALSE)</f>
        <v>6</v>
      </c>
      <c r="W169">
        <v>0</v>
      </c>
      <c r="X169">
        <f t="shared" si="4"/>
        <v>8430.1633576694658</v>
      </c>
      <c r="Y169">
        <f t="shared" si="5"/>
        <v>4.7619047619047619</v>
      </c>
    </row>
    <row r="170" spans="1:25" x14ac:dyDescent="0.2">
      <c r="A170">
        <v>272</v>
      </c>
      <c r="B170" t="s">
        <v>1284</v>
      </c>
      <c r="C170" t="s">
        <v>654</v>
      </c>
      <c r="D170" t="s">
        <v>297</v>
      </c>
      <c r="E170">
        <v>6</v>
      </c>
      <c r="F170" t="s">
        <v>1365</v>
      </c>
      <c r="G170">
        <v>90</v>
      </c>
      <c r="H170">
        <v>428</v>
      </c>
      <c r="I170">
        <v>1</v>
      </c>
      <c r="J170" t="s">
        <v>1366</v>
      </c>
      <c r="K170">
        <v>5</v>
      </c>
      <c r="L170">
        <v>20</v>
      </c>
      <c r="M170">
        <v>0</v>
      </c>
      <c r="N170">
        <v>0</v>
      </c>
      <c r="O170">
        <v>0</v>
      </c>
      <c r="P170">
        <v>72</v>
      </c>
      <c r="Q170">
        <v>72</v>
      </c>
      <c r="R170">
        <v>95</v>
      </c>
      <c r="S170">
        <v>0</v>
      </c>
      <c r="T170" t="s">
        <v>297</v>
      </c>
      <c r="U170">
        <f>VLOOKUP(T170, '1.shp-prabhag-mapping-area'!B:G, 3, FALSE)</f>
        <v>2.9160737676000001E-7</v>
      </c>
      <c r="V170">
        <f>VLOOKUP(T170, '1.shp-prabhag-mapping-area'!B:G,6,FALSE)</f>
        <v>6</v>
      </c>
      <c r="W170">
        <v>0</v>
      </c>
      <c r="X170">
        <f t="shared" si="4"/>
        <v>1467.7269304893289</v>
      </c>
      <c r="Y170">
        <f t="shared" si="5"/>
        <v>4.7555555555555555</v>
      </c>
    </row>
    <row r="171" spans="1:25" x14ac:dyDescent="0.2">
      <c r="A171">
        <v>273</v>
      </c>
      <c r="B171" t="s">
        <v>1284</v>
      </c>
      <c r="C171" t="s">
        <v>655</v>
      </c>
      <c r="D171" t="s">
        <v>313</v>
      </c>
      <c r="E171">
        <v>6</v>
      </c>
      <c r="F171" t="s">
        <v>1365</v>
      </c>
      <c r="G171">
        <v>59</v>
      </c>
      <c r="H171">
        <v>264</v>
      </c>
      <c r="I171">
        <v>1</v>
      </c>
      <c r="J171" t="s">
        <v>1366</v>
      </c>
      <c r="K171">
        <v>3</v>
      </c>
      <c r="L171">
        <v>10</v>
      </c>
      <c r="M171">
        <v>0</v>
      </c>
      <c r="N171">
        <v>0</v>
      </c>
      <c r="O171">
        <v>0</v>
      </c>
      <c r="P171">
        <v>50</v>
      </c>
      <c r="Q171">
        <v>50</v>
      </c>
      <c r="R171">
        <v>95</v>
      </c>
      <c r="S171">
        <v>0</v>
      </c>
      <c r="T171" t="s">
        <v>313</v>
      </c>
      <c r="U171">
        <f>VLOOKUP(T171, '1.shp-prabhag-mapping-area'!B:G, 3, FALSE)</f>
        <v>5.0992130549699997E-8</v>
      </c>
      <c r="V171">
        <f>VLOOKUP(T171, '1.shp-prabhag-mapping-area'!B:G,6,FALSE)</f>
        <v>6</v>
      </c>
      <c r="W171">
        <v>0</v>
      </c>
      <c r="X171">
        <f t="shared" si="4"/>
        <v>5177.2694561700991</v>
      </c>
      <c r="Y171">
        <f t="shared" si="5"/>
        <v>4.4745762711864403</v>
      </c>
    </row>
    <row r="172" spans="1:25" x14ac:dyDescent="0.2">
      <c r="A172">
        <v>274</v>
      </c>
      <c r="B172" t="s">
        <v>1284</v>
      </c>
      <c r="C172" t="s">
        <v>656</v>
      </c>
      <c r="D172" t="s">
        <v>317</v>
      </c>
      <c r="E172">
        <v>7</v>
      </c>
      <c r="F172" t="s">
        <v>1365</v>
      </c>
      <c r="G172">
        <v>116</v>
      </c>
      <c r="H172">
        <v>548</v>
      </c>
      <c r="I172">
        <v>0.5</v>
      </c>
      <c r="J172" t="s">
        <v>1366</v>
      </c>
      <c r="K172">
        <v>6</v>
      </c>
      <c r="L172">
        <v>10</v>
      </c>
      <c r="M172">
        <v>0</v>
      </c>
      <c r="N172">
        <v>0</v>
      </c>
      <c r="O172">
        <v>0</v>
      </c>
      <c r="P172">
        <v>93</v>
      </c>
      <c r="Q172">
        <v>93</v>
      </c>
      <c r="R172">
        <v>45</v>
      </c>
      <c r="S172">
        <v>0</v>
      </c>
      <c r="T172" t="s">
        <v>317</v>
      </c>
      <c r="U172">
        <f>VLOOKUP(T172, '1.shp-prabhag-mapping-area'!B:G, 3, FALSE)</f>
        <v>8.1923646586399995E-8</v>
      </c>
      <c r="V172">
        <f>VLOOKUP(T172, '1.shp-prabhag-mapping-area'!B:G,6,FALSE)</f>
        <v>7</v>
      </c>
      <c r="W172">
        <v>0</v>
      </c>
      <c r="X172">
        <f t="shared" si="4"/>
        <v>6689.1553639773219</v>
      </c>
      <c r="Y172">
        <f t="shared" si="5"/>
        <v>4.7241379310344831</v>
      </c>
    </row>
    <row r="173" spans="1:25" x14ac:dyDescent="0.2">
      <c r="A173">
        <v>275</v>
      </c>
      <c r="B173" t="s">
        <v>1284</v>
      </c>
      <c r="C173" t="s">
        <v>657</v>
      </c>
      <c r="D173" t="s">
        <v>314</v>
      </c>
      <c r="E173">
        <v>6</v>
      </c>
      <c r="F173" t="s">
        <v>1365</v>
      </c>
      <c r="G173">
        <v>42</v>
      </c>
      <c r="H173">
        <v>190</v>
      </c>
      <c r="I173">
        <v>0.2</v>
      </c>
      <c r="J173" t="s">
        <v>1366</v>
      </c>
      <c r="K173">
        <v>2</v>
      </c>
      <c r="L173">
        <v>10</v>
      </c>
      <c r="M173">
        <v>0</v>
      </c>
      <c r="N173">
        <v>0</v>
      </c>
      <c r="O173">
        <v>0</v>
      </c>
      <c r="P173">
        <v>35</v>
      </c>
      <c r="Q173">
        <v>35</v>
      </c>
      <c r="R173">
        <v>15</v>
      </c>
      <c r="S173">
        <v>0</v>
      </c>
      <c r="T173" t="s">
        <v>314</v>
      </c>
      <c r="U173">
        <f>VLOOKUP(T173, '1.shp-prabhag-mapping-area'!B:G, 3, FALSE)</f>
        <v>2.37662334926E-7</v>
      </c>
      <c r="V173">
        <f>VLOOKUP(T173, '1.shp-prabhag-mapping-area'!B:G,6,FALSE)</f>
        <v>6</v>
      </c>
      <c r="W173" t="s">
        <v>1336</v>
      </c>
      <c r="X173">
        <f t="shared" si="4"/>
        <v>799.4535611171184</v>
      </c>
      <c r="Y173">
        <f t="shared" si="5"/>
        <v>4.5238095238095237</v>
      </c>
    </row>
    <row r="174" spans="1:25" x14ac:dyDescent="0.2">
      <c r="A174">
        <v>276</v>
      </c>
      <c r="B174" t="s">
        <v>1284</v>
      </c>
      <c r="C174" t="s">
        <v>658</v>
      </c>
      <c r="D174" t="s">
        <v>309</v>
      </c>
      <c r="E174">
        <v>6</v>
      </c>
      <c r="F174" t="s">
        <v>1365</v>
      </c>
      <c r="G174">
        <v>1144</v>
      </c>
      <c r="H174">
        <v>5020</v>
      </c>
      <c r="I174">
        <v>5</v>
      </c>
      <c r="J174" t="s">
        <v>1366</v>
      </c>
      <c r="K174">
        <v>53</v>
      </c>
      <c r="L174">
        <v>40</v>
      </c>
      <c r="M174">
        <v>0</v>
      </c>
      <c r="N174">
        <v>0</v>
      </c>
      <c r="O174">
        <v>0</v>
      </c>
      <c r="P174">
        <v>916</v>
      </c>
      <c r="Q174">
        <v>914</v>
      </c>
      <c r="R174">
        <v>60</v>
      </c>
      <c r="S174">
        <v>0</v>
      </c>
      <c r="T174" t="s">
        <v>309</v>
      </c>
      <c r="U174">
        <f>VLOOKUP(T174, '1.shp-prabhag-mapping-area'!B:G, 3, FALSE)</f>
        <v>5.77498204361E-6</v>
      </c>
      <c r="V174">
        <f>VLOOKUP(T174, '1.shp-prabhag-mapping-area'!B:G,6,FALSE)</f>
        <v>6</v>
      </c>
      <c r="W174">
        <v>0</v>
      </c>
      <c r="X174">
        <f t="shared" si="4"/>
        <v>869.26677210271419</v>
      </c>
      <c r="Y174">
        <f t="shared" si="5"/>
        <v>4.3881118881118883</v>
      </c>
    </row>
    <row r="175" spans="1:25" x14ac:dyDescent="0.2">
      <c r="A175">
        <v>277</v>
      </c>
      <c r="B175" t="s">
        <v>1284</v>
      </c>
      <c r="C175" t="s">
        <v>659</v>
      </c>
      <c r="D175" t="s">
        <v>311</v>
      </c>
      <c r="E175">
        <v>6</v>
      </c>
      <c r="F175" t="s">
        <v>1365</v>
      </c>
      <c r="G175">
        <v>366</v>
      </c>
      <c r="H175">
        <v>1732</v>
      </c>
      <c r="I175">
        <v>2</v>
      </c>
      <c r="J175" t="s">
        <v>1366</v>
      </c>
      <c r="K175">
        <v>19</v>
      </c>
      <c r="L175">
        <v>20</v>
      </c>
      <c r="M175">
        <v>0</v>
      </c>
      <c r="N175">
        <v>0</v>
      </c>
      <c r="O175">
        <v>0</v>
      </c>
      <c r="P175">
        <v>293</v>
      </c>
      <c r="Q175">
        <v>293</v>
      </c>
      <c r="R175">
        <v>175</v>
      </c>
      <c r="S175">
        <v>0</v>
      </c>
      <c r="T175" t="s">
        <v>311</v>
      </c>
      <c r="U175">
        <f>VLOOKUP(T175, '1.shp-prabhag-mapping-area'!B:G, 3, FALSE)</f>
        <v>1.72534537781E-6</v>
      </c>
      <c r="V175">
        <f>VLOOKUP(T175, '1.shp-prabhag-mapping-area'!B:G,6,FALSE)</f>
        <v>6</v>
      </c>
      <c r="W175">
        <v>0</v>
      </c>
      <c r="X175">
        <f t="shared" si="4"/>
        <v>1003.8569797534954</v>
      </c>
      <c r="Y175">
        <f t="shared" si="5"/>
        <v>4.7322404371584703</v>
      </c>
    </row>
    <row r="176" spans="1:25" x14ac:dyDescent="0.2">
      <c r="A176">
        <v>278</v>
      </c>
      <c r="B176" t="s">
        <v>1284</v>
      </c>
      <c r="C176" t="s">
        <v>660</v>
      </c>
      <c r="D176" t="s">
        <v>312</v>
      </c>
      <c r="E176">
        <v>6</v>
      </c>
      <c r="F176" t="s">
        <v>1365</v>
      </c>
      <c r="G176">
        <v>272</v>
      </c>
      <c r="H176">
        <v>1292</v>
      </c>
      <c r="I176">
        <v>2</v>
      </c>
      <c r="J176" t="s">
        <v>1366</v>
      </c>
      <c r="K176">
        <v>14</v>
      </c>
      <c r="L176">
        <v>40</v>
      </c>
      <c r="M176">
        <v>0</v>
      </c>
      <c r="N176">
        <v>0</v>
      </c>
      <c r="O176">
        <v>0</v>
      </c>
      <c r="P176">
        <v>218</v>
      </c>
      <c r="Q176">
        <v>218</v>
      </c>
      <c r="R176">
        <v>175</v>
      </c>
      <c r="S176">
        <v>0</v>
      </c>
      <c r="T176" t="s">
        <v>312</v>
      </c>
      <c r="U176">
        <f>VLOOKUP(T176, '1.shp-prabhag-mapping-area'!B:G, 3, FALSE)</f>
        <v>2.4135893357900001E-6</v>
      </c>
      <c r="V176">
        <f>VLOOKUP(T176, '1.shp-prabhag-mapping-area'!B:G,6,FALSE)</f>
        <v>6</v>
      </c>
      <c r="W176">
        <v>0</v>
      </c>
      <c r="X176">
        <f t="shared" si="4"/>
        <v>535.30233202539034</v>
      </c>
      <c r="Y176">
        <f t="shared" si="5"/>
        <v>4.75</v>
      </c>
    </row>
    <row r="177" spans="1:25" x14ac:dyDescent="0.2">
      <c r="A177">
        <v>279</v>
      </c>
      <c r="B177" t="s">
        <v>1284</v>
      </c>
      <c r="C177" t="s">
        <v>661</v>
      </c>
      <c r="D177" t="s">
        <v>287</v>
      </c>
      <c r="E177">
        <v>2</v>
      </c>
      <c r="F177" t="s">
        <v>1365</v>
      </c>
      <c r="G177">
        <v>723</v>
      </c>
      <c r="H177">
        <v>3172</v>
      </c>
      <c r="I177">
        <v>0.7</v>
      </c>
      <c r="J177" t="s">
        <v>1366</v>
      </c>
      <c r="K177">
        <v>34</v>
      </c>
      <c r="L177">
        <v>40</v>
      </c>
      <c r="M177">
        <v>0</v>
      </c>
      <c r="N177">
        <v>0</v>
      </c>
      <c r="O177">
        <v>0</v>
      </c>
      <c r="P177">
        <v>579</v>
      </c>
      <c r="Q177">
        <v>578</v>
      </c>
      <c r="R177">
        <v>60</v>
      </c>
      <c r="S177">
        <v>0</v>
      </c>
      <c r="T177" t="s">
        <v>287</v>
      </c>
      <c r="U177">
        <f>VLOOKUP(T177, '1.shp-prabhag-mapping-area'!B:G, 3, FALSE)</f>
        <v>2.1789581516099998E-6</v>
      </c>
      <c r="V177">
        <f>VLOOKUP(T177, '1.shp-prabhag-mapping-area'!B:G,6,FALSE)</f>
        <v>2</v>
      </c>
      <c r="W177">
        <v>0</v>
      </c>
      <c r="X177">
        <f t="shared" si="4"/>
        <v>1455.7415880870665</v>
      </c>
      <c r="Y177">
        <f t="shared" si="5"/>
        <v>4.3872752420470267</v>
      </c>
    </row>
    <row r="178" spans="1:25" x14ac:dyDescent="0.2">
      <c r="A178">
        <v>280</v>
      </c>
      <c r="B178" t="s">
        <v>1284</v>
      </c>
      <c r="C178" t="s">
        <v>662</v>
      </c>
      <c r="D178" t="s">
        <v>279</v>
      </c>
      <c r="E178">
        <v>2</v>
      </c>
      <c r="F178" t="s">
        <v>1365</v>
      </c>
      <c r="G178">
        <v>212</v>
      </c>
      <c r="H178">
        <v>928</v>
      </c>
      <c r="I178">
        <v>0.5</v>
      </c>
      <c r="J178" t="s">
        <v>1366</v>
      </c>
      <c r="K178">
        <v>10</v>
      </c>
      <c r="L178">
        <v>30</v>
      </c>
      <c r="M178">
        <v>0</v>
      </c>
      <c r="N178">
        <v>0</v>
      </c>
      <c r="O178">
        <v>0</v>
      </c>
      <c r="P178">
        <v>200</v>
      </c>
      <c r="Q178">
        <v>170</v>
      </c>
      <c r="R178">
        <v>45</v>
      </c>
      <c r="S178">
        <v>0</v>
      </c>
      <c r="T178" t="s">
        <v>279</v>
      </c>
      <c r="U178">
        <f>VLOOKUP(T178, '1.shp-prabhag-mapping-area'!B:G, 3, FALSE)</f>
        <v>3.2641395952200003E-7</v>
      </c>
      <c r="V178">
        <f>VLOOKUP(T178, '1.shp-prabhag-mapping-area'!B:G,6,FALSE)</f>
        <v>2</v>
      </c>
      <c r="W178">
        <v>0</v>
      </c>
      <c r="X178">
        <f t="shared" si="4"/>
        <v>2843.0156644003873</v>
      </c>
      <c r="Y178">
        <f t="shared" si="5"/>
        <v>4.3773584905660377</v>
      </c>
    </row>
    <row r="179" spans="1:25" x14ac:dyDescent="0.2">
      <c r="A179">
        <v>281</v>
      </c>
      <c r="B179" t="s">
        <v>1284</v>
      </c>
      <c r="C179" t="s">
        <v>663</v>
      </c>
      <c r="D179" t="s">
        <v>276</v>
      </c>
      <c r="E179">
        <v>2</v>
      </c>
      <c r="F179" t="s">
        <v>1365</v>
      </c>
      <c r="G179">
        <v>885</v>
      </c>
      <c r="H179">
        <v>3884</v>
      </c>
      <c r="I179">
        <v>2</v>
      </c>
      <c r="J179" t="s">
        <v>1366</v>
      </c>
      <c r="K179">
        <v>41</v>
      </c>
      <c r="L179">
        <v>40</v>
      </c>
      <c r="M179">
        <v>0</v>
      </c>
      <c r="N179">
        <v>0</v>
      </c>
      <c r="O179">
        <v>0</v>
      </c>
      <c r="P179">
        <v>708</v>
      </c>
      <c r="Q179">
        <v>708</v>
      </c>
      <c r="R179">
        <v>175</v>
      </c>
      <c r="S179">
        <v>0</v>
      </c>
      <c r="T179" t="s">
        <v>276</v>
      </c>
      <c r="U179">
        <f>VLOOKUP(T179, '1.shp-prabhag-mapping-area'!B:G, 3, FALSE)</f>
        <v>3.7539927185699998E-6</v>
      </c>
      <c r="V179">
        <f>VLOOKUP(T179, '1.shp-prabhag-mapping-area'!B:G,6,FALSE)</f>
        <v>2</v>
      </c>
      <c r="W179">
        <v>0</v>
      </c>
      <c r="X179">
        <f t="shared" si="4"/>
        <v>1034.6317351088319</v>
      </c>
      <c r="Y179">
        <f t="shared" si="5"/>
        <v>4.3887005649717512</v>
      </c>
    </row>
    <row r="180" spans="1:25" x14ac:dyDescent="0.2">
      <c r="A180">
        <v>282</v>
      </c>
      <c r="B180" t="s">
        <v>1284</v>
      </c>
      <c r="C180" t="s">
        <v>664</v>
      </c>
      <c r="D180" t="s">
        <v>302</v>
      </c>
      <c r="E180">
        <v>6</v>
      </c>
      <c r="F180" t="s">
        <v>1365</v>
      </c>
      <c r="G180">
        <v>210</v>
      </c>
      <c r="H180">
        <v>920</v>
      </c>
      <c r="I180">
        <v>0.5</v>
      </c>
      <c r="J180" t="s">
        <v>1366</v>
      </c>
      <c r="K180">
        <v>10</v>
      </c>
      <c r="L180">
        <v>20</v>
      </c>
      <c r="M180">
        <v>0</v>
      </c>
      <c r="N180">
        <v>0</v>
      </c>
      <c r="O180">
        <v>0</v>
      </c>
      <c r="P180">
        <v>168</v>
      </c>
      <c r="Q180">
        <v>168</v>
      </c>
      <c r="R180">
        <v>45</v>
      </c>
      <c r="S180">
        <v>0</v>
      </c>
      <c r="T180" t="s">
        <v>302</v>
      </c>
      <c r="U180">
        <f>VLOOKUP(T180, '1.shp-prabhag-mapping-area'!B:G, 3, FALSE)</f>
        <v>1.0901774337399999E-6</v>
      </c>
      <c r="V180">
        <f>VLOOKUP(T180, '1.shp-prabhag-mapping-area'!B:G,6,FALSE)</f>
        <v>6</v>
      </c>
      <c r="W180" t="s">
        <v>1335</v>
      </c>
      <c r="X180">
        <f t="shared" si="4"/>
        <v>843.899324574915</v>
      </c>
      <c r="Y180">
        <f t="shared" si="5"/>
        <v>4.3809523809523814</v>
      </c>
    </row>
    <row r="181" spans="1:25" x14ac:dyDescent="0.2">
      <c r="A181">
        <v>283</v>
      </c>
      <c r="B181" t="s">
        <v>1284</v>
      </c>
      <c r="C181" t="s">
        <v>646</v>
      </c>
      <c r="D181" t="s">
        <v>283</v>
      </c>
      <c r="E181">
        <v>2</v>
      </c>
      <c r="F181" t="s">
        <v>1365</v>
      </c>
      <c r="G181">
        <v>95</v>
      </c>
      <c r="H181">
        <v>428</v>
      </c>
      <c r="I181">
        <v>1</v>
      </c>
      <c r="J181" t="s">
        <v>1366</v>
      </c>
      <c r="K181">
        <v>5</v>
      </c>
      <c r="L181">
        <v>10</v>
      </c>
      <c r="M181">
        <v>0</v>
      </c>
      <c r="N181">
        <v>0</v>
      </c>
      <c r="O181">
        <v>0</v>
      </c>
      <c r="P181">
        <v>76</v>
      </c>
      <c r="Q181">
        <v>76</v>
      </c>
      <c r="R181">
        <v>95</v>
      </c>
      <c r="S181">
        <v>0</v>
      </c>
      <c r="T181" t="s">
        <v>283</v>
      </c>
      <c r="U181">
        <f>VLOOKUP(T181, '1.shp-prabhag-mapping-area'!B:G, 3, FALSE)</f>
        <v>4.1165744966899999E-7</v>
      </c>
      <c r="V181">
        <f>VLOOKUP(T181, '1.shp-prabhag-mapping-area'!B:G,6,FALSE)</f>
        <v>2</v>
      </c>
      <c r="W181">
        <v>0</v>
      </c>
      <c r="X181">
        <f t="shared" si="4"/>
        <v>1039.6993916766003</v>
      </c>
      <c r="Y181">
        <f t="shared" si="5"/>
        <v>4.5052631578947366</v>
      </c>
    </row>
    <row r="182" spans="1:25" x14ac:dyDescent="0.2">
      <c r="A182">
        <v>284</v>
      </c>
      <c r="B182" t="s">
        <v>1284</v>
      </c>
      <c r="C182" t="s">
        <v>665</v>
      </c>
      <c r="D182" t="s">
        <v>282</v>
      </c>
      <c r="E182">
        <v>2</v>
      </c>
      <c r="F182" t="s">
        <v>1365</v>
      </c>
      <c r="G182">
        <v>120</v>
      </c>
      <c r="H182">
        <v>568</v>
      </c>
      <c r="I182">
        <v>0.5</v>
      </c>
      <c r="J182" t="s">
        <v>1366</v>
      </c>
      <c r="K182">
        <v>6</v>
      </c>
      <c r="L182">
        <v>20</v>
      </c>
      <c r="M182">
        <v>0</v>
      </c>
      <c r="N182">
        <v>0</v>
      </c>
      <c r="O182">
        <v>0</v>
      </c>
      <c r="P182">
        <v>100</v>
      </c>
      <c r="Q182">
        <v>100</v>
      </c>
      <c r="R182">
        <v>45</v>
      </c>
      <c r="S182">
        <v>0</v>
      </c>
      <c r="T182" t="s">
        <v>282</v>
      </c>
      <c r="U182">
        <f>VLOOKUP(T182, '1.shp-prabhag-mapping-area'!B:G, 3, FALSE)</f>
        <v>4.8084414136099999E-7</v>
      </c>
      <c r="V182">
        <f>VLOOKUP(T182, '1.shp-prabhag-mapping-area'!B:G,6,FALSE)</f>
        <v>2</v>
      </c>
      <c r="W182">
        <v>0</v>
      </c>
      <c r="X182">
        <f t="shared" si="4"/>
        <v>1181.2559437499033</v>
      </c>
      <c r="Y182">
        <f t="shared" si="5"/>
        <v>4.7333333333333334</v>
      </c>
    </row>
    <row r="183" spans="1:25" x14ac:dyDescent="0.2">
      <c r="A183">
        <v>285</v>
      </c>
      <c r="B183" t="s">
        <v>1284</v>
      </c>
      <c r="C183" t="s">
        <v>666</v>
      </c>
      <c r="D183" t="s">
        <v>284</v>
      </c>
      <c r="E183">
        <v>2</v>
      </c>
      <c r="F183" t="s">
        <v>1365</v>
      </c>
      <c r="G183">
        <v>149</v>
      </c>
      <c r="H183">
        <v>708</v>
      </c>
      <c r="I183">
        <v>0.5</v>
      </c>
      <c r="J183" t="s">
        <v>1366</v>
      </c>
      <c r="K183">
        <v>8</v>
      </c>
      <c r="L183">
        <v>10</v>
      </c>
      <c r="M183">
        <v>0</v>
      </c>
      <c r="N183">
        <v>0</v>
      </c>
      <c r="O183">
        <v>0</v>
      </c>
      <c r="P183">
        <v>100</v>
      </c>
      <c r="Q183">
        <v>100</v>
      </c>
      <c r="R183">
        <v>45</v>
      </c>
      <c r="S183">
        <v>0</v>
      </c>
      <c r="T183" t="s">
        <v>284</v>
      </c>
      <c r="U183">
        <f>VLOOKUP(T183, '1.shp-prabhag-mapping-area'!B:G, 3, FALSE)</f>
        <v>5.0636810841499995E-7</v>
      </c>
      <c r="V183">
        <f>VLOOKUP(T183, '1.shp-prabhag-mapping-area'!B:G,6,FALSE)</f>
        <v>2</v>
      </c>
      <c r="W183">
        <v>0</v>
      </c>
      <c r="X183">
        <f t="shared" si="4"/>
        <v>1398.1923194494514</v>
      </c>
      <c r="Y183">
        <f t="shared" si="5"/>
        <v>4.7516778523489931</v>
      </c>
    </row>
    <row r="184" spans="1:25" x14ac:dyDescent="0.2">
      <c r="A184">
        <v>286</v>
      </c>
      <c r="B184" t="s">
        <v>1284</v>
      </c>
      <c r="C184" t="s">
        <v>667</v>
      </c>
      <c r="D184" t="s">
        <v>269</v>
      </c>
      <c r="E184">
        <v>2</v>
      </c>
      <c r="F184" t="s">
        <v>1365</v>
      </c>
      <c r="G184">
        <v>265</v>
      </c>
      <c r="H184">
        <v>1260</v>
      </c>
      <c r="I184">
        <v>1</v>
      </c>
      <c r="J184" t="s">
        <v>1366</v>
      </c>
      <c r="K184">
        <v>14</v>
      </c>
      <c r="L184">
        <v>20</v>
      </c>
      <c r="M184">
        <v>0</v>
      </c>
      <c r="N184">
        <v>0</v>
      </c>
      <c r="O184">
        <v>0</v>
      </c>
      <c r="P184">
        <v>212</v>
      </c>
      <c r="Q184">
        <v>212</v>
      </c>
      <c r="R184">
        <v>95</v>
      </c>
      <c r="S184">
        <v>0</v>
      </c>
      <c r="T184" t="s">
        <v>269</v>
      </c>
      <c r="U184">
        <f>VLOOKUP(T184, '1.shp-prabhag-mapping-area'!B:G, 3, FALSE)</f>
        <v>6.6517533741099998E-7</v>
      </c>
      <c r="V184">
        <f>VLOOKUP(T184, '1.shp-prabhag-mapping-area'!B:G,6,FALSE)</f>
        <v>2</v>
      </c>
      <c r="W184">
        <v>0</v>
      </c>
      <c r="X184">
        <f t="shared" si="4"/>
        <v>1894.2373974720419</v>
      </c>
      <c r="Y184">
        <f t="shared" si="5"/>
        <v>4.7547169811320753</v>
      </c>
    </row>
    <row r="185" spans="1:25" x14ac:dyDescent="0.2">
      <c r="A185">
        <v>287</v>
      </c>
      <c r="B185" t="s">
        <v>1284</v>
      </c>
      <c r="C185" t="s">
        <v>668</v>
      </c>
      <c r="D185" t="s">
        <v>266</v>
      </c>
      <c r="E185">
        <v>1</v>
      </c>
      <c r="F185" t="s">
        <v>1365</v>
      </c>
      <c r="G185">
        <v>626</v>
      </c>
      <c r="H185">
        <v>2748</v>
      </c>
      <c r="I185">
        <v>3</v>
      </c>
      <c r="J185" t="s">
        <v>1366</v>
      </c>
      <c r="K185">
        <v>29</v>
      </c>
      <c r="L185">
        <v>20</v>
      </c>
      <c r="M185">
        <v>0</v>
      </c>
      <c r="N185">
        <v>0</v>
      </c>
      <c r="O185">
        <v>0</v>
      </c>
      <c r="P185">
        <v>501</v>
      </c>
      <c r="Q185">
        <v>501</v>
      </c>
      <c r="R185">
        <v>80</v>
      </c>
      <c r="S185">
        <v>0</v>
      </c>
      <c r="T185" t="s">
        <v>266</v>
      </c>
      <c r="U185">
        <f>VLOOKUP(T185, '1.shp-prabhag-mapping-area'!B:G, 3, FALSE)</f>
        <v>3.42138485617E-6</v>
      </c>
      <c r="V185">
        <f>VLOOKUP(T185, '1.shp-prabhag-mapping-area'!B:G,6,FALSE)</f>
        <v>1</v>
      </c>
      <c r="W185">
        <v>0</v>
      </c>
      <c r="X185">
        <f t="shared" si="4"/>
        <v>803.1835398594103</v>
      </c>
      <c r="Y185">
        <f t="shared" si="5"/>
        <v>4.3897763578274764</v>
      </c>
    </row>
    <row r="186" spans="1:25" x14ac:dyDescent="0.2">
      <c r="A186">
        <v>288</v>
      </c>
      <c r="B186" t="s">
        <v>1284</v>
      </c>
      <c r="C186" t="s">
        <v>669</v>
      </c>
      <c r="D186" t="s">
        <v>268</v>
      </c>
      <c r="E186">
        <v>1</v>
      </c>
      <c r="F186" t="s">
        <v>1365</v>
      </c>
      <c r="G186">
        <v>382</v>
      </c>
      <c r="H186">
        <v>1820</v>
      </c>
      <c r="I186">
        <v>2</v>
      </c>
      <c r="J186" t="s">
        <v>1366</v>
      </c>
      <c r="K186">
        <v>20</v>
      </c>
      <c r="L186">
        <v>6</v>
      </c>
      <c r="M186">
        <v>0</v>
      </c>
      <c r="N186">
        <v>0</v>
      </c>
      <c r="O186">
        <v>0</v>
      </c>
      <c r="P186">
        <v>306</v>
      </c>
      <c r="Q186">
        <v>306</v>
      </c>
      <c r="R186">
        <v>175</v>
      </c>
      <c r="S186">
        <v>0</v>
      </c>
      <c r="T186" t="s">
        <v>268</v>
      </c>
      <c r="U186">
        <f>VLOOKUP(T186, '1.shp-prabhag-mapping-area'!B:G, 3, FALSE)</f>
        <v>1.42748622037E-6</v>
      </c>
      <c r="V186">
        <f>VLOOKUP(T186, '1.shp-prabhag-mapping-area'!B:G,6,FALSE)</f>
        <v>1</v>
      </c>
      <c r="W186">
        <v>0</v>
      </c>
      <c r="X186">
        <f t="shared" si="4"/>
        <v>1274.9685244094767</v>
      </c>
      <c r="Y186">
        <f t="shared" si="5"/>
        <v>4.7643979057591626</v>
      </c>
    </row>
    <row r="187" spans="1:25" x14ac:dyDescent="0.2">
      <c r="A187">
        <v>289</v>
      </c>
      <c r="B187" t="s">
        <v>1284</v>
      </c>
      <c r="C187" t="s">
        <v>670</v>
      </c>
      <c r="D187" t="s">
        <v>285</v>
      </c>
      <c r="E187">
        <v>2</v>
      </c>
      <c r="F187" t="s">
        <v>1365</v>
      </c>
      <c r="G187">
        <v>374</v>
      </c>
      <c r="H187">
        <v>1728</v>
      </c>
      <c r="I187">
        <v>2</v>
      </c>
      <c r="J187" t="s">
        <v>1366</v>
      </c>
      <c r="K187">
        <v>19</v>
      </c>
      <c r="L187">
        <v>10</v>
      </c>
      <c r="M187">
        <v>0</v>
      </c>
      <c r="N187">
        <v>0</v>
      </c>
      <c r="O187">
        <v>0</v>
      </c>
      <c r="P187">
        <v>300</v>
      </c>
      <c r="Q187">
        <v>299</v>
      </c>
      <c r="R187">
        <v>175</v>
      </c>
      <c r="S187">
        <v>0</v>
      </c>
      <c r="T187" t="s">
        <v>285</v>
      </c>
      <c r="U187">
        <f>VLOOKUP(T187, '1.shp-prabhag-mapping-area'!B:G, 3, FALSE)</f>
        <v>1.50570357265E-6</v>
      </c>
      <c r="V187">
        <f>VLOOKUP(T187, '1.shp-prabhag-mapping-area'!B:G,6,FALSE)</f>
        <v>2</v>
      </c>
      <c r="W187">
        <v>0</v>
      </c>
      <c r="X187">
        <f t="shared" si="4"/>
        <v>1147.6362488525972</v>
      </c>
      <c r="Y187">
        <f t="shared" si="5"/>
        <v>4.6203208556149731</v>
      </c>
    </row>
    <row r="188" spans="1:25" x14ac:dyDescent="0.2">
      <c r="A188">
        <v>290</v>
      </c>
      <c r="B188" t="s">
        <v>1284</v>
      </c>
      <c r="C188" t="s">
        <v>671</v>
      </c>
      <c r="D188" t="s">
        <v>274</v>
      </c>
      <c r="E188">
        <v>1</v>
      </c>
      <c r="F188" t="s">
        <v>1365</v>
      </c>
      <c r="G188">
        <v>46</v>
      </c>
      <c r="H188">
        <v>216</v>
      </c>
      <c r="I188">
        <v>0.6</v>
      </c>
      <c r="J188" t="s">
        <v>1366</v>
      </c>
      <c r="K188">
        <v>3</v>
      </c>
      <c r="L188">
        <v>8</v>
      </c>
      <c r="M188">
        <v>0</v>
      </c>
      <c r="N188">
        <v>0</v>
      </c>
      <c r="O188">
        <v>0</v>
      </c>
      <c r="P188">
        <v>37</v>
      </c>
      <c r="Q188">
        <v>37</v>
      </c>
      <c r="R188">
        <v>35</v>
      </c>
      <c r="S188">
        <v>0</v>
      </c>
      <c r="T188" t="s">
        <v>274</v>
      </c>
      <c r="U188">
        <f>VLOOKUP(T188, '1.shp-prabhag-mapping-area'!B:G, 3, FALSE)</f>
        <v>1.1450839963E-7</v>
      </c>
      <c r="V188">
        <f>VLOOKUP(T188, '1.shp-prabhag-mapping-area'!B:G,6,FALSE)</f>
        <v>1</v>
      </c>
      <c r="W188">
        <v>0</v>
      </c>
      <c r="X188">
        <f t="shared" si="4"/>
        <v>1886.3245028132442</v>
      </c>
      <c r="Y188">
        <f t="shared" si="5"/>
        <v>4.6956521739130439</v>
      </c>
    </row>
    <row r="189" spans="1:25" x14ac:dyDescent="0.2">
      <c r="A189">
        <v>291</v>
      </c>
      <c r="B189" t="s">
        <v>1284</v>
      </c>
      <c r="C189" t="s">
        <v>672</v>
      </c>
      <c r="D189" t="s">
        <v>273</v>
      </c>
      <c r="E189">
        <v>1</v>
      </c>
      <c r="F189" t="s">
        <v>1365</v>
      </c>
      <c r="G189">
        <v>74</v>
      </c>
      <c r="H189">
        <v>348</v>
      </c>
      <c r="I189">
        <v>1</v>
      </c>
      <c r="J189" t="s">
        <v>1366</v>
      </c>
      <c r="K189">
        <v>4</v>
      </c>
      <c r="L189">
        <v>10</v>
      </c>
      <c r="M189">
        <v>0</v>
      </c>
      <c r="N189">
        <v>0</v>
      </c>
      <c r="O189">
        <v>0</v>
      </c>
      <c r="P189">
        <v>60</v>
      </c>
      <c r="Q189">
        <v>70</v>
      </c>
      <c r="R189">
        <v>95</v>
      </c>
      <c r="S189">
        <v>0</v>
      </c>
      <c r="T189" t="s">
        <v>273</v>
      </c>
      <c r="U189">
        <f>VLOOKUP(T189, '1.shp-prabhag-mapping-area'!B:G, 3, FALSE)</f>
        <v>2.1561102056100001E-7</v>
      </c>
      <c r="V189">
        <f>VLOOKUP(T189, '1.shp-prabhag-mapping-area'!B:G,6,FALSE)</f>
        <v>1</v>
      </c>
      <c r="W189">
        <v>0</v>
      </c>
      <c r="X189">
        <f t="shared" si="4"/>
        <v>1614.0176837646613</v>
      </c>
      <c r="Y189">
        <f t="shared" si="5"/>
        <v>4.7027027027027026</v>
      </c>
    </row>
    <row r="190" spans="1:25" x14ac:dyDescent="0.2">
      <c r="A190">
        <v>292</v>
      </c>
      <c r="B190" t="s">
        <v>1284</v>
      </c>
      <c r="C190" t="s">
        <v>673</v>
      </c>
      <c r="D190" t="s">
        <v>272</v>
      </c>
      <c r="E190">
        <v>1</v>
      </c>
      <c r="F190" t="s">
        <v>1363</v>
      </c>
      <c r="G190">
        <v>41</v>
      </c>
      <c r="H190">
        <v>192</v>
      </c>
      <c r="I190">
        <v>0.02</v>
      </c>
      <c r="J190" t="s">
        <v>1366</v>
      </c>
      <c r="K190">
        <v>3</v>
      </c>
      <c r="L190">
        <v>7</v>
      </c>
      <c r="M190">
        <v>0</v>
      </c>
      <c r="N190">
        <v>0</v>
      </c>
      <c r="O190">
        <v>0</v>
      </c>
      <c r="P190">
        <v>33</v>
      </c>
      <c r="Q190">
        <v>30</v>
      </c>
      <c r="R190">
        <v>3</v>
      </c>
      <c r="S190">
        <v>0</v>
      </c>
      <c r="T190" t="s">
        <v>272</v>
      </c>
      <c r="U190">
        <f>VLOOKUP(T190, '1.shp-prabhag-mapping-area'!B:G, 3, FALSE)</f>
        <v>2.2670890291199999E-7</v>
      </c>
      <c r="V190">
        <f>VLOOKUP(T190, '1.shp-prabhag-mapping-area'!B:G,6,FALSE)</f>
        <v>1</v>
      </c>
      <c r="W190">
        <v>0</v>
      </c>
      <c r="X190">
        <f t="shared" si="4"/>
        <v>846.90101506303563</v>
      </c>
      <c r="Y190">
        <f t="shared" si="5"/>
        <v>4.6829268292682924</v>
      </c>
    </row>
    <row r="191" spans="1:25" x14ac:dyDescent="0.2">
      <c r="A191">
        <v>293</v>
      </c>
      <c r="B191" t="s">
        <v>1284</v>
      </c>
      <c r="C191" t="s">
        <v>674</v>
      </c>
      <c r="D191" t="s">
        <v>286</v>
      </c>
      <c r="E191">
        <v>2</v>
      </c>
      <c r="F191" t="s">
        <v>1365</v>
      </c>
      <c r="G191">
        <v>124</v>
      </c>
      <c r="H191">
        <v>588</v>
      </c>
      <c r="I191">
        <v>0.5</v>
      </c>
      <c r="J191" t="s">
        <v>1366</v>
      </c>
      <c r="K191">
        <v>7</v>
      </c>
      <c r="L191">
        <v>20</v>
      </c>
      <c r="M191">
        <v>0</v>
      </c>
      <c r="N191">
        <v>0</v>
      </c>
      <c r="O191">
        <v>0</v>
      </c>
      <c r="P191">
        <v>100</v>
      </c>
      <c r="Q191">
        <v>120</v>
      </c>
      <c r="R191">
        <v>45</v>
      </c>
      <c r="S191">
        <v>0</v>
      </c>
      <c r="T191" t="s">
        <v>286</v>
      </c>
      <c r="U191">
        <f>VLOOKUP(T191, '1.shp-prabhag-mapping-area'!B:G, 3, FALSE)</f>
        <v>2.6649640982499999E-7</v>
      </c>
      <c r="V191">
        <f>VLOOKUP(T191, '1.shp-prabhag-mapping-area'!B:G,6,FALSE)</f>
        <v>2</v>
      </c>
      <c r="W191">
        <v>0</v>
      </c>
      <c r="X191">
        <f t="shared" si="4"/>
        <v>2206.4087106693914</v>
      </c>
      <c r="Y191">
        <f t="shared" si="5"/>
        <v>4.741935483870968</v>
      </c>
    </row>
    <row r="192" spans="1:25" x14ac:dyDescent="0.2">
      <c r="A192">
        <v>294</v>
      </c>
      <c r="B192" t="s">
        <v>1284</v>
      </c>
      <c r="C192" t="s">
        <v>608</v>
      </c>
      <c r="D192" t="s">
        <v>316</v>
      </c>
      <c r="E192">
        <v>7</v>
      </c>
      <c r="F192" t="s">
        <v>1363</v>
      </c>
      <c r="G192">
        <v>422</v>
      </c>
      <c r="H192">
        <v>2008</v>
      </c>
      <c r="I192">
        <v>0.7</v>
      </c>
      <c r="J192" t="s">
        <v>1366</v>
      </c>
      <c r="K192">
        <v>22</v>
      </c>
      <c r="L192">
        <v>66</v>
      </c>
      <c r="M192">
        <v>0</v>
      </c>
      <c r="N192">
        <v>0</v>
      </c>
      <c r="O192">
        <v>0</v>
      </c>
      <c r="P192">
        <v>338</v>
      </c>
      <c r="Q192">
        <v>400</v>
      </c>
      <c r="R192">
        <v>60</v>
      </c>
      <c r="S192">
        <v>0</v>
      </c>
      <c r="T192" t="s">
        <v>316</v>
      </c>
      <c r="U192">
        <f>VLOOKUP(T192, '1.shp-prabhag-mapping-area'!B:G, 3, FALSE)</f>
        <v>1.3730852515000001E-7</v>
      </c>
      <c r="V192">
        <f>VLOOKUP(T192, '1.shp-prabhag-mapping-area'!B:G,6,FALSE)</f>
        <v>7</v>
      </c>
      <c r="W192">
        <v>0</v>
      </c>
      <c r="X192">
        <f t="shared" si="4"/>
        <v>14624.000933710415</v>
      </c>
      <c r="Y192">
        <f t="shared" si="5"/>
        <v>4.7582938388625591</v>
      </c>
    </row>
    <row r="193" spans="1:25" x14ac:dyDescent="0.2">
      <c r="A193">
        <v>295</v>
      </c>
      <c r="B193" t="s">
        <v>1284</v>
      </c>
      <c r="C193" t="s">
        <v>675</v>
      </c>
      <c r="D193" t="s">
        <v>315</v>
      </c>
      <c r="E193">
        <v>7</v>
      </c>
      <c r="F193" t="s">
        <v>1363</v>
      </c>
      <c r="G193">
        <v>24</v>
      </c>
      <c r="H193">
        <v>108</v>
      </c>
      <c r="I193">
        <v>0.2</v>
      </c>
      <c r="J193" t="s">
        <v>1366</v>
      </c>
      <c r="K193">
        <v>2</v>
      </c>
      <c r="L193">
        <v>6</v>
      </c>
      <c r="M193">
        <v>0</v>
      </c>
      <c r="N193">
        <v>0</v>
      </c>
      <c r="O193">
        <v>0</v>
      </c>
      <c r="P193">
        <v>20</v>
      </c>
      <c r="Q193">
        <v>20</v>
      </c>
      <c r="R193">
        <v>10</v>
      </c>
      <c r="S193">
        <v>0</v>
      </c>
      <c r="T193" t="s">
        <v>315</v>
      </c>
      <c r="U193">
        <f>VLOOKUP(T193, '1.shp-prabhag-mapping-area'!B:G, 3, FALSE)</f>
        <v>4.6761282066999999E-7</v>
      </c>
      <c r="V193">
        <f>VLOOKUP(T193, '1.shp-prabhag-mapping-area'!B:G,6,FALSE)</f>
        <v>7</v>
      </c>
      <c r="W193" t="s">
        <v>1335</v>
      </c>
      <c r="X193">
        <f t="shared" si="4"/>
        <v>230.96030567608605</v>
      </c>
      <c r="Y193">
        <f t="shared" si="5"/>
        <v>4.5</v>
      </c>
    </row>
    <row r="194" spans="1:25" x14ac:dyDescent="0.2">
      <c r="A194">
        <v>296</v>
      </c>
      <c r="B194" t="s">
        <v>1284</v>
      </c>
      <c r="C194" t="s">
        <v>676</v>
      </c>
      <c r="D194" t="s">
        <v>314</v>
      </c>
      <c r="E194">
        <v>6</v>
      </c>
      <c r="F194" t="s">
        <v>1363</v>
      </c>
      <c r="G194">
        <v>44</v>
      </c>
      <c r="H194">
        <v>196</v>
      </c>
      <c r="I194">
        <v>0.02</v>
      </c>
      <c r="J194" t="s">
        <v>1366</v>
      </c>
      <c r="K194">
        <v>3</v>
      </c>
      <c r="L194">
        <v>7</v>
      </c>
      <c r="M194">
        <v>0</v>
      </c>
      <c r="N194">
        <v>0</v>
      </c>
      <c r="O194">
        <v>0</v>
      </c>
      <c r="P194">
        <v>30</v>
      </c>
      <c r="Q194">
        <v>30</v>
      </c>
      <c r="R194">
        <v>3</v>
      </c>
      <c r="S194">
        <v>0</v>
      </c>
      <c r="T194" t="s">
        <v>314</v>
      </c>
      <c r="U194">
        <f>VLOOKUP(T194, '1.shp-prabhag-mapping-area'!B:G, 3, FALSE)</f>
        <v>2.37662334926E-7</v>
      </c>
      <c r="V194">
        <f>VLOOKUP(T194, '1.shp-prabhag-mapping-area'!B:G,6,FALSE)</f>
        <v>6</v>
      </c>
      <c r="W194" t="s">
        <v>1336</v>
      </c>
      <c r="X194">
        <f t="shared" si="4"/>
        <v>824.69946304713267</v>
      </c>
      <c r="Y194">
        <f t="shared" si="5"/>
        <v>4.4545454545454541</v>
      </c>
    </row>
    <row r="195" spans="1:25" x14ac:dyDescent="0.2">
      <c r="A195">
        <v>297</v>
      </c>
      <c r="B195" t="s">
        <v>1284</v>
      </c>
      <c r="C195" t="s">
        <v>677</v>
      </c>
      <c r="D195" t="s">
        <v>270</v>
      </c>
      <c r="E195">
        <v>1</v>
      </c>
      <c r="F195" t="s">
        <v>1363</v>
      </c>
      <c r="G195">
        <v>54</v>
      </c>
      <c r="H195">
        <v>220</v>
      </c>
      <c r="I195">
        <v>0.3</v>
      </c>
      <c r="J195" t="s">
        <v>1366</v>
      </c>
      <c r="K195">
        <v>3</v>
      </c>
      <c r="L195">
        <v>8</v>
      </c>
      <c r="M195">
        <v>0</v>
      </c>
      <c r="N195">
        <v>0</v>
      </c>
      <c r="O195">
        <v>0</v>
      </c>
      <c r="P195">
        <v>30</v>
      </c>
      <c r="Q195">
        <v>20</v>
      </c>
      <c r="R195">
        <v>4</v>
      </c>
      <c r="S195">
        <v>0</v>
      </c>
      <c r="T195" t="s">
        <v>270</v>
      </c>
      <c r="U195">
        <f>VLOOKUP(T195, '1.shp-prabhag-mapping-area'!B:G, 3, FALSE)</f>
        <v>2.1885739426300001E-7</v>
      </c>
      <c r="V195">
        <f>VLOOKUP(T195, '1.shp-prabhag-mapping-area'!B:G,6,FALSE)</f>
        <v>1</v>
      </c>
      <c r="W195">
        <v>0</v>
      </c>
      <c r="X195">
        <f t="shared" ref="X195:X258" si="6">H195/(U195*1000000)</f>
        <v>1005.220777396385</v>
      </c>
      <c r="Y195">
        <f t="shared" ref="Y195:Y258" si="7">H195/G195</f>
        <v>4.0740740740740744</v>
      </c>
    </row>
    <row r="196" spans="1:25" x14ac:dyDescent="0.2">
      <c r="A196">
        <v>298</v>
      </c>
      <c r="B196" t="s">
        <v>1284</v>
      </c>
      <c r="C196" t="s">
        <v>678</v>
      </c>
      <c r="D196" t="s">
        <v>278</v>
      </c>
      <c r="E196">
        <v>2</v>
      </c>
      <c r="F196" t="s">
        <v>1363</v>
      </c>
      <c r="G196">
        <v>26</v>
      </c>
      <c r="H196">
        <v>120</v>
      </c>
      <c r="I196">
        <v>0.02</v>
      </c>
      <c r="J196" t="s">
        <v>1366</v>
      </c>
      <c r="K196">
        <v>2</v>
      </c>
      <c r="L196">
        <v>4</v>
      </c>
      <c r="M196">
        <v>0</v>
      </c>
      <c r="N196">
        <v>0</v>
      </c>
      <c r="O196">
        <v>0</v>
      </c>
      <c r="P196">
        <v>15</v>
      </c>
      <c r="Q196">
        <v>15</v>
      </c>
      <c r="R196">
        <v>1</v>
      </c>
      <c r="S196">
        <v>0</v>
      </c>
      <c r="T196" t="s">
        <v>278</v>
      </c>
      <c r="U196">
        <f>VLOOKUP(T196, '1.shp-prabhag-mapping-area'!B:G, 3, FALSE)</f>
        <v>8.9028116003899997E-7</v>
      </c>
      <c r="V196">
        <f>VLOOKUP(T196, '1.shp-prabhag-mapping-area'!B:G,6,FALSE)</f>
        <v>2</v>
      </c>
      <c r="W196" t="s">
        <v>1334</v>
      </c>
      <c r="X196">
        <f t="shared" si="6"/>
        <v>134.78887949818375</v>
      </c>
      <c r="Y196">
        <f t="shared" si="7"/>
        <v>4.615384615384615</v>
      </c>
    </row>
    <row r="197" spans="1:25" x14ac:dyDescent="0.2">
      <c r="A197">
        <v>299</v>
      </c>
      <c r="B197" t="s">
        <v>1284</v>
      </c>
      <c r="C197" t="s">
        <v>679</v>
      </c>
      <c r="D197" t="s">
        <v>280</v>
      </c>
      <c r="E197">
        <v>2</v>
      </c>
      <c r="F197" t="s">
        <v>1365</v>
      </c>
      <c r="G197">
        <v>36</v>
      </c>
      <c r="H197">
        <v>168</v>
      </c>
      <c r="I197">
        <v>1</v>
      </c>
      <c r="J197" t="s">
        <v>1366</v>
      </c>
      <c r="K197">
        <v>2</v>
      </c>
      <c r="L197">
        <v>20</v>
      </c>
      <c r="M197">
        <v>0</v>
      </c>
      <c r="N197">
        <v>0</v>
      </c>
      <c r="O197">
        <v>0</v>
      </c>
      <c r="P197">
        <v>29</v>
      </c>
      <c r="Q197">
        <v>29</v>
      </c>
      <c r="R197">
        <v>95</v>
      </c>
      <c r="S197">
        <v>0</v>
      </c>
      <c r="T197" t="s">
        <v>280</v>
      </c>
      <c r="U197">
        <f>VLOOKUP(T197, '1.shp-prabhag-mapping-area'!B:G, 3, FALSE)</f>
        <v>8.2364631134500002E-7</v>
      </c>
      <c r="V197">
        <f>VLOOKUP(T197, '1.shp-prabhag-mapping-area'!B:G,6,FALSE)</f>
        <v>2</v>
      </c>
      <c r="W197" t="s">
        <v>1335</v>
      </c>
      <c r="X197">
        <f t="shared" si="6"/>
        <v>203.97104641391394</v>
      </c>
      <c r="Y197">
        <f t="shared" si="7"/>
        <v>4.666666666666667</v>
      </c>
    </row>
    <row r="198" spans="1:25" x14ac:dyDescent="0.2">
      <c r="A198">
        <v>300</v>
      </c>
      <c r="B198" t="s">
        <v>1284</v>
      </c>
      <c r="C198" t="s">
        <v>680</v>
      </c>
      <c r="D198" t="s">
        <v>264</v>
      </c>
      <c r="E198">
        <v>3</v>
      </c>
      <c r="F198" t="s">
        <v>1365</v>
      </c>
      <c r="G198">
        <v>658</v>
      </c>
      <c r="H198">
        <v>2888</v>
      </c>
      <c r="I198">
        <v>3</v>
      </c>
      <c r="J198" t="s">
        <v>1366</v>
      </c>
      <c r="K198">
        <v>31</v>
      </c>
      <c r="L198">
        <v>50</v>
      </c>
      <c r="M198">
        <v>0</v>
      </c>
      <c r="N198">
        <v>0</v>
      </c>
      <c r="O198">
        <v>0</v>
      </c>
      <c r="P198">
        <v>527</v>
      </c>
      <c r="Q198">
        <v>526</v>
      </c>
      <c r="R198">
        <v>30</v>
      </c>
      <c r="S198">
        <v>0</v>
      </c>
      <c r="T198" t="s">
        <v>264</v>
      </c>
      <c r="U198">
        <f>VLOOKUP(T198, '1.shp-prabhag-mapping-area'!B:G, 3, FALSE)</f>
        <v>1.9457506938800001E-6</v>
      </c>
      <c r="V198">
        <f>VLOOKUP(T198, '1.shp-prabhag-mapping-area'!B:G,6,FALSE)</f>
        <v>3</v>
      </c>
      <c r="W198">
        <v>0</v>
      </c>
      <c r="X198">
        <f t="shared" si="6"/>
        <v>1484.2600385977871</v>
      </c>
      <c r="Y198">
        <f t="shared" si="7"/>
        <v>4.3890577507598785</v>
      </c>
    </row>
    <row r="199" spans="1:25" x14ac:dyDescent="0.2">
      <c r="A199">
        <v>301</v>
      </c>
      <c r="B199" t="s">
        <v>1284</v>
      </c>
      <c r="C199" t="s">
        <v>681</v>
      </c>
      <c r="D199" t="s">
        <v>277</v>
      </c>
      <c r="E199">
        <v>2</v>
      </c>
      <c r="F199" t="s">
        <v>1363</v>
      </c>
      <c r="G199">
        <v>183</v>
      </c>
      <c r="H199">
        <v>872</v>
      </c>
      <c r="I199">
        <v>0.5</v>
      </c>
      <c r="J199" t="s">
        <v>1366</v>
      </c>
      <c r="K199">
        <v>10</v>
      </c>
      <c r="L199">
        <v>20</v>
      </c>
      <c r="M199">
        <v>0</v>
      </c>
      <c r="N199">
        <v>0</v>
      </c>
      <c r="O199">
        <v>0</v>
      </c>
      <c r="P199">
        <v>147</v>
      </c>
      <c r="Q199">
        <v>147</v>
      </c>
      <c r="R199">
        <v>45</v>
      </c>
      <c r="S199">
        <v>0</v>
      </c>
      <c r="T199" t="s">
        <v>277</v>
      </c>
      <c r="U199">
        <f>VLOOKUP(T199, '1.shp-prabhag-mapping-area'!B:G, 3, FALSE)</f>
        <v>2.1633059813899999E-7</v>
      </c>
      <c r="V199">
        <f>VLOOKUP(T199, '1.shp-prabhag-mapping-area'!B:G,6,FALSE)</f>
        <v>2</v>
      </c>
      <c r="W199" t="s">
        <v>1334</v>
      </c>
      <c r="X199">
        <f t="shared" si="6"/>
        <v>4030.8676049594678</v>
      </c>
      <c r="Y199">
        <f t="shared" si="7"/>
        <v>4.7650273224043715</v>
      </c>
    </row>
    <row r="200" spans="1:25" x14ac:dyDescent="0.2">
      <c r="A200">
        <v>302</v>
      </c>
      <c r="B200" t="s">
        <v>1284</v>
      </c>
      <c r="C200" t="s">
        <v>682</v>
      </c>
      <c r="D200" t="s">
        <v>42</v>
      </c>
      <c r="E200">
        <v>11</v>
      </c>
      <c r="F200" t="s">
        <v>1365</v>
      </c>
      <c r="G200">
        <v>911</v>
      </c>
      <c r="H200">
        <v>3996</v>
      </c>
      <c r="I200">
        <v>0.25</v>
      </c>
      <c r="J200" t="s">
        <v>1364</v>
      </c>
      <c r="K200">
        <v>43</v>
      </c>
      <c r="L200">
        <v>21</v>
      </c>
      <c r="M200">
        <v>0</v>
      </c>
      <c r="N200">
        <v>11</v>
      </c>
      <c r="O200">
        <v>0</v>
      </c>
      <c r="P200">
        <v>91</v>
      </c>
      <c r="Q200">
        <v>570</v>
      </c>
      <c r="R200">
        <v>20</v>
      </c>
      <c r="S200">
        <v>40</v>
      </c>
      <c r="T200" t="s">
        <v>42</v>
      </c>
      <c r="U200">
        <f>VLOOKUP(T200, '1.shp-prabhag-mapping-area'!B:G, 3, FALSE)</f>
        <v>1.07275120106E-6</v>
      </c>
      <c r="V200">
        <f>VLOOKUP(T200, '1.shp-prabhag-mapping-area'!B:G,6,FALSE)</f>
        <v>11</v>
      </c>
      <c r="W200">
        <v>0</v>
      </c>
      <c r="X200">
        <f t="shared" si="6"/>
        <v>3725.0016556042988</v>
      </c>
      <c r="Y200">
        <f t="shared" si="7"/>
        <v>4.3863885839736554</v>
      </c>
    </row>
    <row r="201" spans="1:25" x14ac:dyDescent="0.2">
      <c r="A201">
        <v>303</v>
      </c>
      <c r="B201" t="s">
        <v>1284</v>
      </c>
      <c r="C201" t="s">
        <v>683</v>
      </c>
      <c r="D201" t="s">
        <v>40</v>
      </c>
      <c r="E201">
        <v>11</v>
      </c>
      <c r="F201" t="s">
        <v>1365</v>
      </c>
      <c r="G201">
        <v>1675</v>
      </c>
      <c r="H201">
        <v>7351</v>
      </c>
      <c r="I201">
        <v>0.25</v>
      </c>
      <c r="J201" t="s">
        <v>1364</v>
      </c>
      <c r="K201">
        <v>78</v>
      </c>
      <c r="L201">
        <v>21</v>
      </c>
      <c r="M201">
        <v>0</v>
      </c>
      <c r="N201">
        <v>7</v>
      </c>
      <c r="O201">
        <v>0</v>
      </c>
      <c r="P201">
        <v>166</v>
      </c>
      <c r="Q201">
        <v>1321</v>
      </c>
      <c r="R201">
        <v>20</v>
      </c>
      <c r="S201">
        <v>60</v>
      </c>
      <c r="T201" t="s">
        <v>40</v>
      </c>
      <c r="U201">
        <f>VLOOKUP(T201, '1.shp-prabhag-mapping-area'!B:G, 3, FALSE)</f>
        <v>2.0478805693299998E-6</v>
      </c>
      <c r="V201">
        <f>VLOOKUP(T201, '1.shp-prabhag-mapping-area'!B:G,6,FALSE)</f>
        <v>11</v>
      </c>
      <c r="W201">
        <v>0</v>
      </c>
      <c r="X201">
        <f t="shared" si="6"/>
        <v>3589.5647969378456</v>
      </c>
      <c r="Y201">
        <f t="shared" si="7"/>
        <v>4.3886567164179109</v>
      </c>
    </row>
    <row r="202" spans="1:25" x14ac:dyDescent="0.2">
      <c r="A202">
        <v>304</v>
      </c>
      <c r="B202" t="s">
        <v>1284</v>
      </c>
      <c r="C202" t="s">
        <v>684</v>
      </c>
      <c r="D202" t="s">
        <v>38</v>
      </c>
      <c r="E202">
        <v>11</v>
      </c>
      <c r="F202" t="s">
        <v>1365</v>
      </c>
      <c r="G202">
        <v>398</v>
      </c>
      <c r="H202">
        <v>1743</v>
      </c>
      <c r="I202">
        <v>0.25</v>
      </c>
      <c r="J202" t="s">
        <v>1364</v>
      </c>
      <c r="K202">
        <v>19</v>
      </c>
      <c r="L202">
        <v>21</v>
      </c>
      <c r="M202">
        <v>0</v>
      </c>
      <c r="N202">
        <v>2</v>
      </c>
      <c r="O202">
        <v>0</v>
      </c>
      <c r="P202">
        <v>40</v>
      </c>
      <c r="Q202">
        <v>318</v>
      </c>
      <c r="R202">
        <v>20</v>
      </c>
      <c r="S202">
        <v>30</v>
      </c>
      <c r="T202" t="s">
        <v>38</v>
      </c>
      <c r="U202">
        <f>VLOOKUP(T202, '1.shp-prabhag-mapping-area'!B:G, 3, FALSE)</f>
        <v>1.1897901097899999E-6</v>
      </c>
      <c r="V202">
        <f>VLOOKUP(T202, '1.shp-prabhag-mapping-area'!B:G,6,FALSE)</f>
        <v>11</v>
      </c>
      <c r="W202">
        <v>0</v>
      </c>
      <c r="X202">
        <f t="shared" si="6"/>
        <v>1464.9642703011227</v>
      </c>
      <c r="Y202">
        <f t="shared" si="7"/>
        <v>4.3793969849246235</v>
      </c>
    </row>
    <row r="203" spans="1:25" x14ac:dyDescent="0.2">
      <c r="A203">
        <v>305</v>
      </c>
      <c r="B203" t="s">
        <v>1284</v>
      </c>
      <c r="C203" t="s">
        <v>685</v>
      </c>
      <c r="D203" t="s">
        <v>43</v>
      </c>
      <c r="E203">
        <v>11</v>
      </c>
      <c r="F203" t="s">
        <v>1365</v>
      </c>
      <c r="G203">
        <v>1318</v>
      </c>
      <c r="H203">
        <v>5785</v>
      </c>
      <c r="I203">
        <v>0.25</v>
      </c>
      <c r="J203" t="s">
        <v>1364</v>
      </c>
      <c r="K203">
        <v>61</v>
      </c>
      <c r="L203">
        <v>21</v>
      </c>
      <c r="M203">
        <v>0</v>
      </c>
      <c r="N203">
        <v>7</v>
      </c>
      <c r="O203">
        <v>0</v>
      </c>
      <c r="P203">
        <v>234</v>
      </c>
      <c r="Q203">
        <v>971</v>
      </c>
      <c r="R203">
        <v>20</v>
      </c>
      <c r="S203">
        <v>70</v>
      </c>
      <c r="T203" t="s">
        <v>43</v>
      </c>
      <c r="U203">
        <f>VLOOKUP(T203, '1.shp-prabhag-mapping-area'!B:G, 3, FALSE)</f>
        <v>3.25834678435E-6</v>
      </c>
      <c r="V203">
        <f>VLOOKUP(T203, '1.shp-prabhag-mapping-area'!B:G,6,FALSE)</f>
        <v>11</v>
      </c>
      <c r="W203">
        <v>0</v>
      </c>
      <c r="X203">
        <f t="shared" si="6"/>
        <v>1775.4402409791492</v>
      </c>
      <c r="Y203">
        <f t="shared" si="7"/>
        <v>4.3892261001517454</v>
      </c>
    </row>
    <row r="204" spans="1:25" x14ac:dyDescent="0.2">
      <c r="A204">
        <v>306</v>
      </c>
      <c r="B204" t="s">
        <v>1284</v>
      </c>
      <c r="C204" t="s">
        <v>686</v>
      </c>
      <c r="D204" t="s">
        <v>44</v>
      </c>
      <c r="E204">
        <v>11</v>
      </c>
      <c r="F204" t="s">
        <v>1365</v>
      </c>
      <c r="G204">
        <v>1026</v>
      </c>
      <c r="H204">
        <v>4500</v>
      </c>
      <c r="I204">
        <v>1.2</v>
      </c>
      <c r="J204" t="s">
        <v>1366</v>
      </c>
      <c r="K204">
        <v>48</v>
      </c>
      <c r="L204">
        <v>90</v>
      </c>
      <c r="M204">
        <v>0</v>
      </c>
      <c r="N204">
        <v>6</v>
      </c>
      <c r="O204">
        <v>0</v>
      </c>
      <c r="P204">
        <v>100</v>
      </c>
      <c r="Q204">
        <v>143</v>
      </c>
      <c r="R204">
        <v>107</v>
      </c>
      <c r="S204">
        <v>138</v>
      </c>
      <c r="T204" t="s">
        <v>44</v>
      </c>
      <c r="U204">
        <f>VLOOKUP(T204, '1.shp-prabhag-mapping-area'!B:G, 3, FALSE)</f>
        <v>2.96596645577E-6</v>
      </c>
      <c r="V204">
        <f>VLOOKUP(T204, '1.shp-prabhag-mapping-area'!B:G,6,FALSE)</f>
        <v>11</v>
      </c>
      <c r="W204">
        <v>0</v>
      </c>
      <c r="X204">
        <f t="shared" si="6"/>
        <v>1517.212034291786</v>
      </c>
      <c r="Y204">
        <f t="shared" si="7"/>
        <v>4.3859649122807021</v>
      </c>
    </row>
    <row r="205" spans="1:25" x14ac:dyDescent="0.2">
      <c r="A205">
        <v>307</v>
      </c>
      <c r="B205" t="s">
        <v>1284</v>
      </c>
      <c r="C205" t="s">
        <v>687</v>
      </c>
      <c r="D205" t="s">
        <v>45</v>
      </c>
      <c r="E205">
        <v>11</v>
      </c>
      <c r="F205" t="s">
        <v>1365</v>
      </c>
      <c r="G205">
        <v>401</v>
      </c>
      <c r="H205">
        <v>1910</v>
      </c>
      <c r="I205">
        <v>0.1</v>
      </c>
      <c r="J205" t="s">
        <v>1364</v>
      </c>
      <c r="K205">
        <v>21</v>
      </c>
      <c r="L205">
        <v>65</v>
      </c>
      <c r="M205">
        <v>0</v>
      </c>
      <c r="N205">
        <v>1</v>
      </c>
      <c r="O205">
        <v>0</v>
      </c>
      <c r="P205">
        <v>40</v>
      </c>
      <c r="Q205">
        <v>321</v>
      </c>
      <c r="R205">
        <v>6</v>
      </c>
      <c r="S205">
        <v>11</v>
      </c>
      <c r="T205" t="s">
        <v>45</v>
      </c>
      <c r="U205">
        <f>VLOOKUP(T205, '1.shp-prabhag-mapping-area'!B:G, 3, FALSE)</f>
        <v>1.3949468769600001E-5</v>
      </c>
      <c r="V205">
        <f>VLOOKUP(T205, '1.shp-prabhag-mapping-area'!B:G,6,FALSE)</f>
        <v>11</v>
      </c>
      <c r="W205" t="s">
        <v>1334</v>
      </c>
      <c r="X205">
        <f t="shared" si="6"/>
        <v>136.92277688469773</v>
      </c>
      <c r="Y205">
        <f t="shared" si="7"/>
        <v>4.7630922693266831</v>
      </c>
    </row>
    <row r="206" spans="1:25" x14ac:dyDescent="0.2">
      <c r="A206">
        <v>308</v>
      </c>
      <c r="B206" t="s">
        <v>1284</v>
      </c>
      <c r="C206" t="s">
        <v>687</v>
      </c>
      <c r="D206" t="s">
        <v>45</v>
      </c>
      <c r="E206">
        <v>11</v>
      </c>
      <c r="F206" t="s">
        <v>1363</v>
      </c>
      <c r="G206">
        <v>370</v>
      </c>
      <c r="H206">
        <v>1710</v>
      </c>
      <c r="I206">
        <v>0.1</v>
      </c>
      <c r="J206" t="s">
        <v>1364</v>
      </c>
      <c r="K206">
        <v>18</v>
      </c>
      <c r="L206">
        <v>39</v>
      </c>
      <c r="M206">
        <v>0</v>
      </c>
      <c r="N206">
        <v>1</v>
      </c>
      <c r="O206">
        <v>0</v>
      </c>
      <c r="P206">
        <v>37</v>
      </c>
      <c r="Q206">
        <v>295</v>
      </c>
      <c r="R206">
        <v>6</v>
      </c>
      <c r="S206">
        <v>140</v>
      </c>
      <c r="T206" t="s">
        <v>45</v>
      </c>
      <c r="U206">
        <f>VLOOKUP(T206, '1.shp-prabhag-mapping-area'!B:G, 3, FALSE)</f>
        <v>1.3949468769600001E-5</v>
      </c>
      <c r="V206">
        <f>VLOOKUP(T206, '1.shp-prabhag-mapping-area'!B:G,6,FALSE)</f>
        <v>11</v>
      </c>
      <c r="W206" t="s">
        <v>1334</v>
      </c>
      <c r="X206">
        <f t="shared" si="6"/>
        <v>122.58531333656185</v>
      </c>
      <c r="Y206">
        <f t="shared" si="7"/>
        <v>4.6216216216216219</v>
      </c>
    </row>
    <row r="207" spans="1:25" x14ac:dyDescent="0.2">
      <c r="A207">
        <v>309</v>
      </c>
      <c r="B207" t="s">
        <v>1284</v>
      </c>
      <c r="C207" t="s">
        <v>688</v>
      </c>
      <c r="D207" t="s">
        <v>46</v>
      </c>
      <c r="E207">
        <v>11</v>
      </c>
      <c r="F207" t="s">
        <v>1363</v>
      </c>
      <c r="G207">
        <v>315</v>
      </c>
      <c r="H207">
        <v>1500</v>
      </c>
      <c r="I207">
        <v>0.1</v>
      </c>
      <c r="J207" t="s">
        <v>1364</v>
      </c>
      <c r="K207">
        <v>16</v>
      </c>
      <c r="L207">
        <v>39</v>
      </c>
      <c r="M207">
        <v>0</v>
      </c>
      <c r="N207">
        <v>0</v>
      </c>
      <c r="O207">
        <v>0</v>
      </c>
      <c r="P207">
        <v>35</v>
      </c>
      <c r="Q207">
        <v>285</v>
      </c>
      <c r="R207">
        <v>6</v>
      </c>
      <c r="S207">
        <v>11</v>
      </c>
      <c r="T207" t="s">
        <v>46</v>
      </c>
      <c r="U207">
        <f>VLOOKUP(T207, '1.shp-prabhag-mapping-area'!B:G, 3, FALSE)</f>
        <v>2.4776391152800002E-6</v>
      </c>
      <c r="V207">
        <f>VLOOKUP(T207, '1.shp-prabhag-mapping-area'!B:G,6,FALSE)</f>
        <v>11</v>
      </c>
      <c r="W207">
        <v>0</v>
      </c>
      <c r="X207">
        <f t="shared" si="6"/>
        <v>605.41504642433915</v>
      </c>
      <c r="Y207">
        <f t="shared" si="7"/>
        <v>4.7619047619047619</v>
      </c>
    </row>
    <row r="208" spans="1:25" x14ac:dyDescent="0.2">
      <c r="A208">
        <v>310</v>
      </c>
      <c r="B208" t="s">
        <v>1284</v>
      </c>
      <c r="C208" t="s">
        <v>689</v>
      </c>
      <c r="D208" t="s">
        <v>80</v>
      </c>
      <c r="E208">
        <v>14</v>
      </c>
      <c r="F208" t="s">
        <v>1365</v>
      </c>
      <c r="G208">
        <v>126</v>
      </c>
      <c r="H208">
        <v>572</v>
      </c>
      <c r="I208">
        <v>0.5</v>
      </c>
      <c r="J208" t="s">
        <v>1366</v>
      </c>
      <c r="K208">
        <v>7</v>
      </c>
      <c r="L208">
        <v>1</v>
      </c>
      <c r="M208">
        <v>0</v>
      </c>
      <c r="N208">
        <v>0</v>
      </c>
      <c r="O208">
        <v>1</v>
      </c>
      <c r="P208">
        <v>38</v>
      </c>
      <c r="Q208">
        <v>101</v>
      </c>
      <c r="R208">
        <v>45</v>
      </c>
      <c r="S208">
        <v>14</v>
      </c>
      <c r="T208" t="s">
        <v>80</v>
      </c>
      <c r="U208">
        <f>VLOOKUP(T208, '1.shp-prabhag-mapping-area'!B:G, 3, FALSE)</f>
        <v>1.3417726176299999E-7</v>
      </c>
      <c r="V208">
        <f>VLOOKUP(T208, '1.shp-prabhag-mapping-area'!B:G,6,FALSE)</f>
        <v>14</v>
      </c>
      <c r="W208" t="s">
        <v>1337</v>
      </c>
      <c r="X208">
        <f t="shared" si="6"/>
        <v>4263.0173882243562</v>
      </c>
      <c r="Y208">
        <f t="shared" si="7"/>
        <v>4.5396825396825395</v>
      </c>
    </row>
    <row r="209" spans="1:25" x14ac:dyDescent="0.2">
      <c r="A209">
        <v>311</v>
      </c>
      <c r="B209" t="s">
        <v>1284</v>
      </c>
      <c r="C209" t="s">
        <v>690</v>
      </c>
      <c r="D209" t="s">
        <v>84</v>
      </c>
      <c r="E209">
        <v>14</v>
      </c>
      <c r="F209" t="s">
        <v>1365</v>
      </c>
      <c r="G209">
        <v>147</v>
      </c>
      <c r="H209">
        <v>700</v>
      </c>
      <c r="I209">
        <v>0.5</v>
      </c>
      <c r="J209" t="s">
        <v>1366</v>
      </c>
      <c r="K209">
        <v>8</v>
      </c>
      <c r="L209">
        <v>1</v>
      </c>
      <c r="M209">
        <v>0</v>
      </c>
      <c r="N209">
        <v>0</v>
      </c>
      <c r="O209">
        <v>1</v>
      </c>
      <c r="P209">
        <v>45</v>
      </c>
      <c r="Q209">
        <v>118</v>
      </c>
      <c r="R209">
        <v>45</v>
      </c>
      <c r="S209">
        <v>21</v>
      </c>
      <c r="T209" t="s">
        <v>84</v>
      </c>
      <c r="U209">
        <f>VLOOKUP(T209, '1.shp-prabhag-mapping-area'!B:G, 3, FALSE)</f>
        <v>3.6700335862200001E-7</v>
      </c>
      <c r="V209">
        <f>VLOOKUP(T209, '1.shp-prabhag-mapping-area'!B:G,6,FALSE)</f>
        <v>14</v>
      </c>
      <c r="W209">
        <v>0</v>
      </c>
      <c r="X209">
        <f t="shared" si="6"/>
        <v>1907.3394930997738</v>
      </c>
      <c r="Y209">
        <f t="shared" si="7"/>
        <v>4.7619047619047619</v>
      </c>
    </row>
    <row r="210" spans="1:25" x14ac:dyDescent="0.2">
      <c r="A210">
        <v>312</v>
      </c>
      <c r="B210" t="s">
        <v>1284</v>
      </c>
      <c r="C210" t="s">
        <v>691</v>
      </c>
      <c r="D210" t="s">
        <v>68</v>
      </c>
      <c r="E210">
        <v>7</v>
      </c>
      <c r="F210" t="s">
        <v>1363</v>
      </c>
      <c r="G210">
        <v>110</v>
      </c>
      <c r="H210">
        <v>500</v>
      </c>
      <c r="I210">
        <v>1</v>
      </c>
      <c r="J210" t="s">
        <v>1366</v>
      </c>
      <c r="K210">
        <v>6</v>
      </c>
      <c r="L210">
        <v>1</v>
      </c>
      <c r="M210">
        <v>0</v>
      </c>
      <c r="N210">
        <v>0</v>
      </c>
      <c r="O210">
        <v>1</v>
      </c>
      <c r="P210">
        <v>33</v>
      </c>
      <c r="Q210">
        <v>88</v>
      </c>
      <c r="R210">
        <v>95</v>
      </c>
      <c r="S210">
        <v>0</v>
      </c>
      <c r="T210" t="s">
        <v>68</v>
      </c>
      <c r="U210">
        <f>VLOOKUP(T210, '1.shp-prabhag-mapping-area'!B:G, 3, FALSE)</f>
        <v>1.0060980460399999E-7</v>
      </c>
      <c r="V210">
        <f>VLOOKUP(T210, '1.shp-prabhag-mapping-area'!B:G,6,FALSE)</f>
        <v>7</v>
      </c>
      <c r="W210" t="s">
        <v>1335</v>
      </c>
      <c r="X210">
        <f t="shared" si="6"/>
        <v>4969.6945736849311</v>
      </c>
      <c r="Y210">
        <f t="shared" si="7"/>
        <v>4.5454545454545459</v>
      </c>
    </row>
    <row r="211" spans="1:25" x14ac:dyDescent="0.2">
      <c r="A211">
        <v>313</v>
      </c>
      <c r="B211" t="s">
        <v>1284</v>
      </c>
      <c r="C211" t="s">
        <v>692</v>
      </c>
      <c r="D211" t="s">
        <v>93</v>
      </c>
      <c r="E211">
        <v>14</v>
      </c>
      <c r="F211" t="s">
        <v>1363</v>
      </c>
      <c r="G211">
        <v>88</v>
      </c>
      <c r="H211">
        <v>400</v>
      </c>
      <c r="I211">
        <v>1</v>
      </c>
      <c r="J211" t="s">
        <v>1366</v>
      </c>
      <c r="K211">
        <v>5</v>
      </c>
      <c r="L211">
        <v>13</v>
      </c>
      <c r="M211">
        <v>0</v>
      </c>
      <c r="N211">
        <v>0</v>
      </c>
      <c r="O211">
        <v>0</v>
      </c>
      <c r="P211">
        <v>27</v>
      </c>
      <c r="Q211">
        <v>71</v>
      </c>
      <c r="R211">
        <v>95</v>
      </c>
      <c r="S211">
        <v>0</v>
      </c>
      <c r="T211" t="s">
        <v>93</v>
      </c>
      <c r="U211">
        <f>VLOOKUP(T211, '1.shp-prabhag-mapping-area'!B:G, 3, FALSE)</f>
        <v>5.5527674849200003E-8</v>
      </c>
      <c r="V211">
        <f>VLOOKUP(T211, '1.shp-prabhag-mapping-area'!B:G,6,FALSE)</f>
        <v>14</v>
      </c>
      <c r="W211" t="s">
        <v>1335</v>
      </c>
      <c r="X211">
        <f t="shared" si="6"/>
        <v>7203.6151538184367</v>
      </c>
      <c r="Y211">
        <f t="shared" si="7"/>
        <v>4.5454545454545459</v>
      </c>
    </row>
    <row r="212" spans="1:25" x14ac:dyDescent="0.2">
      <c r="A212">
        <v>314</v>
      </c>
      <c r="B212" t="s">
        <v>1284</v>
      </c>
      <c r="C212" t="s">
        <v>693</v>
      </c>
      <c r="D212" t="s">
        <v>86</v>
      </c>
      <c r="E212">
        <v>14</v>
      </c>
      <c r="F212" t="s">
        <v>1365</v>
      </c>
      <c r="G212">
        <v>500</v>
      </c>
      <c r="H212">
        <v>2160</v>
      </c>
      <c r="I212">
        <v>1.5</v>
      </c>
      <c r="J212" t="s">
        <v>1366</v>
      </c>
      <c r="K212">
        <v>23</v>
      </c>
      <c r="L212">
        <v>3</v>
      </c>
      <c r="M212">
        <v>0</v>
      </c>
      <c r="N212">
        <v>0</v>
      </c>
      <c r="O212">
        <v>3</v>
      </c>
      <c r="P212">
        <v>150</v>
      </c>
      <c r="Q212">
        <v>486</v>
      </c>
      <c r="R212">
        <v>107</v>
      </c>
      <c r="S212">
        <v>0</v>
      </c>
      <c r="T212" t="s">
        <v>86</v>
      </c>
      <c r="U212">
        <f>VLOOKUP(T212, '1.shp-prabhag-mapping-area'!B:G, 3, FALSE)</f>
        <v>7.0862880837499999E-7</v>
      </c>
      <c r="V212">
        <f>VLOOKUP(T212, '1.shp-prabhag-mapping-area'!B:G,6,FALSE)</f>
        <v>14</v>
      </c>
      <c r="W212">
        <v>0</v>
      </c>
      <c r="X212">
        <f t="shared" si="6"/>
        <v>3048.1402597125962</v>
      </c>
      <c r="Y212">
        <f t="shared" si="7"/>
        <v>4.32</v>
      </c>
    </row>
    <row r="213" spans="1:25" x14ac:dyDescent="0.2">
      <c r="A213">
        <v>315</v>
      </c>
      <c r="B213" t="s">
        <v>1284</v>
      </c>
      <c r="C213" t="s">
        <v>694</v>
      </c>
      <c r="D213" t="s">
        <v>88</v>
      </c>
      <c r="E213">
        <v>14</v>
      </c>
      <c r="F213" t="s">
        <v>1365</v>
      </c>
      <c r="G213">
        <v>300</v>
      </c>
      <c r="H213">
        <v>1440</v>
      </c>
      <c r="I213">
        <v>2</v>
      </c>
      <c r="J213" t="s">
        <v>1366</v>
      </c>
      <c r="K213">
        <v>16</v>
      </c>
      <c r="L213">
        <v>2</v>
      </c>
      <c r="M213">
        <v>0</v>
      </c>
      <c r="N213">
        <v>0</v>
      </c>
      <c r="O213">
        <v>2</v>
      </c>
      <c r="P213">
        <v>90</v>
      </c>
      <c r="Q213">
        <v>240</v>
      </c>
      <c r="R213">
        <v>175</v>
      </c>
      <c r="S213">
        <v>0</v>
      </c>
      <c r="T213" t="s">
        <v>88</v>
      </c>
      <c r="U213">
        <f>VLOOKUP(T213, '1.shp-prabhag-mapping-area'!B:G, 3, FALSE)</f>
        <v>1.7805474686200001E-7</v>
      </c>
      <c r="V213">
        <f>VLOOKUP(T213, '1.shp-prabhag-mapping-area'!B:G,6,FALSE)</f>
        <v>14</v>
      </c>
      <c r="W213">
        <v>0</v>
      </c>
      <c r="X213">
        <f t="shared" si="6"/>
        <v>8087.4002259319777</v>
      </c>
      <c r="Y213">
        <f t="shared" si="7"/>
        <v>4.8</v>
      </c>
    </row>
    <row r="214" spans="1:25" x14ac:dyDescent="0.2">
      <c r="A214">
        <v>316</v>
      </c>
      <c r="B214" t="s">
        <v>1284</v>
      </c>
      <c r="C214" t="s">
        <v>695</v>
      </c>
      <c r="D214" t="s">
        <v>69</v>
      </c>
      <c r="E214">
        <v>7</v>
      </c>
      <c r="F214" t="s">
        <v>1365</v>
      </c>
      <c r="G214">
        <v>384</v>
      </c>
      <c r="H214">
        <v>1920</v>
      </c>
      <c r="I214">
        <v>2</v>
      </c>
      <c r="J214" t="s">
        <v>1366</v>
      </c>
      <c r="K214">
        <v>21</v>
      </c>
      <c r="L214">
        <v>1</v>
      </c>
      <c r="M214">
        <v>0</v>
      </c>
      <c r="N214">
        <v>0</v>
      </c>
      <c r="O214">
        <v>1</v>
      </c>
      <c r="P214">
        <v>116</v>
      </c>
      <c r="Q214">
        <v>307</v>
      </c>
      <c r="R214">
        <v>175</v>
      </c>
      <c r="S214">
        <v>0</v>
      </c>
      <c r="T214" t="s">
        <v>69</v>
      </c>
      <c r="U214">
        <f>VLOOKUP(T214, '1.shp-prabhag-mapping-area'!B:G, 3, FALSE)</f>
        <v>8.0526470518199998E-7</v>
      </c>
      <c r="V214">
        <f>VLOOKUP(T214, '1.shp-prabhag-mapping-area'!B:G,6,FALSE)</f>
        <v>7</v>
      </c>
      <c r="W214">
        <v>0</v>
      </c>
      <c r="X214">
        <f t="shared" si="6"/>
        <v>2384.3091441168476</v>
      </c>
      <c r="Y214">
        <f t="shared" si="7"/>
        <v>5</v>
      </c>
    </row>
    <row r="215" spans="1:25" x14ac:dyDescent="0.2">
      <c r="A215">
        <v>317</v>
      </c>
      <c r="B215" t="s">
        <v>1284</v>
      </c>
      <c r="C215" t="s">
        <v>696</v>
      </c>
      <c r="D215" t="s">
        <v>109</v>
      </c>
      <c r="E215">
        <v>13</v>
      </c>
      <c r="F215" t="s">
        <v>1365</v>
      </c>
      <c r="G215">
        <v>238</v>
      </c>
      <c r="H215">
        <v>1100</v>
      </c>
      <c r="I215">
        <v>1.5</v>
      </c>
      <c r="J215" t="s">
        <v>1366</v>
      </c>
      <c r="K215">
        <v>12</v>
      </c>
      <c r="L215">
        <v>2</v>
      </c>
      <c r="M215">
        <v>0</v>
      </c>
      <c r="N215">
        <v>0</v>
      </c>
      <c r="O215">
        <v>2</v>
      </c>
      <c r="P215">
        <v>72</v>
      </c>
      <c r="Q215">
        <v>191</v>
      </c>
      <c r="R215">
        <v>107</v>
      </c>
      <c r="S215">
        <v>0</v>
      </c>
      <c r="T215" t="s">
        <v>109</v>
      </c>
      <c r="U215">
        <f>VLOOKUP(T215, '1.shp-prabhag-mapping-area'!B:G, 3, FALSE)</f>
        <v>1.10058703082E-6</v>
      </c>
      <c r="V215">
        <f>VLOOKUP(T215, '1.shp-prabhag-mapping-area'!B:G,6,FALSE)</f>
        <v>13</v>
      </c>
      <c r="W215">
        <v>0</v>
      </c>
      <c r="X215">
        <f t="shared" si="6"/>
        <v>999.46662026394904</v>
      </c>
      <c r="Y215">
        <f t="shared" si="7"/>
        <v>4.6218487394957979</v>
      </c>
    </row>
    <row r="216" spans="1:25" x14ac:dyDescent="0.2">
      <c r="A216">
        <v>318</v>
      </c>
      <c r="B216" t="s">
        <v>1284</v>
      </c>
      <c r="C216" t="s">
        <v>697</v>
      </c>
      <c r="D216" t="s">
        <v>72</v>
      </c>
      <c r="E216">
        <v>7</v>
      </c>
      <c r="F216" t="s">
        <v>1365</v>
      </c>
      <c r="G216">
        <v>38</v>
      </c>
      <c r="H216">
        <v>172</v>
      </c>
      <c r="I216">
        <v>1</v>
      </c>
      <c r="J216" t="s">
        <v>1366</v>
      </c>
      <c r="K216">
        <v>2</v>
      </c>
      <c r="L216">
        <v>1</v>
      </c>
      <c r="M216">
        <v>0</v>
      </c>
      <c r="N216">
        <v>0</v>
      </c>
      <c r="O216">
        <v>1</v>
      </c>
      <c r="P216">
        <v>12</v>
      </c>
      <c r="Q216">
        <v>31</v>
      </c>
      <c r="R216">
        <v>95</v>
      </c>
      <c r="S216">
        <v>0</v>
      </c>
      <c r="T216" t="s">
        <v>72</v>
      </c>
      <c r="U216">
        <f>VLOOKUP(T216, '1.shp-prabhag-mapping-area'!B:G, 3, FALSE)</f>
        <v>2.56615607553E-7</v>
      </c>
      <c r="V216">
        <f>VLOOKUP(T216, '1.shp-prabhag-mapping-area'!B:G,6,FALSE)</f>
        <v>7</v>
      </c>
      <c r="W216">
        <v>0</v>
      </c>
      <c r="X216">
        <f t="shared" si="6"/>
        <v>670.26320666982838</v>
      </c>
      <c r="Y216">
        <f t="shared" si="7"/>
        <v>4.5263157894736841</v>
      </c>
    </row>
    <row r="217" spans="1:25" x14ac:dyDescent="0.2">
      <c r="A217">
        <v>319</v>
      </c>
      <c r="B217" t="s">
        <v>1284</v>
      </c>
      <c r="C217" t="s">
        <v>698</v>
      </c>
      <c r="D217" t="s">
        <v>103</v>
      </c>
      <c r="E217">
        <v>7</v>
      </c>
      <c r="F217" t="s">
        <v>1365</v>
      </c>
      <c r="G217">
        <v>30</v>
      </c>
      <c r="H217">
        <v>140</v>
      </c>
      <c r="I217">
        <v>0.1</v>
      </c>
      <c r="J217" t="s">
        <v>1366</v>
      </c>
      <c r="K217">
        <v>2</v>
      </c>
      <c r="L217">
        <v>1</v>
      </c>
      <c r="M217">
        <v>0</v>
      </c>
      <c r="N217">
        <v>0</v>
      </c>
      <c r="O217">
        <v>1</v>
      </c>
      <c r="P217">
        <v>9</v>
      </c>
      <c r="Q217">
        <v>24</v>
      </c>
      <c r="R217">
        <v>4</v>
      </c>
      <c r="S217">
        <v>0</v>
      </c>
      <c r="T217" t="s">
        <v>103</v>
      </c>
      <c r="U217">
        <f>VLOOKUP(T217, '1.shp-prabhag-mapping-area'!B:G, 3, FALSE)</f>
        <v>2.36842976283E-7</v>
      </c>
      <c r="V217">
        <f>VLOOKUP(T217, '1.shp-prabhag-mapping-area'!B:G,6,FALSE)</f>
        <v>7</v>
      </c>
      <c r="W217" t="s">
        <v>1335</v>
      </c>
      <c r="X217">
        <f t="shared" si="6"/>
        <v>591.10893722563333</v>
      </c>
      <c r="Y217">
        <f t="shared" si="7"/>
        <v>4.666666666666667</v>
      </c>
    </row>
    <row r="218" spans="1:25" x14ac:dyDescent="0.2">
      <c r="A218">
        <v>320</v>
      </c>
      <c r="B218" t="s">
        <v>1284</v>
      </c>
      <c r="C218" t="s">
        <v>699</v>
      </c>
      <c r="D218" t="s">
        <v>62</v>
      </c>
      <c r="E218">
        <v>7</v>
      </c>
      <c r="F218" t="s">
        <v>1365</v>
      </c>
      <c r="G218">
        <v>707</v>
      </c>
      <c r="H218">
        <v>3100</v>
      </c>
      <c r="I218">
        <v>2.5</v>
      </c>
      <c r="J218" t="s">
        <v>1366</v>
      </c>
      <c r="K218">
        <v>33</v>
      </c>
      <c r="L218">
        <v>1</v>
      </c>
      <c r="M218">
        <v>0</v>
      </c>
      <c r="N218">
        <v>0</v>
      </c>
      <c r="O218">
        <v>1</v>
      </c>
      <c r="P218">
        <v>213</v>
      </c>
      <c r="Q218">
        <v>698</v>
      </c>
      <c r="R218">
        <v>225</v>
      </c>
      <c r="S218">
        <v>0</v>
      </c>
      <c r="T218" t="s">
        <v>62</v>
      </c>
      <c r="U218">
        <f>VLOOKUP(T218, '1.shp-prabhag-mapping-area'!B:G, 3, FALSE)</f>
        <v>2.2679363020299999E-6</v>
      </c>
      <c r="V218">
        <f>VLOOKUP(T218, '1.shp-prabhag-mapping-area'!B:G,6,FALSE)</f>
        <v>7</v>
      </c>
      <c r="W218">
        <v>0</v>
      </c>
      <c r="X218">
        <f t="shared" si="6"/>
        <v>1366.8814230916587</v>
      </c>
      <c r="Y218">
        <f t="shared" si="7"/>
        <v>4.3847241867043847</v>
      </c>
    </row>
    <row r="219" spans="1:25" x14ac:dyDescent="0.2">
      <c r="A219">
        <v>321</v>
      </c>
      <c r="B219" t="s">
        <v>1284</v>
      </c>
      <c r="C219" t="s">
        <v>700</v>
      </c>
      <c r="D219" t="s">
        <v>65</v>
      </c>
      <c r="E219">
        <v>7</v>
      </c>
      <c r="F219" t="s">
        <v>1365</v>
      </c>
      <c r="G219">
        <v>1240</v>
      </c>
      <c r="H219">
        <v>5440</v>
      </c>
      <c r="I219">
        <v>2.5</v>
      </c>
      <c r="J219" t="s">
        <v>1366</v>
      </c>
      <c r="K219">
        <v>58</v>
      </c>
      <c r="L219">
        <v>3</v>
      </c>
      <c r="M219">
        <v>0</v>
      </c>
      <c r="N219">
        <v>0</v>
      </c>
      <c r="O219">
        <v>3</v>
      </c>
      <c r="P219">
        <v>372</v>
      </c>
      <c r="Q219">
        <v>1224</v>
      </c>
      <c r="R219">
        <v>225</v>
      </c>
      <c r="S219">
        <v>0</v>
      </c>
      <c r="T219" t="s">
        <v>65</v>
      </c>
      <c r="U219">
        <f>VLOOKUP(T219, '1.shp-prabhag-mapping-area'!B:G, 3, FALSE)</f>
        <v>3.6761881353199999E-7</v>
      </c>
      <c r="V219">
        <f>VLOOKUP(T219, '1.shp-prabhag-mapping-area'!B:G,6,FALSE)</f>
        <v>7</v>
      </c>
      <c r="W219" t="s">
        <v>1335</v>
      </c>
      <c r="X219">
        <f t="shared" si="6"/>
        <v>14797.936883952394</v>
      </c>
      <c r="Y219">
        <f t="shared" si="7"/>
        <v>4.387096774193548</v>
      </c>
    </row>
    <row r="220" spans="1:25" x14ac:dyDescent="0.2">
      <c r="A220">
        <v>322</v>
      </c>
      <c r="B220" t="s">
        <v>1284</v>
      </c>
      <c r="C220" t="s">
        <v>701</v>
      </c>
      <c r="D220" t="s">
        <v>67</v>
      </c>
      <c r="E220">
        <v>7</v>
      </c>
      <c r="F220" t="s">
        <v>1363</v>
      </c>
      <c r="G220">
        <v>101</v>
      </c>
      <c r="H220">
        <v>480</v>
      </c>
      <c r="I220">
        <v>1</v>
      </c>
      <c r="J220" t="s">
        <v>1366</v>
      </c>
      <c r="K220">
        <v>6</v>
      </c>
      <c r="L220">
        <v>1</v>
      </c>
      <c r="M220">
        <v>0</v>
      </c>
      <c r="N220">
        <v>0</v>
      </c>
      <c r="O220">
        <v>1</v>
      </c>
      <c r="P220">
        <v>31</v>
      </c>
      <c r="Q220">
        <v>81</v>
      </c>
      <c r="R220">
        <v>95</v>
      </c>
      <c r="S220">
        <v>0</v>
      </c>
      <c r="T220" t="s">
        <v>67</v>
      </c>
      <c r="U220">
        <f>VLOOKUP(T220, '1.shp-prabhag-mapping-area'!B:G, 3, FALSE)</f>
        <v>1.8038763354700001E-7</v>
      </c>
      <c r="V220">
        <f>VLOOKUP(T220, '1.shp-prabhag-mapping-area'!B:G,6,FALSE)</f>
        <v>7</v>
      </c>
      <c r="W220">
        <v>0</v>
      </c>
      <c r="X220">
        <f t="shared" si="6"/>
        <v>2660.9362879353698</v>
      </c>
      <c r="Y220">
        <f t="shared" si="7"/>
        <v>4.7524752475247523</v>
      </c>
    </row>
    <row r="221" spans="1:25" x14ac:dyDescent="0.2">
      <c r="A221">
        <v>323</v>
      </c>
      <c r="B221" t="s">
        <v>1284</v>
      </c>
      <c r="C221" t="s">
        <v>702</v>
      </c>
      <c r="D221" t="s">
        <v>66</v>
      </c>
      <c r="E221">
        <v>7</v>
      </c>
      <c r="F221" t="s">
        <v>1365</v>
      </c>
      <c r="G221">
        <v>37</v>
      </c>
      <c r="H221">
        <v>168</v>
      </c>
      <c r="I221">
        <v>1</v>
      </c>
      <c r="J221" t="s">
        <v>1366</v>
      </c>
      <c r="K221">
        <v>2</v>
      </c>
      <c r="L221">
        <v>1</v>
      </c>
      <c r="M221">
        <v>0</v>
      </c>
      <c r="N221">
        <v>0</v>
      </c>
      <c r="O221">
        <v>1</v>
      </c>
      <c r="P221">
        <v>12</v>
      </c>
      <c r="Q221">
        <v>30</v>
      </c>
      <c r="R221">
        <v>95</v>
      </c>
      <c r="S221">
        <v>0</v>
      </c>
      <c r="T221" t="s">
        <v>66</v>
      </c>
      <c r="U221">
        <f>VLOOKUP(T221, '1.shp-prabhag-mapping-area'!B:G, 3, FALSE)</f>
        <v>1.3153121010100001E-7</v>
      </c>
      <c r="V221">
        <f>VLOOKUP(T221, '1.shp-prabhag-mapping-area'!B:G,6,FALSE)</f>
        <v>7</v>
      </c>
      <c r="W221">
        <v>0</v>
      </c>
      <c r="X221">
        <f t="shared" si="6"/>
        <v>1277.2633952884369</v>
      </c>
      <c r="Y221">
        <f t="shared" si="7"/>
        <v>4.5405405405405403</v>
      </c>
    </row>
    <row r="222" spans="1:25" x14ac:dyDescent="0.2">
      <c r="A222">
        <v>324</v>
      </c>
      <c r="B222" t="s">
        <v>1284</v>
      </c>
      <c r="C222" t="s">
        <v>703</v>
      </c>
      <c r="D222" t="s">
        <v>107</v>
      </c>
      <c r="E222">
        <v>13</v>
      </c>
      <c r="F222" t="s">
        <v>1365</v>
      </c>
      <c r="G222">
        <v>275</v>
      </c>
      <c r="H222">
        <v>1300</v>
      </c>
      <c r="I222">
        <v>2.5</v>
      </c>
      <c r="J222" t="s">
        <v>1366</v>
      </c>
      <c r="K222">
        <v>14</v>
      </c>
      <c r="L222">
        <v>1</v>
      </c>
      <c r="M222">
        <v>0</v>
      </c>
      <c r="N222">
        <v>0</v>
      </c>
      <c r="O222">
        <v>1</v>
      </c>
      <c r="P222">
        <v>83</v>
      </c>
      <c r="Q222">
        <v>220</v>
      </c>
      <c r="R222">
        <v>225</v>
      </c>
      <c r="S222">
        <v>0</v>
      </c>
      <c r="T222" t="s">
        <v>107</v>
      </c>
      <c r="U222">
        <f>VLOOKUP(T222, '1.shp-prabhag-mapping-area'!B:G, 3, FALSE)</f>
        <v>2.28341424238E-7</v>
      </c>
      <c r="V222">
        <f>VLOOKUP(T222, '1.shp-prabhag-mapping-area'!B:G,6,FALSE)</f>
        <v>13</v>
      </c>
      <c r="W222">
        <v>0</v>
      </c>
      <c r="X222">
        <f t="shared" si="6"/>
        <v>5693.2289195367875</v>
      </c>
      <c r="Y222">
        <f t="shared" si="7"/>
        <v>4.7272727272727275</v>
      </c>
    </row>
    <row r="223" spans="1:25" x14ac:dyDescent="0.2">
      <c r="A223">
        <v>325</v>
      </c>
      <c r="B223" t="s">
        <v>1284</v>
      </c>
      <c r="C223" t="s">
        <v>704</v>
      </c>
      <c r="D223" t="s">
        <v>110</v>
      </c>
      <c r="E223">
        <v>13</v>
      </c>
      <c r="F223" t="s">
        <v>1365</v>
      </c>
      <c r="G223">
        <v>251</v>
      </c>
      <c r="H223">
        <v>1100</v>
      </c>
      <c r="I223">
        <v>2.5</v>
      </c>
      <c r="J223" t="s">
        <v>1366</v>
      </c>
      <c r="K223">
        <v>12</v>
      </c>
      <c r="L223">
        <v>36</v>
      </c>
      <c r="M223">
        <v>0</v>
      </c>
      <c r="N223">
        <v>0</v>
      </c>
      <c r="O223">
        <v>0</v>
      </c>
      <c r="P223">
        <v>76</v>
      </c>
      <c r="Q223">
        <v>248</v>
      </c>
      <c r="R223">
        <v>225</v>
      </c>
      <c r="S223">
        <v>0</v>
      </c>
      <c r="T223" t="s">
        <v>110</v>
      </c>
      <c r="U223">
        <f>VLOOKUP(T223, '1.shp-prabhag-mapping-area'!B:G, 3, FALSE)</f>
        <v>5.9946190956100002E-7</v>
      </c>
      <c r="V223">
        <f>VLOOKUP(T223, '1.shp-prabhag-mapping-area'!B:G,6,FALSE)</f>
        <v>13</v>
      </c>
      <c r="W223">
        <v>0</v>
      </c>
      <c r="X223">
        <f t="shared" si="6"/>
        <v>1834.9789744031541</v>
      </c>
      <c r="Y223">
        <f t="shared" si="7"/>
        <v>4.382470119521912</v>
      </c>
    </row>
    <row r="224" spans="1:25" x14ac:dyDescent="0.2">
      <c r="A224">
        <v>326</v>
      </c>
      <c r="B224" t="s">
        <v>1284</v>
      </c>
      <c r="C224" t="s">
        <v>705</v>
      </c>
      <c r="D224" t="s">
        <v>90</v>
      </c>
      <c r="E224">
        <v>14</v>
      </c>
      <c r="F224" t="s">
        <v>1365</v>
      </c>
      <c r="G224">
        <v>686</v>
      </c>
      <c r="H224">
        <v>3010</v>
      </c>
      <c r="I224">
        <v>1</v>
      </c>
      <c r="J224" t="s">
        <v>1366</v>
      </c>
      <c r="K224">
        <v>32</v>
      </c>
      <c r="L224">
        <v>10</v>
      </c>
      <c r="M224">
        <v>0</v>
      </c>
      <c r="N224">
        <v>0</v>
      </c>
      <c r="O224">
        <v>0</v>
      </c>
      <c r="P224">
        <v>206</v>
      </c>
      <c r="Q224">
        <v>68</v>
      </c>
      <c r="R224">
        <v>95</v>
      </c>
      <c r="S224">
        <v>0</v>
      </c>
      <c r="T224" t="s">
        <v>90</v>
      </c>
      <c r="U224">
        <f>VLOOKUP(T224, '1.shp-prabhag-mapping-area'!B:G, 3, FALSE)</f>
        <v>8.6544401664100005E-8</v>
      </c>
      <c r="V224">
        <f>VLOOKUP(T224, '1.shp-prabhag-mapping-area'!B:G,6,FALSE)</f>
        <v>14</v>
      </c>
      <c r="W224" t="s">
        <v>1335</v>
      </c>
      <c r="X224">
        <f t="shared" si="6"/>
        <v>34779.834883861658</v>
      </c>
      <c r="Y224">
        <f t="shared" si="7"/>
        <v>4.3877551020408161</v>
      </c>
    </row>
    <row r="225" spans="1:25" x14ac:dyDescent="0.2">
      <c r="A225">
        <v>327</v>
      </c>
      <c r="B225" t="s">
        <v>1284</v>
      </c>
      <c r="C225" t="s">
        <v>706</v>
      </c>
      <c r="D225" t="s">
        <v>102</v>
      </c>
      <c r="E225">
        <v>7</v>
      </c>
      <c r="F225" t="s">
        <v>1365</v>
      </c>
      <c r="G225">
        <v>110</v>
      </c>
      <c r="H225">
        <v>500</v>
      </c>
      <c r="I225">
        <v>2</v>
      </c>
      <c r="J225" t="s">
        <v>1366</v>
      </c>
      <c r="K225">
        <v>6</v>
      </c>
      <c r="L225">
        <v>17</v>
      </c>
      <c r="M225">
        <v>0</v>
      </c>
      <c r="N225">
        <v>0</v>
      </c>
      <c r="O225">
        <v>0</v>
      </c>
      <c r="P225">
        <v>33</v>
      </c>
      <c r="Q225">
        <v>88</v>
      </c>
      <c r="R225">
        <v>175</v>
      </c>
      <c r="S225">
        <v>0</v>
      </c>
      <c r="T225" t="s">
        <v>102</v>
      </c>
      <c r="U225">
        <f>VLOOKUP(T225, '1.shp-prabhag-mapping-area'!B:G, 3, FALSE)</f>
        <v>9.3072590092199997E-8</v>
      </c>
      <c r="V225">
        <f>VLOOKUP(T225, '1.shp-prabhag-mapping-area'!B:G,6,FALSE)</f>
        <v>7</v>
      </c>
      <c r="W225" t="s">
        <v>1335</v>
      </c>
      <c r="X225">
        <f t="shared" si="6"/>
        <v>5372.150914728898</v>
      </c>
      <c r="Y225">
        <f t="shared" si="7"/>
        <v>4.5454545454545459</v>
      </c>
    </row>
    <row r="226" spans="1:25" x14ac:dyDescent="0.2">
      <c r="A226">
        <v>328</v>
      </c>
      <c r="B226" t="s">
        <v>1284</v>
      </c>
      <c r="C226" t="s">
        <v>707</v>
      </c>
      <c r="D226" t="s">
        <v>78</v>
      </c>
      <c r="E226">
        <v>7</v>
      </c>
      <c r="F226" t="s">
        <v>1365</v>
      </c>
      <c r="G226">
        <v>110</v>
      </c>
      <c r="H226">
        <v>500</v>
      </c>
      <c r="I226">
        <v>2</v>
      </c>
      <c r="J226" t="s">
        <v>1366</v>
      </c>
      <c r="K226">
        <v>6</v>
      </c>
      <c r="L226">
        <v>17</v>
      </c>
      <c r="M226">
        <v>0</v>
      </c>
      <c r="N226">
        <v>0</v>
      </c>
      <c r="O226">
        <v>0</v>
      </c>
      <c r="P226">
        <v>33</v>
      </c>
      <c r="Q226">
        <v>88</v>
      </c>
      <c r="R226">
        <v>175</v>
      </c>
      <c r="S226">
        <v>0</v>
      </c>
      <c r="T226" t="s">
        <v>78</v>
      </c>
      <c r="U226">
        <f>VLOOKUP(T226, '1.shp-prabhag-mapping-area'!B:G, 3, FALSE)</f>
        <v>4.9989051219300002E-7</v>
      </c>
      <c r="V226">
        <f>VLOOKUP(T226, '1.shp-prabhag-mapping-area'!B:G,6,FALSE)</f>
        <v>7</v>
      </c>
      <c r="W226" t="s">
        <v>1335</v>
      </c>
      <c r="X226">
        <f t="shared" si="6"/>
        <v>1000.2190235748218</v>
      </c>
      <c r="Y226">
        <f t="shared" si="7"/>
        <v>4.5454545454545459</v>
      </c>
    </row>
    <row r="227" spans="1:25" x14ac:dyDescent="0.2">
      <c r="A227">
        <v>329</v>
      </c>
      <c r="B227" t="s">
        <v>1284</v>
      </c>
      <c r="C227" t="s">
        <v>708</v>
      </c>
      <c r="D227" t="s">
        <v>120</v>
      </c>
      <c r="E227">
        <v>13</v>
      </c>
      <c r="F227" t="s">
        <v>1363</v>
      </c>
      <c r="G227">
        <v>72</v>
      </c>
      <c r="H227">
        <v>340</v>
      </c>
      <c r="I227">
        <v>1</v>
      </c>
      <c r="J227" t="s">
        <v>1366</v>
      </c>
      <c r="K227">
        <v>4</v>
      </c>
      <c r="L227">
        <v>12</v>
      </c>
      <c r="M227">
        <v>0</v>
      </c>
      <c r="N227">
        <v>0</v>
      </c>
      <c r="O227">
        <v>0</v>
      </c>
      <c r="P227">
        <v>22</v>
      </c>
      <c r="Q227">
        <v>58</v>
      </c>
      <c r="R227">
        <v>95</v>
      </c>
      <c r="S227">
        <v>0</v>
      </c>
      <c r="T227" t="s">
        <v>120</v>
      </c>
      <c r="U227">
        <f>VLOOKUP(T227, '1.shp-prabhag-mapping-area'!B:G, 3, FALSE)</f>
        <v>2.1237251581399999E-7</v>
      </c>
      <c r="V227">
        <f>VLOOKUP(T227, '1.shp-prabhag-mapping-area'!B:G,6,FALSE)</f>
        <v>13</v>
      </c>
      <c r="W227">
        <v>0</v>
      </c>
      <c r="X227">
        <f t="shared" si="6"/>
        <v>1600.9604571326859</v>
      </c>
      <c r="Y227">
        <f t="shared" si="7"/>
        <v>4.7222222222222223</v>
      </c>
    </row>
    <row r="228" spans="1:25" x14ac:dyDescent="0.2">
      <c r="A228">
        <v>330</v>
      </c>
      <c r="B228" t="s">
        <v>1284</v>
      </c>
      <c r="C228" t="s">
        <v>709</v>
      </c>
      <c r="D228" t="s">
        <v>77</v>
      </c>
      <c r="E228">
        <v>7</v>
      </c>
      <c r="F228" t="s">
        <v>1363</v>
      </c>
      <c r="G228">
        <v>684</v>
      </c>
      <c r="H228">
        <v>3000</v>
      </c>
      <c r="I228">
        <v>2.5</v>
      </c>
      <c r="J228" t="s">
        <v>1366</v>
      </c>
      <c r="K228">
        <v>32</v>
      </c>
      <c r="L228">
        <v>2</v>
      </c>
      <c r="M228">
        <v>0</v>
      </c>
      <c r="N228">
        <v>0</v>
      </c>
      <c r="O228">
        <v>2</v>
      </c>
      <c r="P228">
        <v>206</v>
      </c>
      <c r="Q228">
        <v>675</v>
      </c>
      <c r="R228">
        <v>225</v>
      </c>
      <c r="S228">
        <v>0</v>
      </c>
      <c r="T228" t="s">
        <v>77</v>
      </c>
      <c r="U228">
        <f>VLOOKUP(T228, '1.shp-prabhag-mapping-area'!B:G, 3, FALSE)</f>
        <v>1.9290090052000002E-6</v>
      </c>
      <c r="V228">
        <f>VLOOKUP(T228, '1.shp-prabhag-mapping-area'!B:G,6,FALSE)</f>
        <v>7</v>
      </c>
      <c r="W228" t="s">
        <v>1335</v>
      </c>
      <c r="X228">
        <f t="shared" si="6"/>
        <v>1555.2026931512221</v>
      </c>
      <c r="Y228">
        <f t="shared" si="7"/>
        <v>4.3859649122807021</v>
      </c>
    </row>
    <row r="229" spans="1:25" x14ac:dyDescent="0.2">
      <c r="A229">
        <v>331</v>
      </c>
      <c r="B229" t="s">
        <v>1284</v>
      </c>
      <c r="C229" t="s">
        <v>710</v>
      </c>
      <c r="D229" t="s">
        <v>74</v>
      </c>
      <c r="E229">
        <v>7</v>
      </c>
      <c r="F229" t="s">
        <v>1363</v>
      </c>
      <c r="G229">
        <v>425</v>
      </c>
      <c r="H229">
        <v>2124</v>
      </c>
      <c r="I229">
        <v>2.5</v>
      </c>
      <c r="J229" t="s">
        <v>1366</v>
      </c>
      <c r="K229">
        <v>23</v>
      </c>
      <c r="L229">
        <v>2</v>
      </c>
      <c r="M229">
        <v>0</v>
      </c>
      <c r="N229">
        <v>0</v>
      </c>
      <c r="O229">
        <v>2</v>
      </c>
      <c r="P229">
        <v>128</v>
      </c>
      <c r="Q229">
        <v>340</v>
      </c>
      <c r="R229">
        <v>225</v>
      </c>
      <c r="S229">
        <v>0</v>
      </c>
      <c r="T229" t="s">
        <v>74</v>
      </c>
      <c r="U229">
        <f>VLOOKUP(T229, '1.shp-prabhag-mapping-area'!B:G, 3, FALSE)</f>
        <v>7.70192281026E-7</v>
      </c>
      <c r="V229">
        <f>VLOOKUP(T229, '1.shp-prabhag-mapping-area'!B:G,6,FALSE)</f>
        <v>7</v>
      </c>
      <c r="W229" t="s">
        <v>1335</v>
      </c>
      <c r="X229">
        <f t="shared" si="6"/>
        <v>2757.752904470226</v>
      </c>
      <c r="Y229">
        <f t="shared" si="7"/>
        <v>4.9976470588235298</v>
      </c>
    </row>
    <row r="230" spans="1:25" x14ac:dyDescent="0.2">
      <c r="A230">
        <v>332</v>
      </c>
      <c r="B230" t="s">
        <v>1284</v>
      </c>
      <c r="C230" t="s">
        <v>711</v>
      </c>
      <c r="D230" t="s">
        <v>73</v>
      </c>
      <c r="E230">
        <v>7</v>
      </c>
      <c r="F230" t="s">
        <v>1365</v>
      </c>
      <c r="G230">
        <v>139</v>
      </c>
      <c r="H230">
        <v>660</v>
      </c>
      <c r="I230">
        <v>0.5</v>
      </c>
      <c r="J230" t="s">
        <v>1366</v>
      </c>
      <c r="K230">
        <v>7</v>
      </c>
      <c r="L230">
        <v>22</v>
      </c>
      <c r="M230">
        <v>0</v>
      </c>
      <c r="N230">
        <v>0</v>
      </c>
      <c r="O230">
        <v>0</v>
      </c>
      <c r="P230">
        <v>42</v>
      </c>
      <c r="Q230">
        <v>112</v>
      </c>
      <c r="R230">
        <v>45</v>
      </c>
      <c r="S230">
        <v>0</v>
      </c>
      <c r="T230" t="s">
        <v>73</v>
      </c>
      <c r="U230">
        <f>VLOOKUP(T230, '1.shp-prabhag-mapping-area'!B:G, 3, FALSE)</f>
        <v>3.6580431492600001E-7</v>
      </c>
      <c r="V230">
        <f>VLOOKUP(T230, '1.shp-prabhag-mapping-area'!B:G,6,FALSE)</f>
        <v>7</v>
      </c>
      <c r="W230">
        <v>0</v>
      </c>
      <c r="X230">
        <f t="shared" si="6"/>
        <v>1804.2433428744928</v>
      </c>
      <c r="Y230">
        <f t="shared" si="7"/>
        <v>4.7482014388489207</v>
      </c>
    </row>
    <row r="231" spans="1:25" x14ac:dyDescent="0.2">
      <c r="A231">
        <v>333</v>
      </c>
      <c r="B231" t="s">
        <v>1284</v>
      </c>
      <c r="C231" t="s">
        <v>712</v>
      </c>
      <c r="D231" t="s">
        <v>89</v>
      </c>
      <c r="E231">
        <v>14</v>
      </c>
      <c r="F231" t="s">
        <v>1365</v>
      </c>
      <c r="G231">
        <v>75</v>
      </c>
      <c r="H231">
        <v>340</v>
      </c>
      <c r="I231">
        <v>1</v>
      </c>
      <c r="J231" t="s">
        <v>1366</v>
      </c>
      <c r="K231">
        <v>4</v>
      </c>
      <c r="L231">
        <v>2</v>
      </c>
      <c r="M231">
        <v>0</v>
      </c>
      <c r="N231">
        <v>0</v>
      </c>
      <c r="O231">
        <v>2</v>
      </c>
      <c r="P231">
        <v>23</v>
      </c>
      <c r="Q231">
        <v>60</v>
      </c>
      <c r="R231">
        <v>95</v>
      </c>
      <c r="S231">
        <v>0</v>
      </c>
      <c r="T231" t="s">
        <v>89</v>
      </c>
      <c r="U231">
        <f>VLOOKUP(T231, '1.shp-prabhag-mapping-area'!B:G, 3, FALSE)</f>
        <v>2.9228544549299999E-7</v>
      </c>
      <c r="V231">
        <f>VLOOKUP(T231, '1.shp-prabhag-mapping-area'!B:G,6,FALSE)</f>
        <v>14</v>
      </c>
      <c r="W231">
        <v>0</v>
      </c>
      <c r="X231">
        <f t="shared" si="6"/>
        <v>1163.2464265421067</v>
      </c>
      <c r="Y231">
        <f t="shared" si="7"/>
        <v>4.5333333333333332</v>
      </c>
    </row>
    <row r="232" spans="1:25" x14ac:dyDescent="0.2">
      <c r="A232">
        <v>334</v>
      </c>
      <c r="B232" t="s">
        <v>1284</v>
      </c>
      <c r="C232" t="s">
        <v>713</v>
      </c>
      <c r="D232" t="s">
        <v>438</v>
      </c>
      <c r="E232">
        <v>35</v>
      </c>
      <c r="F232" t="s">
        <v>1365</v>
      </c>
      <c r="G232">
        <v>790</v>
      </c>
      <c r="H232">
        <v>3465</v>
      </c>
      <c r="I232">
        <v>1.5</v>
      </c>
      <c r="J232" t="s">
        <v>1366</v>
      </c>
      <c r="K232">
        <v>37</v>
      </c>
      <c r="L232">
        <v>91</v>
      </c>
      <c r="M232">
        <v>0</v>
      </c>
      <c r="N232">
        <v>0</v>
      </c>
      <c r="O232">
        <v>8</v>
      </c>
      <c r="P232">
        <v>600</v>
      </c>
      <c r="Q232">
        <v>693</v>
      </c>
      <c r="R232">
        <v>107</v>
      </c>
      <c r="S232">
        <v>0</v>
      </c>
      <c r="T232" t="s">
        <v>438</v>
      </c>
      <c r="U232">
        <f>VLOOKUP(T232, '1.shp-prabhag-mapping-area'!B:G, 3, FALSE)</f>
        <v>1.50550156496E-6</v>
      </c>
      <c r="V232">
        <f>VLOOKUP(T232, '1.shp-prabhag-mapping-area'!B:G,6,FALSE)</f>
        <v>35</v>
      </c>
      <c r="W232">
        <v>0</v>
      </c>
      <c r="X232">
        <f t="shared" si="6"/>
        <v>2301.5585507492065</v>
      </c>
      <c r="Y232">
        <f t="shared" si="7"/>
        <v>4.3860759493670889</v>
      </c>
    </row>
    <row r="233" spans="1:25" x14ac:dyDescent="0.2">
      <c r="A233">
        <v>335</v>
      </c>
      <c r="B233" t="s">
        <v>1284</v>
      </c>
      <c r="C233" t="s">
        <v>714</v>
      </c>
      <c r="D233" t="s">
        <v>435</v>
      </c>
      <c r="E233">
        <v>35</v>
      </c>
      <c r="F233" t="s">
        <v>1365</v>
      </c>
      <c r="G233">
        <v>63</v>
      </c>
      <c r="H233">
        <v>300</v>
      </c>
      <c r="I233">
        <v>0.3</v>
      </c>
      <c r="J233" t="s">
        <v>1366</v>
      </c>
      <c r="K233">
        <v>4</v>
      </c>
      <c r="L233">
        <v>8</v>
      </c>
      <c r="M233">
        <v>0</v>
      </c>
      <c r="N233">
        <v>0</v>
      </c>
      <c r="O233">
        <v>1</v>
      </c>
      <c r="P233">
        <v>51</v>
      </c>
      <c r="Q233">
        <v>60</v>
      </c>
      <c r="R233">
        <v>9</v>
      </c>
      <c r="S233">
        <v>0</v>
      </c>
      <c r="T233" t="s">
        <v>435</v>
      </c>
      <c r="U233">
        <f>VLOOKUP(T233, '1.shp-prabhag-mapping-area'!B:G, 3, FALSE)</f>
        <v>1.37808878705E-7</v>
      </c>
      <c r="V233">
        <f>VLOOKUP(T233, '1.shp-prabhag-mapping-area'!B:G,6,FALSE)</f>
        <v>35</v>
      </c>
      <c r="W233">
        <v>0</v>
      </c>
      <c r="X233">
        <f t="shared" si="6"/>
        <v>2176.9279513709253</v>
      </c>
      <c r="Y233">
        <f t="shared" si="7"/>
        <v>4.7619047619047619</v>
      </c>
    </row>
    <row r="234" spans="1:25" x14ac:dyDescent="0.2">
      <c r="A234">
        <v>336</v>
      </c>
      <c r="B234" t="s">
        <v>1284</v>
      </c>
      <c r="C234" t="s">
        <v>715</v>
      </c>
      <c r="D234" t="s">
        <v>439</v>
      </c>
      <c r="E234">
        <v>35</v>
      </c>
      <c r="F234" t="s">
        <v>1365</v>
      </c>
      <c r="G234">
        <v>85</v>
      </c>
      <c r="H234">
        <v>360</v>
      </c>
      <c r="I234">
        <v>0.3</v>
      </c>
      <c r="J234" t="s">
        <v>1366</v>
      </c>
      <c r="K234">
        <v>4</v>
      </c>
      <c r="L234">
        <v>10</v>
      </c>
      <c r="M234">
        <v>0</v>
      </c>
      <c r="N234">
        <v>0</v>
      </c>
      <c r="O234">
        <v>0</v>
      </c>
      <c r="P234">
        <v>72</v>
      </c>
      <c r="Q234">
        <v>72</v>
      </c>
      <c r="R234">
        <v>8</v>
      </c>
      <c r="S234">
        <v>0</v>
      </c>
      <c r="T234" t="s">
        <v>439</v>
      </c>
      <c r="U234">
        <f>VLOOKUP(T234, '1.shp-prabhag-mapping-area'!B:G, 3, FALSE)</f>
        <v>2.3927620967200002E-7</v>
      </c>
      <c r="V234">
        <f>VLOOKUP(T234, '1.shp-prabhag-mapping-area'!B:G,6,FALSE)</f>
        <v>35</v>
      </c>
      <c r="W234">
        <v>0</v>
      </c>
      <c r="X234">
        <f t="shared" si="6"/>
        <v>1504.5373733288748</v>
      </c>
      <c r="Y234">
        <f t="shared" si="7"/>
        <v>4.2352941176470589</v>
      </c>
    </row>
    <row r="235" spans="1:25" x14ac:dyDescent="0.2">
      <c r="A235">
        <v>337</v>
      </c>
      <c r="B235" t="s">
        <v>1284</v>
      </c>
      <c r="C235" t="s">
        <v>714</v>
      </c>
      <c r="D235" t="s">
        <v>435</v>
      </c>
      <c r="E235">
        <v>35</v>
      </c>
      <c r="F235" t="s">
        <v>1365</v>
      </c>
      <c r="G235">
        <v>10</v>
      </c>
      <c r="H235">
        <v>45</v>
      </c>
      <c r="I235">
        <v>0.02</v>
      </c>
      <c r="J235" t="s">
        <v>1366</v>
      </c>
      <c r="K235">
        <v>1</v>
      </c>
      <c r="L235">
        <v>2</v>
      </c>
      <c r="M235">
        <v>0</v>
      </c>
      <c r="N235">
        <v>0</v>
      </c>
      <c r="O235">
        <v>1</v>
      </c>
      <c r="P235">
        <v>9</v>
      </c>
      <c r="Q235">
        <v>9</v>
      </c>
      <c r="R235">
        <v>2</v>
      </c>
      <c r="S235">
        <v>0</v>
      </c>
      <c r="T235" t="s">
        <v>435</v>
      </c>
      <c r="U235">
        <f>VLOOKUP(T235, '1.shp-prabhag-mapping-area'!B:G, 3, FALSE)</f>
        <v>1.37808878705E-7</v>
      </c>
      <c r="V235">
        <f>VLOOKUP(T235, '1.shp-prabhag-mapping-area'!B:G,6,FALSE)</f>
        <v>35</v>
      </c>
      <c r="W235">
        <v>0</v>
      </c>
      <c r="X235">
        <f t="shared" si="6"/>
        <v>326.53919270563881</v>
      </c>
      <c r="Y235">
        <f t="shared" si="7"/>
        <v>4.5</v>
      </c>
    </row>
    <row r="236" spans="1:25" x14ac:dyDescent="0.2">
      <c r="A236">
        <v>338</v>
      </c>
      <c r="B236" t="s">
        <v>1284</v>
      </c>
      <c r="C236" t="s">
        <v>716</v>
      </c>
      <c r="D236" t="s">
        <v>440</v>
      </c>
      <c r="E236">
        <v>35</v>
      </c>
      <c r="F236" t="s">
        <v>1363</v>
      </c>
      <c r="G236">
        <v>531</v>
      </c>
      <c r="H236">
        <v>3000</v>
      </c>
      <c r="I236">
        <v>2.5</v>
      </c>
      <c r="J236" t="s">
        <v>1366</v>
      </c>
      <c r="K236">
        <v>32</v>
      </c>
      <c r="L236">
        <v>78</v>
      </c>
      <c r="M236">
        <v>0</v>
      </c>
      <c r="N236">
        <v>0</v>
      </c>
      <c r="O236">
        <v>5</v>
      </c>
      <c r="P236">
        <v>425</v>
      </c>
      <c r="Q236">
        <v>425</v>
      </c>
      <c r="R236">
        <v>225</v>
      </c>
      <c r="S236">
        <v>0</v>
      </c>
      <c r="T236" t="s">
        <v>440</v>
      </c>
      <c r="U236">
        <f>VLOOKUP(T236, '1.shp-prabhag-mapping-area'!B:G, 3, FALSE)</f>
        <v>1.5392621623499999E-7</v>
      </c>
      <c r="V236">
        <f>VLOOKUP(T236, '1.shp-prabhag-mapping-area'!B:G,6,FALSE)</f>
        <v>35</v>
      </c>
      <c r="W236">
        <v>0</v>
      </c>
      <c r="X236">
        <f t="shared" si="6"/>
        <v>19489.85737049421</v>
      </c>
      <c r="Y236">
        <f t="shared" si="7"/>
        <v>5.6497175141242941</v>
      </c>
    </row>
    <row r="237" spans="1:25" x14ac:dyDescent="0.2">
      <c r="A237">
        <v>339</v>
      </c>
      <c r="B237" t="s">
        <v>1284</v>
      </c>
      <c r="C237" t="s">
        <v>717</v>
      </c>
      <c r="D237" t="s">
        <v>52</v>
      </c>
      <c r="E237">
        <v>10</v>
      </c>
      <c r="F237" t="s">
        <v>1363</v>
      </c>
      <c r="G237">
        <v>399</v>
      </c>
      <c r="H237">
        <v>1750</v>
      </c>
      <c r="I237">
        <v>0.1</v>
      </c>
      <c r="J237" t="s">
        <v>1364</v>
      </c>
      <c r="K237">
        <v>19</v>
      </c>
      <c r="L237">
        <v>36</v>
      </c>
      <c r="M237">
        <v>0</v>
      </c>
      <c r="N237">
        <v>0</v>
      </c>
      <c r="O237">
        <v>0</v>
      </c>
      <c r="P237">
        <v>39</v>
      </c>
      <c r="Q237">
        <v>257</v>
      </c>
      <c r="R237">
        <v>6</v>
      </c>
      <c r="S237">
        <v>155</v>
      </c>
      <c r="T237" t="s">
        <v>52</v>
      </c>
      <c r="U237">
        <f>VLOOKUP(T237, '1.shp-prabhag-mapping-area'!B:G, 3, FALSE)</f>
        <v>1.60848395952E-6</v>
      </c>
      <c r="V237">
        <f>VLOOKUP(T237, '1.shp-prabhag-mapping-area'!B:G,6,FALSE)</f>
        <v>10</v>
      </c>
      <c r="W237">
        <v>0</v>
      </c>
      <c r="X237">
        <f t="shared" si="6"/>
        <v>1087.9810082297811</v>
      </c>
      <c r="Y237">
        <f t="shared" si="7"/>
        <v>4.3859649122807021</v>
      </c>
    </row>
    <row r="238" spans="1:25" x14ac:dyDescent="0.2">
      <c r="A238">
        <v>340</v>
      </c>
      <c r="B238" t="s">
        <v>1284</v>
      </c>
      <c r="C238" t="s">
        <v>718</v>
      </c>
      <c r="D238" t="s">
        <v>48</v>
      </c>
      <c r="E238">
        <v>10</v>
      </c>
      <c r="F238" t="s">
        <v>1363</v>
      </c>
      <c r="G238">
        <v>969</v>
      </c>
      <c r="H238">
        <v>4250</v>
      </c>
      <c r="I238">
        <v>0.1</v>
      </c>
      <c r="J238" t="s">
        <v>1364</v>
      </c>
      <c r="K238">
        <v>45</v>
      </c>
      <c r="L238">
        <v>111</v>
      </c>
      <c r="M238">
        <v>0</v>
      </c>
      <c r="N238">
        <v>0</v>
      </c>
      <c r="O238">
        <v>0</v>
      </c>
      <c r="P238">
        <v>291</v>
      </c>
      <c r="Q238">
        <v>208</v>
      </c>
      <c r="R238">
        <v>6</v>
      </c>
      <c r="S238">
        <v>3</v>
      </c>
      <c r="T238" t="s">
        <v>48</v>
      </c>
      <c r="U238">
        <f>VLOOKUP(T238, '1.shp-prabhag-mapping-area'!B:G, 3, FALSE)</f>
        <v>9.9314754939999995E-7</v>
      </c>
      <c r="V238">
        <f>VLOOKUP(T238, '1.shp-prabhag-mapping-area'!B:G,6,FALSE)</f>
        <v>10</v>
      </c>
      <c r="W238">
        <v>0</v>
      </c>
      <c r="X238">
        <f t="shared" si="6"/>
        <v>4279.3238553199817</v>
      </c>
      <c r="Y238">
        <f t="shared" si="7"/>
        <v>4.3859649122807021</v>
      </c>
    </row>
    <row r="239" spans="1:25" x14ac:dyDescent="0.2">
      <c r="A239">
        <v>341</v>
      </c>
      <c r="B239" t="s">
        <v>1284</v>
      </c>
      <c r="C239" t="s">
        <v>719</v>
      </c>
      <c r="D239" t="s">
        <v>53</v>
      </c>
      <c r="E239">
        <v>10</v>
      </c>
      <c r="F239" t="s">
        <v>1365</v>
      </c>
      <c r="G239">
        <v>158</v>
      </c>
      <c r="H239">
        <v>750</v>
      </c>
      <c r="I239">
        <v>0.5</v>
      </c>
      <c r="J239" t="s">
        <v>1364</v>
      </c>
      <c r="K239">
        <v>8</v>
      </c>
      <c r="L239">
        <v>20</v>
      </c>
      <c r="M239">
        <v>0</v>
      </c>
      <c r="N239">
        <v>0</v>
      </c>
      <c r="O239">
        <v>0</v>
      </c>
      <c r="P239">
        <v>48</v>
      </c>
      <c r="Q239">
        <v>143</v>
      </c>
      <c r="R239">
        <v>45</v>
      </c>
      <c r="S239">
        <v>1</v>
      </c>
      <c r="T239" t="s">
        <v>53</v>
      </c>
      <c r="U239">
        <f>VLOOKUP(T239, '1.shp-prabhag-mapping-area'!B:G, 3, FALSE)</f>
        <v>5.3065687079999997E-6</v>
      </c>
      <c r="V239">
        <f>VLOOKUP(T239, '1.shp-prabhag-mapping-area'!B:G,6,FALSE)</f>
        <v>10</v>
      </c>
      <c r="W239">
        <v>0</v>
      </c>
      <c r="X239">
        <f t="shared" si="6"/>
        <v>141.33426725811086</v>
      </c>
      <c r="Y239">
        <f t="shared" si="7"/>
        <v>4.7468354430379751</v>
      </c>
    </row>
    <row r="240" spans="1:25" x14ac:dyDescent="0.2">
      <c r="A240">
        <v>342</v>
      </c>
      <c r="B240" t="s">
        <v>1284</v>
      </c>
      <c r="C240" t="s">
        <v>720</v>
      </c>
      <c r="D240" t="s">
        <v>50</v>
      </c>
      <c r="E240">
        <v>10</v>
      </c>
      <c r="F240" t="s">
        <v>1365</v>
      </c>
      <c r="G240">
        <v>342</v>
      </c>
      <c r="H240">
        <v>1500</v>
      </c>
      <c r="I240">
        <v>2</v>
      </c>
      <c r="J240" t="s">
        <v>1364</v>
      </c>
      <c r="K240">
        <v>16</v>
      </c>
      <c r="L240">
        <v>39</v>
      </c>
      <c r="M240">
        <v>0</v>
      </c>
      <c r="N240">
        <v>1</v>
      </c>
      <c r="O240">
        <v>0</v>
      </c>
      <c r="P240">
        <v>103</v>
      </c>
      <c r="Q240">
        <v>285</v>
      </c>
      <c r="R240">
        <v>175</v>
      </c>
      <c r="S240">
        <v>40</v>
      </c>
      <c r="T240" t="s">
        <v>50</v>
      </c>
      <c r="U240">
        <f>VLOOKUP(T240, '1.shp-prabhag-mapping-area'!B:G, 3, FALSE)</f>
        <v>3.4608428976900002E-7</v>
      </c>
      <c r="V240">
        <f>VLOOKUP(T240, '1.shp-prabhag-mapping-area'!B:G,6,FALSE)</f>
        <v>10</v>
      </c>
      <c r="W240">
        <v>0</v>
      </c>
      <c r="X240">
        <f t="shared" si="6"/>
        <v>4334.204251227934</v>
      </c>
      <c r="Y240">
        <f t="shared" si="7"/>
        <v>4.3859649122807021</v>
      </c>
    </row>
    <row r="241" spans="1:25" x14ac:dyDescent="0.2">
      <c r="A241">
        <v>343</v>
      </c>
      <c r="B241" t="s">
        <v>1284</v>
      </c>
      <c r="C241" t="s">
        <v>721</v>
      </c>
      <c r="D241" t="s">
        <v>51</v>
      </c>
      <c r="E241">
        <v>10</v>
      </c>
      <c r="F241" t="s">
        <v>1365</v>
      </c>
      <c r="G241">
        <v>270</v>
      </c>
      <c r="H241">
        <v>1185</v>
      </c>
      <c r="I241">
        <v>2.5</v>
      </c>
      <c r="J241" t="s">
        <v>1364</v>
      </c>
      <c r="K241">
        <v>13</v>
      </c>
      <c r="L241">
        <v>31</v>
      </c>
      <c r="M241">
        <v>0</v>
      </c>
      <c r="N241">
        <v>0</v>
      </c>
      <c r="O241">
        <v>0</v>
      </c>
      <c r="P241">
        <v>230</v>
      </c>
      <c r="Q241">
        <v>147</v>
      </c>
      <c r="R241">
        <v>20</v>
      </c>
      <c r="S241">
        <v>0</v>
      </c>
      <c r="T241" t="s">
        <v>51</v>
      </c>
      <c r="U241">
        <f>VLOOKUP(T241, '1.shp-prabhag-mapping-area'!B:G, 3, FALSE)</f>
        <v>7.2997941031700002E-7</v>
      </c>
      <c r="V241">
        <f>VLOOKUP(T241, '1.shp-prabhag-mapping-area'!B:G,6,FALSE)</f>
        <v>10</v>
      </c>
      <c r="W241">
        <v>0</v>
      </c>
      <c r="X241">
        <f t="shared" si="6"/>
        <v>1623.333457426427</v>
      </c>
      <c r="Y241">
        <f t="shared" si="7"/>
        <v>4.3888888888888893</v>
      </c>
    </row>
    <row r="242" spans="1:25" x14ac:dyDescent="0.2">
      <c r="A242">
        <v>344</v>
      </c>
      <c r="B242" t="s">
        <v>1284</v>
      </c>
      <c r="C242" t="s">
        <v>722</v>
      </c>
      <c r="D242" t="s">
        <v>49</v>
      </c>
      <c r="E242">
        <v>10</v>
      </c>
      <c r="F242" t="s">
        <v>1365</v>
      </c>
      <c r="G242">
        <v>166</v>
      </c>
      <c r="H242">
        <v>725</v>
      </c>
      <c r="I242">
        <v>0.5</v>
      </c>
      <c r="J242" t="s">
        <v>1364</v>
      </c>
      <c r="K242">
        <v>8</v>
      </c>
      <c r="L242">
        <v>18</v>
      </c>
      <c r="M242">
        <v>0</v>
      </c>
      <c r="N242">
        <v>8</v>
      </c>
      <c r="O242">
        <v>0</v>
      </c>
      <c r="P242">
        <v>50</v>
      </c>
      <c r="Q242">
        <v>128</v>
      </c>
      <c r="R242">
        <v>45</v>
      </c>
      <c r="S242">
        <v>20</v>
      </c>
      <c r="T242" t="s">
        <v>49</v>
      </c>
      <c r="U242">
        <f>VLOOKUP(T242, '1.shp-prabhag-mapping-area'!B:G, 3, FALSE)</f>
        <v>5.5103565455400005E-7</v>
      </c>
      <c r="V242">
        <f>VLOOKUP(T242, '1.shp-prabhag-mapping-area'!B:G,6,FALSE)</f>
        <v>10</v>
      </c>
      <c r="W242" t="s">
        <v>1335</v>
      </c>
      <c r="X242">
        <f t="shared" si="6"/>
        <v>1315.7043360230548</v>
      </c>
      <c r="Y242">
        <f t="shared" si="7"/>
        <v>4.3674698795180724</v>
      </c>
    </row>
    <row r="243" spans="1:25" x14ac:dyDescent="0.2">
      <c r="A243">
        <v>345</v>
      </c>
      <c r="B243" t="s">
        <v>1284</v>
      </c>
      <c r="C243" t="s">
        <v>723</v>
      </c>
      <c r="D243" t="s">
        <v>119</v>
      </c>
      <c r="E243">
        <v>13</v>
      </c>
      <c r="F243" t="s">
        <v>1365</v>
      </c>
      <c r="G243">
        <v>231</v>
      </c>
      <c r="H243">
        <v>1100</v>
      </c>
      <c r="I243">
        <v>1.5</v>
      </c>
      <c r="J243" t="s">
        <v>1364</v>
      </c>
      <c r="K243">
        <v>12</v>
      </c>
      <c r="L243">
        <v>30</v>
      </c>
      <c r="M243">
        <v>0</v>
      </c>
      <c r="N243">
        <v>0</v>
      </c>
      <c r="O243">
        <v>1</v>
      </c>
      <c r="P243">
        <v>70</v>
      </c>
      <c r="Q243">
        <v>219</v>
      </c>
      <c r="R243">
        <v>107</v>
      </c>
      <c r="S243">
        <v>19</v>
      </c>
      <c r="T243" t="s">
        <v>119</v>
      </c>
      <c r="U243">
        <f>VLOOKUP(T243, '1.shp-prabhag-mapping-area'!B:G, 3, FALSE)</f>
        <v>1.44415219051E-7</v>
      </c>
      <c r="V243">
        <f>VLOOKUP(T243, '1.shp-prabhag-mapping-area'!B:G,6,FALSE)</f>
        <v>13</v>
      </c>
      <c r="W243">
        <v>0</v>
      </c>
      <c r="X243">
        <f t="shared" si="6"/>
        <v>7616.9257452812981</v>
      </c>
      <c r="Y243">
        <f t="shared" si="7"/>
        <v>4.7619047619047619</v>
      </c>
    </row>
    <row r="244" spans="1:25" x14ac:dyDescent="0.2">
      <c r="A244">
        <v>346</v>
      </c>
      <c r="B244" t="s">
        <v>1284</v>
      </c>
      <c r="C244" t="s">
        <v>724</v>
      </c>
      <c r="D244" t="s">
        <v>57</v>
      </c>
      <c r="E244">
        <v>12</v>
      </c>
      <c r="F244" t="s">
        <v>1365</v>
      </c>
      <c r="G244">
        <v>335</v>
      </c>
      <c r="H244">
        <v>1675</v>
      </c>
      <c r="I244">
        <v>1</v>
      </c>
      <c r="J244" t="s">
        <v>1364</v>
      </c>
      <c r="K244">
        <v>18</v>
      </c>
      <c r="L244">
        <v>46</v>
      </c>
      <c r="M244">
        <v>0</v>
      </c>
      <c r="N244">
        <v>4</v>
      </c>
      <c r="O244">
        <v>2</v>
      </c>
      <c r="P244">
        <v>160</v>
      </c>
      <c r="Q244">
        <v>282</v>
      </c>
      <c r="R244">
        <v>95</v>
      </c>
      <c r="S244">
        <v>72</v>
      </c>
      <c r="T244" t="s">
        <v>57</v>
      </c>
      <c r="U244">
        <f>VLOOKUP(T244, '1.shp-prabhag-mapping-area'!B:G, 3, FALSE)</f>
        <v>1.85661971993E-7</v>
      </c>
      <c r="V244">
        <f>VLOOKUP(T244, '1.shp-prabhag-mapping-area'!B:G,6,FALSE)</f>
        <v>12</v>
      </c>
      <c r="W244">
        <v>0</v>
      </c>
      <c r="X244">
        <f t="shared" si="6"/>
        <v>9021.7721056154278</v>
      </c>
      <c r="Y244">
        <f t="shared" si="7"/>
        <v>5</v>
      </c>
    </row>
    <row r="245" spans="1:25" x14ac:dyDescent="0.2">
      <c r="A245">
        <v>347</v>
      </c>
      <c r="B245" t="s">
        <v>1284</v>
      </c>
      <c r="C245" t="s">
        <v>725</v>
      </c>
      <c r="D245" t="s">
        <v>56</v>
      </c>
      <c r="E245">
        <v>12</v>
      </c>
      <c r="F245" t="s">
        <v>1365</v>
      </c>
      <c r="G245">
        <v>196</v>
      </c>
      <c r="H245">
        <v>930</v>
      </c>
      <c r="I245">
        <v>0.5</v>
      </c>
      <c r="J245" t="s">
        <v>1364</v>
      </c>
      <c r="K245">
        <v>10</v>
      </c>
      <c r="L245">
        <v>23</v>
      </c>
      <c r="M245">
        <v>0</v>
      </c>
      <c r="N245">
        <v>1</v>
      </c>
      <c r="O245">
        <v>1</v>
      </c>
      <c r="P245">
        <v>80</v>
      </c>
      <c r="Q245">
        <v>162</v>
      </c>
      <c r="R245">
        <v>45</v>
      </c>
      <c r="S245">
        <v>41</v>
      </c>
      <c r="T245" t="s">
        <v>56</v>
      </c>
      <c r="U245">
        <f>VLOOKUP(T245, '1.shp-prabhag-mapping-area'!B:G, 3, FALSE)</f>
        <v>4.2636134942399998E-8</v>
      </c>
      <c r="V245">
        <f>VLOOKUP(T245, '1.shp-prabhag-mapping-area'!B:G,6,FALSE)</f>
        <v>12</v>
      </c>
      <c r="W245" t="s">
        <v>1335</v>
      </c>
      <c r="X245">
        <f t="shared" si="6"/>
        <v>21812.483736070335</v>
      </c>
      <c r="Y245">
        <f t="shared" si="7"/>
        <v>4.7448979591836737</v>
      </c>
    </row>
    <row r="246" spans="1:25" x14ac:dyDescent="0.2">
      <c r="A246">
        <v>348</v>
      </c>
      <c r="B246" t="s">
        <v>1284</v>
      </c>
      <c r="C246" t="s">
        <v>726</v>
      </c>
      <c r="D246" t="s">
        <v>61</v>
      </c>
      <c r="E246">
        <v>12</v>
      </c>
      <c r="F246" t="s">
        <v>1365</v>
      </c>
      <c r="G246">
        <v>150</v>
      </c>
      <c r="H246">
        <v>816</v>
      </c>
      <c r="I246">
        <v>0.5</v>
      </c>
      <c r="J246" t="s">
        <v>1364</v>
      </c>
      <c r="K246">
        <v>9</v>
      </c>
      <c r="L246">
        <v>22</v>
      </c>
      <c r="M246">
        <v>0</v>
      </c>
      <c r="N246">
        <v>0</v>
      </c>
      <c r="O246">
        <v>0</v>
      </c>
      <c r="P246">
        <v>45</v>
      </c>
      <c r="Q246">
        <v>83</v>
      </c>
      <c r="R246">
        <v>45</v>
      </c>
      <c r="S246">
        <v>7</v>
      </c>
      <c r="T246" t="s">
        <v>61</v>
      </c>
      <c r="U246">
        <f>VLOOKUP(T246, '1.shp-prabhag-mapping-area'!B:G, 3, FALSE)</f>
        <v>3.6726744615100001E-7</v>
      </c>
      <c r="V246">
        <f>VLOOKUP(T246, '1.shp-prabhag-mapping-area'!B:G,6,FALSE)</f>
        <v>12</v>
      </c>
      <c r="W246">
        <v>0</v>
      </c>
      <c r="X246">
        <f t="shared" si="6"/>
        <v>2221.8141263315401</v>
      </c>
      <c r="Y246">
        <f t="shared" si="7"/>
        <v>5.44</v>
      </c>
    </row>
    <row r="247" spans="1:25" x14ac:dyDescent="0.2">
      <c r="A247">
        <v>349</v>
      </c>
      <c r="B247" t="s">
        <v>1284</v>
      </c>
      <c r="C247" t="s">
        <v>727</v>
      </c>
      <c r="D247" t="s">
        <v>60</v>
      </c>
      <c r="E247">
        <v>12</v>
      </c>
      <c r="F247" t="s">
        <v>1365</v>
      </c>
      <c r="G247">
        <v>106</v>
      </c>
      <c r="H247">
        <v>503</v>
      </c>
      <c r="I247">
        <v>0.5</v>
      </c>
      <c r="J247" t="s">
        <v>1364</v>
      </c>
      <c r="K247">
        <v>6</v>
      </c>
      <c r="L247">
        <v>13</v>
      </c>
      <c r="M247">
        <v>0</v>
      </c>
      <c r="N247">
        <v>0</v>
      </c>
      <c r="O247">
        <v>0</v>
      </c>
      <c r="P247">
        <v>32</v>
      </c>
      <c r="Q247">
        <v>29</v>
      </c>
      <c r="R247">
        <v>45</v>
      </c>
      <c r="S247">
        <v>5</v>
      </c>
      <c r="T247" t="s">
        <v>60</v>
      </c>
      <c r="U247">
        <f>VLOOKUP(T247, '1.shp-prabhag-mapping-area'!B:G, 3, FALSE)</f>
        <v>2.9854131339199998E-8</v>
      </c>
      <c r="V247">
        <f>VLOOKUP(T247, '1.shp-prabhag-mapping-area'!B:G,6,FALSE)</f>
        <v>12</v>
      </c>
      <c r="W247">
        <v>0</v>
      </c>
      <c r="X247">
        <f t="shared" si="6"/>
        <v>16848.589372270075</v>
      </c>
      <c r="Y247">
        <f t="shared" si="7"/>
        <v>4.7452830188679247</v>
      </c>
    </row>
    <row r="248" spans="1:25" x14ac:dyDescent="0.2">
      <c r="A248">
        <v>350</v>
      </c>
      <c r="B248" t="s">
        <v>1284</v>
      </c>
      <c r="C248" t="s">
        <v>611</v>
      </c>
      <c r="D248" t="s">
        <v>389</v>
      </c>
      <c r="E248">
        <v>29</v>
      </c>
      <c r="F248" t="s">
        <v>1365</v>
      </c>
      <c r="G248">
        <v>237</v>
      </c>
      <c r="H248">
        <v>1325</v>
      </c>
      <c r="I248">
        <v>0.5</v>
      </c>
      <c r="J248" t="s">
        <v>1366</v>
      </c>
      <c r="K248">
        <v>14</v>
      </c>
      <c r="L248">
        <v>1</v>
      </c>
      <c r="M248">
        <v>0</v>
      </c>
      <c r="N248">
        <v>0</v>
      </c>
      <c r="O248">
        <v>4</v>
      </c>
      <c r="P248">
        <v>24</v>
      </c>
      <c r="Q248">
        <v>190</v>
      </c>
      <c r="R248">
        <v>30</v>
      </c>
      <c r="S248">
        <v>0</v>
      </c>
      <c r="T248" t="s">
        <v>389</v>
      </c>
      <c r="U248">
        <f>VLOOKUP(T248, '1.shp-prabhag-mapping-area'!B:G, 3, FALSE)</f>
        <v>1.3615265565500001E-6</v>
      </c>
      <c r="V248">
        <f>VLOOKUP(T248, '1.shp-prabhag-mapping-area'!B:G,6,FALSE)</f>
        <v>29</v>
      </c>
      <c r="W248">
        <v>0</v>
      </c>
      <c r="X248">
        <f t="shared" si="6"/>
        <v>973.17235100976984</v>
      </c>
      <c r="Y248">
        <f t="shared" si="7"/>
        <v>5.590717299578059</v>
      </c>
    </row>
    <row r="249" spans="1:25" x14ac:dyDescent="0.2">
      <c r="A249">
        <v>351</v>
      </c>
      <c r="B249" t="s">
        <v>1284</v>
      </c>
      <c r="C249" t="s">
        <v>611</v>
      </c>
      <c r="D249" t="s">
        <v>389</v>
      </c>
      <c r="E249">
        <v>29</v>
      </c>
      <c r="F249" t="s">
        <v>1365</v>
      </c>
      <c r="G249">
        <v>231</v>
      </c>
      <c r="H249">
        <v>1065</v>
      </c>
      <c r="I249">
        <v>0.1</v>
      </c>
      <c r="J249" t="s">
        <v>1366</v>
      </c>
      <c r="K249">
        <v>12</v>
      </c>
      <c r="L249">
        <v>1</v>
      </c>
      <c r="M249">
        <v>0</v>
      </c>
      <c r="N249">
        <v>0</v>
      </c>
      <c r="O249">
        <v>2</v>
      </c>
      <c r="P249">
        <v>23</v>
      </c>
      <c r="Q249">
        <v>192</v>
      </c>
      <c r="R249">
        <v>6</v>
      </c>
      <c r="S249">
        <v>3</v>
      </c>
      <c r="T249" t="s">
        <v>389</v>
      </c>
      <c r="U249">
        <f>VLOOKUP(T249, '1.shp-prabhag-mapping-area'!B:G, 3, FALSE)</f>
        <v>1.3615265565500001E-6</v>
      </c>
      <c r="V249">
        <f>VLOOKUP(T249, '1.shp-prabhag-mapping-area'!B:G,6,FALSE)</f>
        <v>29</v>
      </c>
      <c r="W249">
        <v>0</v>
      </c>
      <c r="X249">
        <f t="shared" si="6"/>
        <v>782.21022930219237</v>
      </c>
      <c r="Y249">
        <f t="shared" si="7"/>
        <v>4.6103896103896105</v>
      </c>
    </row>
    <row r="250" spans="1:25" x14ac:dyDescent="0.2">
      <c r="A250">
        <v>352</v>
      </c>
      <c r="B250" t="s">
        <v>1284</v>
      </c>
      <c r="C250" t="s">
        <v>728</v>
      </c>
      <c r="D250" t="s">
        <v>388</v>
      </c>
      <c r="E250">
        <v>29</v>
      </c>
      <c r="F250" t="s">
        <v>1365</v>
      </c>
      <c r="G250">
        <v>84</v>
      </c>
      <c r="H250">
        <v>400</v>
      </c>
      <c r="I250">
        <v>0.02</v>
      </c>
      <c r="J250" t="s">
        <v>1366</v>
      </c>
      <c r="K250">
        <v>5</v>
      </c>
      <c r="L250">
        <v>11</v>
      </c>
      <c r="M250">
        <v>0</v>
      </c>
      <c r="N250">
        <v>0</v>
      </c>
      <c r="O250">
        <v>0</v>
      </c>
      <c r="P250">
        <v>9</v>
      </c>
      <c r="Q250">
        <v>72</v>
      </c>
      <c r="R250">
        <v>3</v>
      </c>
      <c r="S250">
        <v>0</v>
      </c>
      <c r="T250" t="s">
        <v>388</v>
      </c>
      <c r="U250">
        <f>VLOOKUP(T250, '1.shp-prabhag-mapping-area'!B:G, 3, FALSE)</f>
        <v>3.3239299683199997E-8</v>
      </c>
      <c r="V250">
        <f>VLOOKUP(T250, '1.shp-prabhag-mapping-area'!B:G,6,FALSE)</f>
        <v>29</v>
      </c>
      <c r="W250">
        <v>0</v>
      </c>
      <c r="X250">
        <f t="shared" si="6"/>
        <v>12033.947881343913</v>
      </c>
      <c r="Y250">
        <f t="shared" si="7"/>
        <v>4.7619047619047619</v>
      </c>
    </row>
    <row r="251" spans="1:25" x14ac:dyDescent="0.2">
      <c r="A251">
        <v>353</v>
      </c>
      <c r="B251" t="s">
        <v>1284</v>
      </c>
      <c r="C251" t="s">
        <v>729</v>
      </c>
      <c r="D251" t="s">
        <v>391</v>
      </c>
      <c r="E251">
        <v>18</v>
      </c>
      <c r="F251" t="s">
        <v>1365</v>
      </c>
      <c r="G251">
        <v>43</v>
      </c>
      <c r="H251">
        <v>195</v>
      </c>
      <c r="I251">
        <v>0.3</v>
      </c>
      <c r="J251" t="s">
        <v>1364</v>
      </c>
      <c r="K251">
        <v>3</v>
      </c>
      <c r="L251">
        <v>6</v>
      </c>
      <c r="M251">
        <v>0</v>
      </c>
      <c r="N251">
        <v>0</v>
      </c>
      <c r="O251">
        <v>1</v>
      </c>
      <c r="P251">
        <v>5</v>
      </c>
      <c r="Q251">
        <v>35</v>
      </c>
      <c r="R251">
        <v>4</v>
      </c>
      <c r="S251">
        <v>0</v>
      </c>
      <c r="T251" t="s">
        <v>391</v>
      </c>
      <c r="U251">
        <f>VLOOKUP(T251, '1.shp-prabhag-mapping-area'!B:G, 3, FALSE)</f>
        <v>1.2832519763699999E-7</v>
      </c>
      <c r="V251">
        <f>VLOOKUP(T251, '1.shp-prabhag-mapping-area'!B:G,6,FALSE)</f>
        <v>18</v>
      </c>
      <c r="W251">
        <v>0</v>
      </c>
      <c r="X251">
        <f t="shared" si="6"/>
        <v>1519.5768531103799</v>
      </c>
      <c r="Y251">
        <f t="shared" si="7"/>
        <v>4.5348837209302326</v>
      </c>
    </row>
    <row r="252" spans="1:25" x14ac:dyDescent="0.2">
      <c r="A252">
        <v>354</v>
      </c>
      <c r="B252" t="s">
        <v>1284</v>
      </c>
      <c r="C252" t="s">
        <v>730</v>
      </c>
      <c r="D252" t="s">
        <v>394</v>
      </c>
      <c r="E252">
        <v>18</v>
      </c>
      <c r="F252" t="s">
        <v>1365</v>
      </c>
      <c r="G252">
        <v>41</v>
      </c>
      <c r="H252">
        <v>195</v>
      </c>
      <c r="I252">
        <v>0.02</v>
      </c>
      <c r="J252" t="s">
        <v>1366</v>
      </c>
      <c r="K252">
        <v>3</v>
      </c>
      <c r="L252">
        <v>6</v>
      </c>
      <c r="M252">
        <v>0</v>
      </c>
      <c r="N252">
        <v>0</v>
      </c>
      <c r="O252">
        <v>1</v>
      </c>
      <c r="P252">
        <v>5</v>
      </c>
      <c r="Q252">
        <v>35</v>
      </c>
      <c r="R252">
        <v>3</v>
      </c>
      <c r="S252">
        <v>0</v>
      </c>
      <c r="T252" t="s">
        <v>394</v>
      </c>
      <c r="U252">
        <f>VLOOKUP(T252, '1.shp-prabhag-mapping-area'!B:G, 3, FALSE)</f>
        <v>4.8400091283999999E-8</v>
      </c>
      <c r="V252">
        <f>VLOOKUP(T252, '1.shp-prabhag-mapping-area'!B:G,6,FALSE)</f>
        <v>18</v>
      </c>
      <c r="W252">
        <v>0</v>
      </c>
      <c r="X252">
        <f t="shared" si="6"/>
        <v>4028.9180211621356</v>
      </c>
      <c r="Y252">
        <f t="shared" si="7"/>
        <v>4.7560975609756095</v>
      </c>
    </row>
    <row r="253" spans="1:25" x14ac:dyDescent="0.2">
      <c r="A253">
        <v>355</v>
      </c>
      <c r="B253" t="s">
        <v>1284</v>
      </c>
      <c r="C253" t="s">
        <v>731</v>
      </c>
      <c r="D253" t="s">
        <v>393</v>
      </c>
      <c r="E253">
        <v>18</v>
      </c>
      <c r="F253" t="s">
        <v>1365</v>
      </c>
      <c r="G253">
        <v>53</v>
      </c>
      <c r="H253">
        <v>250</v>
      </c>
      <c r="I253">
        <v>0.02</v>
      </c>
      <c r="J253" t="s">
        <v>1366</v>
      </c>
      <c r="K253">
        <v>3</v>
      </c>
      <c r="L253">
        <v>1</v>
      </c>
      <c r="M253">
        <v>0</v>
      </c>
      <c r="N253">
        <v>0</v>
      </c>
      <c r="O253">
        <v>0</v>
      </c>
      <c r="P253">
        <v>6</v>
      </c>
      <c r="Q253">
        <v>45</v>
      </c>
      <c r="R253">
        <v>3</v>
      </c>
      <c r="S253">
        <v>0</v>
      </c>
      <c r="T253" t="s">
        <v>393</v>
      </c>
      <c r="U253">
        <f>VLOOKUP(T253, '1.shp-prabhag-mapping-area'!B:G, 3, FALSE)</f>
        <v>1.60943718087E-7</v>
      </c>
      <c r="V253">
        <f>VLOOKUP(T253, '1.shp-prabhag-mapping-area'!B:G,6,FALSE)</f>
        <v>18</v>
      </c>
      <c r="W253" t="s">
        <v>1335</v>
      </c>
      <c r="X253">
        <f t="shared" si="6"/>
        <v>1553.3380424631398</v>
      </c>
      <c r="Y253">
        <f t="shared" si="7"/>
        <v>4.716981132075472</v>
      </c>
    </row>
    <row r="254" spans="1:25" x14ac:dyDescent="0.2">
      <c r="A254">
        <v>356</v>
      </c>
      <c r="B254" t="s">
        <v>1284</v>
      </c>
      <c r="C254" t="s">
        <v>732</v>
      </c>
      <c r="D254" t="s">
        <v>386</v>
      </c>
      <c r="E254">
        <v>17</v>
      </c>
      <c r="F254" t="s">
        <v>1365</v>
      </c>
      <c r="G254">
        <v>20</v>
      </c>
      <c r="H254">
        <v>90</v>
      </c>
      <c r="I254">
        <v>0.03</v>
      </c>
      <c r="J254" t="s">
        <v>1366</v>
      </c>
      <c r="K254">
        <v>1</v>
      </c>
      <c r="L254">
        <v>1</v>
      </c>
      <c r="M254">
        <v>0</v>
      </c>
      <c r="N254">
        <v>0</v>
      </c>
      <c r="O254">
        <v>0</v>
      </c>
      <c r="P254">
        <v>2</v>
      </c>
      <c r="Q254">
        <v>16</v>
      </c>
      <c r="R254">
        <v>2</v>
      </c>
      <c r="S254">
        <v>0</v>
      </c>
      <c r="T254" t="s">
        <v>386</v>
      </c>
      <c r="U254">
        <f>VLOOKUP(T254, '1.shp-prabhag-mapping-area'!B:G, 3, FALSE)</f>
        <v>5.4444069326200005E-7</v>
      </c>
      <c r="V254">
        <f>VLOOKUP(T254, '1.shp-prabhag-mapping-area'!B:G,6,FALSE)</f>
        <v>17</v>
      </c>
      <c r="W254" t="s">
        <v>1335</v>
      </c>
      <c r="X254">
        <f t="shared" si="6"/>
        <v>165.3072614039331</v>
      </c>
      <c r="Y254">
        <f t="shared" si="7"/>
        <v>4.5</v>
      </c>
    </row>
    <row r="255" spans="1:25" x14ac:dyDescent="0.2">
      <c r="A255">
        <v>357</v>
      </c>
      <c r="B255" t="s">
        <v>1284</v>
      </c>
      <c r="C255" t="s">
        <v>733</v>
      </c>
      <c r="D255" t="s">
        <v>390</v>
      </c>
      <c r="E255">
        <v>15</v>
      </c>
      <c r="F255" t="s">
        <v>1365</v>
      </c>
      <c r="G255">
        <v>26</v>
      </c>
      <c r="H255">
        <v>115</v>
      </c>
      <c r="I255">
        <v>0.02</v>
      </c>
      <c r="J255" t="s">
        <v>1366</v>
      </c>
      <c r="K255">
        <v>2</v>
      </c>
      <c r="L255">
        <v>3</v>
      </c>
      <c r="M255">
        <v>0</v>
      </c>
      <c r="N255">
        <v>0</v>
      </c>
      <c r="O255">
        <v>1</v>
      </c>
      <c r="P255">
        <v>3</v>
      </c>
      <c r="Q255">
        <v>21</v>
      </c>
      <c r="R255">
        <v>3</v>
      </c>
      <c r="S255">
        <v>0</v>
      </c>
      <c r="T255" t="s">
        <v>390</v>
      </c>
      <c r="U255">
        <f>VLOOKUP(T255, '1.shp-prabhag-mapping-area'!B:G, 3, FALSE)</f>
        <v>3.2470126783699998E-7</v>
      </c>
      <c r="V255">
        <f>VLOOKUP(T255, '1.shp-prabhag-mapping-area'!B:G,6,FALSE)</f>
        <v>15</v>
      </c>
      <c r="W255">
        <v>0</v>
      </c>
      <c r="X255">
        <f t="shared" si="6"/>
        <v>354.17169993228975</v>
      </c>
      <c r="Y255">
        <f t="shared" si="7"/>
        <v>4.4230769230769234</v>
      </c>
    </row>
    <row r="256" spans="1:25" x14ac:dyDescent="0.2">
      <c r="A256">
        <v>358</v>
      </c>
      <c r="B256" t="s">
        <v>1284</v>
      </c>
      <c r="C256" t="s">
        <v>734</v>
      </c>
      <c r="D256" t="s">
        <v>383</v>
      </c>
      <c r="E256">
        <v>16</v>
      </c>
      <c r="F256" t="s">
        <v>1365</v>
      </c>
      <c r="G256">
        <v>213</v>
      </c>
      <c r="H256">
        <v>980</v>
      </c>
      <c r="I256">
        <v>0.5</v>
      </c>
      <c r="J256" t="s">
        <v>1366</v>
      </c>
      <c r="K256">
        <v>11</v>
      </c>
      <c r="L256">
        <v>26</v>
      </c>
      <c r="M256">
        <v>0</v>
      </c>
      <c r="N256">
        <v>0</v>
      </c>
      <c r="O256">
        <v>2</v>
      </c>
      <c r="P256">
        <v>22</v>
      </c>
      <c r="Q256">
        <v>176</v>
      </c>
      <c r="R256">
        <v>45</v>
      </c>
      <c r="S256">
        <v>3</v>
      </c>
      <c r="T256" t="s">
        <v>383</v>
      </c>
      <c r="U256">
        <f>VLOOKUP(T256, '1.shp-prabhag-mapping-area'!B:G, 3, FALSE)</f>
        <v>3.1378031669200001E-7</v>
      </c>
      <c r="V256">
        <f>VLOOKUP(T256, '1.shp-prabhag-mapping-area'!B:G,6,FALSE)</f>
        <v>16</v>
      </c>
      <c r="W256" t="s">
        <v>1335</v>
      </c>
      <c r="X256">
        <f t="shared" si="6"/>
        <v>3123.2041905354658</v>
      </c>
      <c r="Y256">
        <f t="shared" si="7"/>
        <v>4.60093896713615</v>
      </c>
    </row>
    <row r="257" spans="1:25" x14ac:dyDescent="0.2">
      <c r="A257">
        <v>359</v>
      </c>
      <c r="B257" t="s">
        <v>1284</v>
      </c>
      <c r="C257" t="s">
        <v>735</v>
      </c>
      <c r="D257" t="s">
        <v>385</v>
      </c>
      <c r="E257">
        <v>29</v>
      </c>
      <c r="F257" t="s">
        <v>1365</v>
      </c>
      <c r="G257">
        <v>80</v>
      </c>
      <c r="H257">
        <v>465</v>
      </c>
      <c r="I257">
        <v>0.02</v>
      </c>
      <c r="J257" t="s">
        <v>1366</v>
      </c>
      <c r="K257">
        <v>5</v>
      </c>
      <c r="L257">
        <v>13</v>
      </c>
      <c r="M257">
        <v>0</v>
      </c>
      <c r="N257">
        <v>0</v>
      </c>
      <c r="O257">
        <v>12</v>
      </c>
      <c r="P257">
        <v>8</v>
      </c>
      <c r="Q257">
        <v>64</v>
      </c>
      <c r="R257">
        <v>3</v>
      </c>
      <c r="S257">
        <v>0</v>
      </c>
      <c r="T257" t="s">
        <v>385</v>
      </c>
      <c r="U257">
        <f>VLOOKUP(T257, '1.shp-prabhag-mapping-area'!B:G, 3, FALSE)</f>
        <v>2.8049894814500002E-7</v>
      </c>
      <c r="V257">
        <f>VLOOKUP(T257, '1.shp-prabhag-mapping-area'!B:G,6,FALSE)</f>
        <v>29</v>
      </c>
      <c r="W257" t="s">
        <v>1334</v>
      </c>
      <c r="X257">
        <f t="shared" si="6"/>
        <v>1657.7602271778385</v>
      </c>
      <c r="Y257">
        <f t="shared" si="7"/>
        <v>5.8125</v>
      </c>
    </row>
    <row r="258" spans="1:25" x14ac:dyDescent="0.2">
      <c r="A258">
        <v>360</v>
      </c>
      <c r="B258" t="s">
        <v>1284</v>
      </c>
      <c r="C258" t="s">
        <v>736</v>
      </c>
      <c r="D258" t="s">
        <v>402</v>
      </c>
      <c r="E258">
        <v>29</v>
      </c>
      <c r="F258" t="s">
        <v>1363</v>
      </c>
      <c r="G258">
        <v>485</v>
      </c>
      <c r="H258">
        <v>2125</v>
      </c>
      <c r="I258">
        <v>0.1</v>
      </c>
      <c r="J258" t="s">
        <v>1366</v>
      </c>
      <c r="K258">
        <v>23</v>
      </c>
      <c r="L258">
        <v>56</v>
      </c>
      <c r="M258">
        <v>0</v>
      </c>
      <c r="N258">
        <v>0</v>
      </c>
      <c r="O258">
        <v>0</v>
      </c>
      <c r="P258">
        <v>49</v>
      </c>
      <c r="Q258">
        <v>383</v>
      </c>
      <c r="R258">
        <v>5</v>
      </c>
      <c r="S258">
        <v>3</v>
      </c>
      <c r="T258" t="s">
        <v>402</v>
      </c>
      <c r="U258">
        <f>VLOOKUP(T258, '1.shp-prabhag-mapping-area'!B:G, 3, FALSE)</f>
        <v>1.6257587560999999E-6</v>
      </c>
      <c r="V258">
        <f>VLOOKUP(T258, '1.shp-prabhag-mapping-area'!B:G,6,FALSE)</f>
        <v>29</v>
      </c>
      <c r="W258" t="s">
        <v>1335</v>
      </c>
      <c r="X258">
        <f t="shared" si="6"/>
        <v>1307.0819960383419</v>
      </c>
      <c r="Y258">
        <f t="shared" si="7"/>
        <v>4.3814432989690726</v>
      </c>
    </row>
    <row r="259" spans="1:25" x14ac:dyDescent="0.2">
      <c r="A259">
        <v>361</v>
      </c>
      <c r="B259" t="s">
        <v>1284</v>
      </c>
      <c r="C259" t="s">
        <v>737</v>
      </c>
      <c r="D259" t="s">
        <v>401</v>
      </c>
      <c r="E259">
        <v>29</v>
      </c>
      <c r="F259" t="s">
        <v>1365</v>
      </c>
      <c r="G259">
        <v>39</v>
      </c>
      <c r="H259">
        <v>200</v>
      </c>
      <c r="I259">
        <v>0.02</v>
      </c>
      <c r="J259" t="s">
        <v>1366</v>
      </c>
      <c r="K259">
        <v>3</v>
      </c>
      <c r="L259">
        <v>6</v>
      </c>
      <c r="M259">
        <v>0</v>
      </c>
      <c r="N259">
        <v>0</v>
      </c>
      <c r="O259">
        <v>2</v>
      </c>
      <c r="P259">
        <v>4</v>
      </c>
      <c r="Q259">
        <v>36</v>
      </c>
      <c r="R259">
        <v>3</v>
      </c>
      <c r="S259">
        <v>0</v>
      </c>
      <c r="T259" t="s">
        <v>401</v>
      </c>
      <c r="U259">
        <f>VLOOKUP(T259, '1.shp-prabhag-mapping-area'!B:G, 3, FALSE)</f>
        <v>1.85588707301E-6</v>
      </c>
      <c r="V259">
        <f>VLOOKUP(T259, '1.shp-prabhag-mapping-area'!B:G,6,FALSE)</f>
        <v>29</v>
      </c>
      <c r="W259" t="s">
        <v>1335</v>
      </c>
      <c r="X259">
        <f t="shared" ref="X259:X322" si="8">H259/(U259*1000000)</f>
        <v>107.76517758466134</v>
      </c>
      <c r="Y259">
        <f t="shared" ref="Y259:Y322" si="9">H259/G259</f>
        <v>5.1282051282051286</v>
      </c>
    </row>
    <row r="260" spans="1:25" x14ac:dyDescent="0.2">
      <c r="A260">
        <v>362</v>
      </c>
      <c r="B260" t="s">
        <v>1284</v>
      </c>
      <c r="C260" t="s">
        <v>738</v>
      </c>
      <c r="D260" t="s">
        <v>395</v>
      </c>
      <c r="E260">
        <v>28</v>
      </c>
      <c r="F260" t="s">
        <v>1365</v>
      </c>
      <c r="G260">
        <v>1483</v>
      </c>
      <c r="H260">
        <v>6510</v>
      </c>
      <c r="I260">
        <v>2</v>
      </c>
      <c r="J260" t="s">
        <v>1366</v>
      </c>
      <c r="K260">
        <v>69</v>
      </c>
      <c r="L260">
        <v>79</v>
      </c>
      <c r="M260">
        <v>0</v>
      </c>
      <c r="N260">
        <v>0</v>
      </c>
      <c r="O260">
        <v>32</v>
      </c>
      <c r="P260">
        <v>1204</v>
      </c>
      <c r="Q260">
        <v>895</v>
      </c>
      <c r="R260">
        <v>175</v>
      </c>
      <c r="S260">
        <v>0</v>
      </c>
      <c r="T260" t="s">
        <v>395</v>
      </c>
      <c r="U260">
        <f>VLOOKUP(T260, '1.shp-prabhag-mapping-area'!B:G, 3, FALSE)</f>
        <v>2.0988488851199999E-6</v>
      </c>
      <c r="V260">
        <f>VLOOKUP(T260, '1.shp-prabhag-mapping-area'!B:G,6,FALSE)</f>
        <v>28</v>
      </c>
      <c r="W260">
        <v>0</v>
      </c>
      <c r="X260">
        <f t="shared" si="8"/>
        <v>3101.7001967856281</v>
      </c>
      <c r="Y260">
        <f t="shared" si="9"/>
        <v>4.3897505057316248</v>
      </c>
    </row>
    <row r="261" spans="1:25" x14ac:dyDescent="0.2">
      <c r="A261">
        <v>363</v>
      </c>
      <c r="B261" t="s">
        <v>1284</v>
      </c>
      <c r="C261" t="s">
        <v>739</v>
      </c>
      <c r="D261" t="s">
        <v>397</v>
      </c>
      <c r="E261">
        <v>28</v>
      </c>
      <c r="F261" t="s">
        <v>1365</v>
      </c>
      <c r="G261">
        <v>329</v>
      </c>
      <c r="H261">
        <v>1440</v>
      </c>
      <c r="I261">
        <v>1</v>
      </c>
      <c r="J261" t="s">
        <v>1366</v>
      </c>
      <c r="K261">
        <v>16</v>
      </c>
      <c r="L261">
        <v>10</v>
      </c>
      <c r="M261">
        <v>0</v>
      </c>
      <c r="N261">
        <v>0</v>
      </c>
      <c r="O261">
        <v>0</v>
      </c>
      <c r="P261">
        <v>253</v>
      </c>
      <c r="Q261">
        <v>195</v>
      </c>
      <c r="R261">
        <v>95</v>
      </c>
      <c r="S261">
        <v>0</v>
      </c>
      <c r="T261" t="s">
        <v>397</v>
      </c>
      <c r="U261">
        <f>VLOOKUP(T261, '1.shp-prabhag-mapping-area'!B:G, 3, FALSE)</f>
        <v>6.4215957892600001E-7</v>
      </c>
      <c r="V261">
        <f>VLOOKUP(T261, '1.shp-prabhag-mapping-area'!B:G,6,FALSE)</f>
        <v>28</v>
      </c>
      <c r="W261">
        <v>0</v>
      </c>
      <c r="X261">
        <f t="shared" si="8"/>
        <v>2242.4332630969598</v>
      </c>
      <c r="Y261">
        <f t="shared" si="9"/>
        <v>4.3768996960486319</v>
      </c>
    </row>
    <row r="262" spans="1:25" x14ac:dyDescent="0.2">
      <c r="A262">
        <v>364</v>
      </c>
      <c r="B262" t="s">
        <v>1284</v>
      </c>
      <c r="C262" t="s">
        <v>740</v>
      </c>
      <c r="D262" t="s">
        <v>166</v>
      </c>
      <c r="E262">
        <v>22</v>
      </c>
      <c r="F262" t="s">
        <v>1365</v>
      </c>
      <c r="G262">
        <v>94</v>
      </c>
      <c r="H262">
        <v>409</v>
      </c>
      <c r="I262">
        <v>0.5</v>
      </c>
      <c r="J262" t="s">
        <v>1366</v>
      </c>
      <c r="K262">
        <v>5</v>
      </c>
      <c r="L262">
        <v>1</v>
      </c>
      <c r="M262">
        <v>0</v>
      </c>
      <c r="N262">
        <v>0</v>
      </c>
      <c r="O262">
        <v>0</v>
      </c>
      <c r="P262">
        <v>35</v>
      </c>
      <c r="Q262">
        <v>65</v>
      </c>
      <c r="R262">
        <v>30</v>
      </c>
      <c r="S262">
        <v>0</v>
      </c>
      <c r="T262" t="s">
        <v>166</v>
      </c>
      <c r="U262">
        <f>VLOOKUP(T262, '1.shp-prabhag-mapping-area'!B:G, 3, FALSE)</f>
        <v>1.99736862215E-7</v>
      </c>
      <c r="V262">
        <f>VLOOKUP(T262, '1.shp-prabhag-mapping-area'!B:G,6,FALSE)</f>
        <v>22</v>
      </c>
      <c r="W262" t="s">
        <v>1335</v>
      </c>
      <c r="X262">
        <f t="shared" si="8"/>
        <v>2047.6941284866373</v>
      </c>
      <c r="Y262">
        <f t="shared" si="9"/>
        <v>4.3510638297872344</v>
      </c>
    </row>
    <row r="263" spans="1:25" x14ac:dyDescent="0.2">
      <c r="A263">
        <v>365</v>
      </c>
      <c r="B263" t="s">
        <v>1284</v>
      </c>
      <c r="C263" t="s">
        <v>741</v>
      </c>
      <c r="D263" t="s">
        <v>167</v>
      </c>
      <c r="E263">
        <v>22</v>
      </c>
      <c r="F263" t="s">
        <v>1365</v>
      </c>
      <c r="G263">
        <v>133</v>
      </c>
      <c r="H263">
        <v>633</v>
      </c>
      <c r="I263">
        <v>0.5</v>
      </c>
      <c r="J263" t="s">
        <v>1366</v>
      </c>
      <c r="K263">
        <v>7</v>
      </c>
      <c r="L263">
        <v>1</v>
      </c>
      <c r="M263">
        <v>0</v>
      </c>
      <c r="N263">
        <v>0</v>
      </c>
      <c r="O263">
        <v>1</v>
      </c>
      <c r="P263">
        <v>35</v>
      </c>
      <c r="Q263">
        <v>105</v>
      </c>
      <c r="R263">
        <v>45</v>
      </c>
      <c r="S263">
        <v>0</v>
      </c>
      <c r="T263" t="s">
        <v>167</v>
      </c>
      <c r="U263">
        <f>VLOOKUP(T263, '1.shp-prabhag-mapping-area'!B:G, 3, FALSE)</f>
        <v>2.2079454857499999E-7</v>
      </c>
      <c r="V263">
        <f>VLOOKUP(T263, '1.shp-prabhag-mapping-area'!B:G,6,FALSE)</f>
        <v>22</v>
      </c>
      <c r="W263" t="s">
        <v>1335</v>
      </c>
      <c r="X263">
        <f t="shared" si="8"/>
        <v>2866.9186086584068</v>
      </c>
      <c r="Y263">
        <f t="shared" si="9"/>
        <v>4.7593984962406015</v>
      </c>
    </row>
    <row r="264" spans="1:25" x14ac:dyDescent="0.2">
      <c r="A264">
        <v>366</v>
      </c>
      <c r="B264" t="s">
        <v>1284</v>
      </c>
      <c r="C264" t="s">
        <v>742</v>
      </c>
      <c r="D264" t="s">
        <v>154</v>
      </c>
      <c r="E264">
        <v>20</v>
      </c>
      <c r="F264" t="s">
        <v>1365</v>
      </c>
      <c r="G264">
        <v>190</v>
      </c>
      <c r="H264">
        <v>900</v>
      </c>
      <c r="I264">
        <v>0.5</v>
      </c>
      <c r="J264" t="s">
        <v>1366</v>
      </c>
      <c r="K264">
        <v>10</v>
      </c>
      <c r="L264">
        <v>1</v>
      </c>
      <c r="M264">
        <v>0</v>
      </c>
      <c r="N264">
        <v>0</v>
      </c>
      <c r="O264">
        <v>1</v>
      </c>
      <c r="P264">
        <v>35</v>
      </c>
      <c r="Q264">
        <v>130</v>
      </c>
      <c r="R264">
        <v>45</v>
      </c>
      <c r="S264">
        <v>0</v>
      </c>
      <c r="T264" t="s">
        <v>154</v>
      </c>
      <c r="U264">
        <f>VLOOKUP(T264, '1.shp-prabhag-mapping-area'!B:G, 3, FALSE)</f>
        <v>3.30143049462E-7</v>
      </c>
      <c r="V264">
        <f>VLOOKUP(T264, '1.shp-prabhag-mapping-area'!B:G,6,FALSE)</f>
        <v>20</v>
      </c>
      <c r="W264" t="s">
        <v>1335</v>
      </c>
      <c r="X264">
        <f t="shared" si="8"/>
        <v>2726.0910125675427</v>
      </c>
      <c r="Y264">
        <f t="shared" si="9"/>
        <v>4.7368421052631575</v>
      </c>
    </row>
    <row r="265" spans="1:25" x14ac:dyDescent="0.2">
      <c r="A265">
        <v>367</v>
      </c>
      <c r="B265" t="s">
        <v>1284</v>
      </c>
      <c r="C265" t="s">
        <v>743</v>
      </c>
      <c r="D265" t="s">
        <v>161</v>
      </c>
      <c r="E265">
        <v>21</v>
      </c>
      <c r="F265" t="s">
        <v>1365</v>
      </c>
      <c r="G265">
        <v>155</v>
      </c>
      <c r="H265">
        <v>737</v>
      </c>
      <c r="I265">
        <v>0.5</v>
      </c>
      <c r="J265" t="s">
        <v>1366</v>
      </c>
      <c r="K265">
        <v>8</v>
      </c>
      <c r="L265">
        <v>1</v>
      </c>
      <c r="M265">
        <v>0</v>
      </c>
      <c r="N265">
        <v>0</v>
      </c>
      <c r="O265">
        <v>1</v>
      </c>
      <c r="P265">
        <v>30</v>
      </c>
      <c r="Q265">
        <v>145</v>
      </c>
      <c r="R265">
        <v>45</v>
      </c>
      <c r="S265">
        <v>0</v>
      </c>
      <c r="T265" t="s">
        <v>161</v>
      </c>
      <c r="U265">
        <f>VLOOKUP(T265, '1.shp-prabhag-mapping-area'!B:G, 3, FALSE)</f>
        <v>7.4500239089100005E-7</v>
      </c>
      <c r="V265">
        <f>VLOOKUP(T265, '1.shp-prabhag-mapping-area'!B:G,6,FALSE)</f>
        <v>21</v>
      </c>
      <c r="W265">
        <v>0</v>
      </c>
      <c r="X265">
        <f t="shared" si="8"/>
        <v>989.2585701887084</v>
      </c>
      <c r="Y265">
        <f t="shared" si="9"/>
        <v>4.7548387096774194</v>
      </c>
    </row>
    <row r="266" spans="1:25" x14ac:dyDescent="0.2">
      <c r="A266">
        <v>368</v>
      </c>
      <c r="B266" t="s">
        <v>1284</v>
      </c>
      <c r="C266" t="s">
        <v>744</v>
      </c>
      <c r="D266" t="s">
        <v>159</v>
      </c>
      <c r="E266">
        <v>21</v>
      </c>
      <c r="F266" t="s">
        <v>1363</v>
      </c>
      <c r="G266">
        <v>145</v>
      </c>
      <c r="H266">
        <v>633</v>
      </c>
      <c r="I266">
        <v>0.5</v>
      </c>
      <c r="J266" t="s">
        <v>1366</v>
      </c>
      <c r="K266">
        <v>7</v>
      </c>
      <c r="L266">
        <v>1</v>
      </c>
      <c r="M266">
        <v>0</v>
      </c>
      <c r="N266">
        <v>0</v>
      </c>
      <c r="O266">
        <v>1</v>
      </c>
      <c r="P266">
        <v>25</v>
      </c>
      <c r="Q266">
        <v>105</v>
      </c>
      <c r="R266">
        <v>45</v>
      </c>
      <c r="S266">
        <v>0</v>
      </c>
      <c r="T266" t="s">
        <v>159</v>
      </c>
      <c r="U266">
        <f>VLOOKUP(T266, '1.shp-prabhag-mapping-area'!B:G, 3, FALSE)</f>
        <v>8.4027347149499995E-7</v>
      </c>
      <c r="V266">
        <f>VLOOKUP(T266, '1.shp-prabhag-mapping-area'!B:G,6,FALSE)</f>
        <v>21</v>
      </c>
      <c r="W266">
        <v>0</v>
      </c>
      <c r="X266">
        <f t="shared" si="8"/>
        <v>753.3261747199723</v>
      </c>
      <c r="Y266">
        <f t="shared" si="9"/>
        <v>4.36551724137931</v>
      </c>
    </row>
    <row r="267" spans="1:25" x14ac:dyDescent="0.2">
      <c r="A267">
        <v>369</v>
      </c>
      <c r="B267" t="s">
        <v>1284</v>
      </c>
      <c r="C267" t="s">
        <v>745</v>
      </c>
      <c r="D267" t="s">
        <v>157</v>
      </c>
      <c r="E267">
        <v>21</v>
      </c>
      <c r="F267" t="s">
        <v>1363</v>
      </c>
      <c r="G267">
        <v>90</v>
      </c>
      <c r="H267">
        <v>409</v>
      </c>
      <c r="I267">
        <v>0.5</v>
      </c>
      <c r="J267" t="s">
        <v>1366</v>
      </c>
      <c r="K267">
        <v>5</v>
      </c>
      <c r="L267">
        <v>1</v>
      </c>
      <c r="M267">
        <v>0</v>
      </c>
      <c r="N267">
        <v>0</v>
      </c>
      <c r="O267">
        <v>1</v>
      </c>
      <c r="P267">
        <v>25</v>
      </c>
      <c r="Q267">
        <v>70</v>
      </c>
      <c r="R267">
        <v>30</v>
      </c>
      <c r="S267">
        <v>0</v>
      </c>
      <c r="T267" t="s">
        <v>157</v>
      </c>
      <c r="U267">
        <f>VLOOKUP(T267, '1.shp-prabhag-mapping-area'!B:G, 3, FALSE)</f>
        <v>4.9548735528399998E-8</v>
      </c>
      <c r="V267">
        <f>VLOOKUP(T267, '1.shp-prabhag-mapping-area'!B:G,6,FALSE)</f>
        <v>21</v>
      </c>
      <c r="W267">
        <v>0</v>
      </c>
      <c r="X267">
        <f t="shared" si="8"/>
        <v>8254.4992448005505</v>
      </c>
      <c r="Y267">
        <f t="shared" si="9"/>
        <v>4.5444444444444443</v>
      </c>
    </row>
    <row r="268" spans="1:25" x14ac:dyDescent="0.2">
      <c r="A268">
        <v>370</v>
      </c>
      <c r="B268" t="s">
        <v>1284</v>
      </c>
      <c r="C268" t="s">
        <v>746</v>
      </c>
      <c r="D268" t="s">
        <v>156</v>
      </c>
      <c r="E268">
        <v>21</v>
      </c>
      <c r="F268" t="s">
        <v>1363</v>
      </c>
      <c r="G268">
        <v>88</v>
      </c>
      <c r="H268">
        <v>419</v>
      </c>
      <c r="I268">
        <v>0.6</v>
      </c>
      <c r="J268" t="s">
        <v>1366</v>
      </c>
      <c r="K268">
        <v>5</v>
      </c>
      <c r="L268">
        <v>1</v>
      </c>
      <c r="M268">
        <v>0</v>
      </c>
      <c r="N268">
        <v>0</v>
      </c>
      <c r="O268">
        <v>1</v>
      </c>
      <c r="P268">
        <v>27</v>
      </c>
      <c r="Q268">
        <v>71</v>
      </c>
      <c r="R268">
        <v>40</v>
      </c>
      <c r="S268">
        <v>0</v>
      </c>
      <c r="T268" t="s">
        <v>156</v>
      </c>
      <c r="U268">
        <f>VLOOKUP(T268, '1.shp-prabhag-mapping-area'!B:G, 3, FALSE)</f>
        <v>5.2618352639799999E-8</v>
      </c>
      <c r="V268">
        <f>VLOOKUP(T268, '1.shp-prabhag-mapping-area'!B:G,6,FALSE)</f>
        <v>21</v>
      </c>
      <c r="W268">
        <v>0</v>
      </c>
      <c r="X268">
        <f t="shared" si="8"/>
        <v>7963.0011009328437</v>
      </c>
      <c r="Y268">
        <f t="shared" si="9"/>
        <v>4.7613636363636367</v>
      </c>
    </row>
    <row r="269" spans="1:25" x14ac:dyDescent="0.2">
      <c r="A269">
        <v>371</v>
      </c>
      <c r="B269" t="s">
        <v>1284</v>
      </c>
      <c r="C269" t="s">
        <v>747</v>
      </c>
      <c r="D269" t="s">
        <v>162</v>
      </c>
      <c r="E269">
        <v>21</v>
      </c>
      <c r="F269" t="s">
        <v>1365</v>
      </c>
      <c r="G269">
        <v>238</v>
      </c>
      <c r="H269">
        <v>1043</v>
      </c>
      <c r="I269">
        <v>0.8</v>
      </c>
      <c r="J269" t="s">
        <v>1366</v>
      </c>
      <c r="K269">
        <v>11</v>
      </c>
      <c r="L269">
        <v>1</v>
      </c>
      <c r="M269">
        <v>0</v>
      </c>
      <c r="N269">
        <v>0</v>
      </c>
      <c r="O269">
        <v>2</v>
      </c>
      <c r="P269">
        <v>45</v>
      </c>
      <c r="Q269">
        <v>205</v>
      </c>
      <c r="R269">
        <v>70</v>
      </c>
      <c r="S269">
        <v>0</v>
      </c>
      <c r="T269" t="s">
        <v>162</v>
      </c>
      <c r="U269">
        <f>VLOOKUP(T269, '1.shp-prabhag-mapping-area'!B:G, 3, FALSE)</f>
        <v>7.3182551248499998E-7</v>
      </c>
      <c r="V269">
        <f>VLOOKUP(T269, '1.shp-prabhag-mapping-area'!B:G,6,FALSE)</f>
        <v>21</v>
      </c>
      <c r="W269">
        <v>0</v>
      </c>
      <c r="X269">
        <f t="shared" si="8"/>
        <v>1425.203114958879</v>
      </c>
      <c r="Y269">
        <f t="shared" si="9"/>
        <v>4.382352941176471</v>
      </c>
    </row>
    <row r="270" spans="1:25" x14ac:dyDescent="0.2">
      <c r="A270">
        <v>372</v>
      </c>
      <c r="B270" t="s">
        <v>1284</v>
      </c>
      <c r="C270" t="s">
        <v>748</v>
      </c>
      <c r="D270" t="s">
        <v>158</v>
      </c>
      <c r="E270">
        <v>21</v>
      </c>
      <c r="F270" t="s">
        <v>1365</v>
      </c>
      <c r="G270">
        <v>126</v>
      </c>
      <c r="H270">
        <v>611</v>
      </c>
      <c r="I270">
        <v>0.5</v>
      </c>
      <c r="J270" t="s">
        <v>1366</v>
      </c>
      <c r="K270">
        <v>7</v>
      </c>
      <c r="L270">
        <v>1</v>
      </c>
      <c r="M270">
        <v>0</v>
      </c>
      <c r="N270">
        <v>0</v>
      </c>
      <c r="O270">
        <v>1</v>
      </c>
      <c r="P270">
        <v>27</v>
      </c>
      <c r="Q270">
        <v>106</v>
      </c>
      <c r="R270">
        <v>45</v>
      </c>
      <c r="S270">
        <v>0</v>
      </c>
      <c r="T270" t="s">
        <v>158</v>
      </c>
      <c r="U270">
        <f>VLOOKUP(T270, '1.shp-prabhag-mapping-area'!B:G, 3, FALSE)</f>
        <v>3.9435453494400003E-7</v>
      </c>
      <c r="V270">
        <f>VLOOKUP(T270, '1.shp-prabhag-mapping-area'!B:G,6,FALSE)</f>
        <v>21</v>
      </c>
      <c r="W270" t="s">
        <v>1335</v>
      </c>
      <c r="X270">
        <f t="shared" si="8"/>
        <v>1549.3672466243213</v>
      </c>
      <c r="Y270">
        <f t="shared" si="9"/>
        <v>4.8492063492063489</v>
      </c>
    </row>
    <row r="271" spans="1:25" x14ac:dyDescent="0.2">
      <c r="A271">
        <v>373</v>
      </c>
      <c r="B271" t="s">
        <v>1284</v>
      </c>
      <c r="C271" t="s">
        <v>749</v>
      </c>
      <c r="D271" t="s">
        <v>165</v>
      </c>
      <c r="E271">
        <v>22</v>
      </c>
      <c r="F271" t="s">
        <v>1363</v>
      </c>
      <c r="G271">
        <v>238</v>
      </c>
      <c r="H271">
        <v>1095</v>
      </c>
      <c r="I271">
        <v>0.8</v>
      </c>
      <c r="J271" t="s">
        <v>1366</v>
      </c>
      <c r="K271">
        <v>12</v>
      </c>
      <c r="L271">
        <v>1</v>
      </c>
      <c r="M271">
        <v>0</v>
      </c>
      <c r="N271">
        <v>0</v>
      </c>
      <c r="O271">
        <v>1</v>
      </c>
      <c r="P271">
        <v>55</v>
      </c>
      <c r="Q271">
        <v>230</v>
      </c>
      <c r="R271">
        <v>70</v>
      </c>
      <c r="S271">
        <v>0</v>
      </c>
      <c r="T271" t="s">
        <v>165</v>
      </c>
      <c r="U271">
        <f>VLOOKUP(T271, '1.shp-prabhag-mapping-area'!B:G, 3, FALSE)</f>
        <v>7.8739699100399997E-7</v>
      </c>
      <c r="V271">
        <f>VLOOKUP(T271, '1.shp-prabhag-mapping-area'!B:G,6,FALSE)</f>
        <v>22</v>
      </c>
      <c r="W271">
        <v>0</v>
      </c>
      <c r="X271">
        <f t="shared" si="8"/>
        <v>1390.6580956116932</v>
      </c>
      <c r="Y271">
        <f t="shared" si="9"/>
        <v>4.6008403361344534</v>
      </c>
    </row>
    <row r="272" spans="1:25" x14ac:dyDescent="0.2">
      <c r="A272">
        <v>374</v>
      </c>
      <c r="B272" t="s">
        <v>1284</v>
      </c>
      <c r="C272" t="s">
        <v>750</v>
      </c>
      <c r="D272" t="s">
        <v>164</v>
      </c>
      <c r="E272">
        <v>22</v>
      </c>
      <c r="F272" t="s">
        <v>1365</v>
      </c>
      <c r="G272">
        <v>234</v>
      </c>
      <c r="H272">
        <v>1076</v>
      </c>
      <c r="I272">
        <v>0.9</v>
      </c>
      <c r="J272" t="s">
        <v>1366</v>
      </c>
      <c r="K272">
        <v>12</v>
      </c>
      <c r="L272">
        <v>1</v>
      </c>
      <c r="M272">
        <v>0</v>
      </c>
      <c r="N272">
        <v>0</v>
      </c>
      <c r="O272">
        <v>1</v>
      </c>
      <c r="P272">
        <v>60</v>
      </c>
      <c r="Q272">
        <v>210</v>
      </c>
      <c r="R272">
        <v>70</v>
      </c>
      <c r="S272">
        <v>0</v>
      </c>
      <c r="T272" t="s">
        <v>164</v>
      </c>
      <c r="U272">
        <f>VLOOKUP(T272, '1.shp-prabhag-mapping-area'!B:G, 3, FALSE)</f>
        <v>2.9056834331400001E-6</v>
      </c>
      <c r="V272">
        <f>VLOOKUP(T272, '1.shp-prabhag-mapping-area'!B:G,6,FALSE)</f>
        <v>22</v>
      </c>
      <c r="W272">
        <v>0</v>
      </c>
      <c r="X272">
        <f t="shared" si="8"/>
        <v>370.30874999250364</v>
      </c>
      <c r="Y272">
        <f t="shared" si="9"/>
        <v>4.5982905982905979</v>
      </c>
    </row>
    <row r="273" spans="1:25" x14ac:dyDescent="0.2">
      <c r="A273">
        <v>375</v>
      </c>
      <c r="B273" t="s">
        <v>1284</v>
      </c>
      <c r="C273" t="s">
        <v>751</v>
      </c>
      <c r="D273" t="s">
        <v>170</v>
      </c>
      <c r="E273">
        <v>22</v>
      </c>
      <c r="F273" t="s">
        <v>1363</v>
      </c>
      <c r="G273">
        <v>126</v>
      </c>
      <c r="H273">
        <v>611</v>
      </c>
      <c r="I273">
        <v>0.5</v>
      </c>
      <c r="J273" t="s">
        <v>1366</v>
      </c>
      <c r="K273">
        <v>7</v>
      </c>
      <c r="L273">
        <v>1</v>
      </c>
      <c r="M273">
        <v>0</v>
      </c>
      <c r="N273">
        <v>0</v>
      </c>
      <c r="O273">
        <v>1</v>
      </c>
      <c r="P273">
        <v>40</v>
      </c>
      <c r="Q273">
        <v>90</v>
      </c>
      <c r="R273">
        <v>45</v>
      </c>
      <c r="S273">
        <v>0</v>
      </c>
      <c r="T273" t="s">
        <v>170</v>
      </c>
      <c r="U273">
        <f>VLOOKUP(T273, '1.shp-prabhag-mapping-area'!B:G, 3, FALSE)</f>
        <v>3.91095728183E-7</v>
      </c>
      <c r="V273">
        <f>VLOOKUP(T273, '1.shp-prabhag-mapping-area'!B:G,6,FALSE)</f>
        <v>22</v>
      </c>
      <c r="W273">
        <v>0</v>
      </c>
      <c r="X273">
        <f t="shared" si="8"/>
        <v>1562.277355568822</v>
      </c>
      <c r="Y273">
        <f t="shared" si="9"/>
        <v>4.8492063492063489</v>
      </c>
    </row>
    <row r="274" spans="1:25" x14ac:dyDescent="0.2">
      <c r="A274">
        <v>376</v>
      </c>
      <c r="B274" t="s">
        <v>1284</v>
      </c>
      <c r="C274" t="s">
        <v>752</v>
      </c>
      <c r="D274" t="s">
        <v>160</v>
      </c>
      <c r="E274">
        <v>21</v>
      </c>
      <c r="F274" t="s">
        <v>1363</v>
      </c>
      <c r="G274">
        <v>385</v>
      </c>
      <c r="H274">
        <v>1688</v>
      </c>
      <c r="I274">
        <v>1.5</v>
      </c>
      <c r="J274" t="s">
        <v>1366</v>
      </c>
      <c r="K274">
        <v>18</v>
      </c>
      <c r="L274">
        <v>2</v>
      </c>
      <c r="M274">
        <v>0</v>
      </c>
      <c r="N274">
        <v>0</v>
      </c>
      <c r="O274">
        <v>2</v>
      </c>
      <c r="P274">
        <v>120</v>
      </c>
      <c r="Q274">
        <v>350</v>
      </c>
      <c r="R274">
        <v>107</v>
      </c>
      <c r="S274">
        <v>0</v>
      </c>
      <c r="T274" t="s">
        <v>160</v>
      </c>
      <c r="U274">
        <f>VLOOKUP(T274, '1.shp-prabhag-mapping-area'!B:G, 3, FALSE)</f>
        <v>2.4438637432400001E-7</v>
      </c>
      <c r="V274">
        <f>VLOOKUP(T274, '1.shp-prabhag-mapping-area'!B:G,6,FALSE)</f>
        <v>21</v>
      </c>
      <c r="W274">
        <v>0</v>
      </c>
      <c r="X274">
        <f t="shared" si="8"/>
        <v>6907.095392160043</v>
      </c>
      <c r="Y274">
        <f t="shared" si="9"/>
        <v>4.3844155844155841</v>
      </c>
    </row>
    <row r="275" spans="1:25" x14ac:dyDescent="0.2">
      <c r="A275">
        <v>377</v>
      </c>
      <c r="B275" t="s">
        <v>1284</v>
      </c>
      <c r="C275" t="s">
        <v>753</v>
      </c>
      <c r="D275" t="s">
        <v>185</v>
      </c>
      <c r="E275">
        <v>16</v>
      </c>
      <c r="F275" t="s">
        <v>1363</v>
      </c>
      <c r="G275">
        <v>104</v>
      </c>
      <c r="H275">
        <v>481</v>
      </c>
      <c r="I275">
        <v>0.7</v>
      </c>
      <c r="J275" t="s">
        <v>1366</v>
      </c>
      <c r="K275">
        <v>6</v>
      </c>
      <c r="L275">
        <v>2</v>
      </c>
      <c r="M275">
        <v>0</v>
      </c>
      <c r="N275">
        <v>0</v>
      </c>
      <c r="O275">
        <v>1</v>
      </c>
      <c r="P275">
        <v>30</v>
      </c>
      <c r="Q275">
        <v>95</v>
      </c>
      <c r="R275">
        <v>60</v>
      </c>
      <c r="S275">
        <v>0</v>
      </c>
      <c r="T275" t="s">
        <v>185</v>
      </c>
      <c r="U275">
        <f>VLOOKUP(T275, '1.shp-prabhag-mapping-area'!B:G, 3, FALSE)</f>
        <v>2.20495871527E-7</v>
      </c>
      <c r="V275">
        <f>VLOOKUP(T275, '1.shp-prabhag-mapping-area'!B:G,6,FALSE)</f>
        <v>16</v>
      </c>
      <c r="W275" t="s">
        <v>1335</v>
      </c>
      <c r="X275">
        <f t="shared" si="8"/>
        <v>2181.4467394284111</v>
      </c>
      <c r="Y275">
        <f t="shared" si="9"/>
        <v>4.625</v>
      </c>
    </row>
    <row r="276" spans="1:25" x14ac:dyDescent="0.2">
      <c r="A276">
        <v>378</v>
      </c>
      <c r="B276" t="s">
        <v>1284</v>
      </c>
      <c r="C276" t="s">
        <v>754</v>
      </c>
      <c r="D276" t="s">
        <v>163</v>
      </c>
      <c r="E276">
        <v>21</v>
      </c>
      <c r="F276" t="s">
        <v>1363</v>
      </c>
      <c r="G276">
        <v>147</v>
      </c>
      <c r="H276">
        <v>699</v>
      </c>
      <c r="I276">
        <v>0.5</v>
      </c>
      <c r="J276" t="s">
        <v>1366</v>
      </c>
      <c r="K276">
        <v>8</v>
      </c>
      <c r="L276">
        <v>2</v>
      </c>
      <c r="M276">
        <v>0</v>
      </c>
      <c r="N276">
        <v>0</v>
      </c>
      <c r="O276">
        <v>1</v>
      </c>
      <c r="P276">
        <v>50</v>
      </c>
      <c r="Q276">
        <v>135</v>
      </c>
      <c r="R276">
        <v>45</v>
      </c>
      <c r="S276">
        <v>0</v>
      </c>
      <c r="T276" t="s">
        <v>163</v>
      </c>
      <c r="U276">
        <f>VLOOKUP(T276, '1.shp-prabhag-mapping-area'!B:G, 3, FALSE)</f>
        <v>4.34632763725E-7</v>
      </c>
      <c r="V276">
        <f>VLOOKUP(T276, '1.shp-prabhag-mapping-area'!B:G,6,FALSE)</f>
        <v>21</v>
      </c>
      <c r="W276">
        <v>0</v>
      </c>
      <c r="X276">
        <f t="shared" si="8"/>
        <v>1608.2542742734186</v>
      </c>
      <c r="Y276">
        <f t="shared" si="9"/>
        <v>4.7551020408163263</v>
      </c>
    </row>
    <row r="277" spans="1:25" x14ac:dyDescent="0.2">
      <c r="A277">
        <v>379</v>
      </c>
      <c r="B277" t="s">
        <v>1284</v>
      </c>
      <c r="C277" t="s">
        <v>755</v>
      </c>
      <c r="D277" t="s">
        <v>177</v>
      </c>
      <c r="E277">
        <v>21</v>
      </c>
      <c r="F277" t="s">
        <v>1363</v>
      </c>
      <c r="G277">
        <v>127</v>
      </c>
      <c r="H277">
        <v>592</v>
      </c>
      <c r="I277">
        <v>0.5</v>
      </c>
      <c r="J277" t="s">
        <v>1366</v>
      </c>
      <c r="K277">
        <v>7</v>
      </c>
      <c r="L277">
        <v>1</v>
      </c>
      <c r="M277">
        <v>0</v>
      </c>
      <c r="N277">
        <v>0</v>
      </c>
      <c r="O277">
        <v>1</v>
      </c>
      <c r="P277">
        <v>45</v>
      </c>
      <c r="Q277">
        <v>110</v>
      </c>
      <c r="R277">
        <v>45</v>
      </c>
      <c r="S277">
        <v>0</v>
      </c>
      <c r="T277" t="s">
        <v>177</v>
      </c>
      <c r="U277">
        <f>VLOOKUP(T277, '1.shp-prabhag-mapping-area'!B:G, 3, FALSE)</f>
        <v>1.5285569242400001E-6</v>
      </c>
      <c r="V277">
        <f>VLOOKUP(T277, '1.shp-prabhag-mapping-area'!B:G,6,FALSE)</f>
        <v>21</v>
      </c>
      <c r="W277" t="s">
        <v>1335</v>
      </c>
      <c r="X277">
        <f t="shared" si="8"/>
        <v>387.29339458152202</v>
      </c>
      <c r="Y277">
        <f t="shared" si="9"/>
        <v>4.6614173228346454</v>
      </c>
    </row>
    <row r="278" spans="1:25" x14ac:dyDescent="0.2">
      <c r="A278">
        <v>380</v>
      </c>
      <c r="B278" t="s">
        <v>1284</v>
      </c>
      <c r="C278" t="s">
        <v>756</v>
      </c>
      <c r="D278" t="s">
        <v>176</v>
      </c>
      <c r="E278">
        <v>21</v>
      </c>
      <c r="F278" t="s">
        <v>1365</v>
      </c>
      <c r="G278">
        <v>597</v>
      </c>
      <c r="H278">
        <v>2620</v>
      </c>
      <c r="I278">
        <v>1.5</v>
      </c>
      <c r="J278" t="s">
        <v>1366</v>
      </c>
      <c r="K278">
        <v>28</v>
      </c>
      <c r="L278">
        <v>2</v>
      </c>
      <c r="M278">
        <v>0</v>
      </c>
      <c r="N278">
        <v>0</v>
      </c>
      <c r="O278">
        <v>4</v>
      </c>
      <c r="P278">
        <v>170</v>
      </c>
      <c r="Q278">
        <v>475</v>
      </c>
      <c r="R278">
        <v>107</v>
      </c>
      <c r="S278">
        <v>0</v>
      </c>
      <c r="T278" t="s">
        <v>176</v>
      </c>
      <c r="U278">
        <f>VLOOKUP(T278, '1.shp-prabhag-mapping-area'!B:G, 3, FALSE)</f>
        <v>1.6472324430500001E-6</v>
      </c>
      <c r="V278">
        <f>VLOOKUP(T278, '1.shp-prabhag-mapping-area'!B:G,6,FALSE)</f>
        <v>21</v>
      </c>
      <c r="W278">
        <v>0</v>
      </c>
      <c r="X278">
        <f t="shared" si="8"/>
        <v>1590.5466232493775</v>
      </c>
      <c r="Y278">
        <f t="shared" si="9"/>
        <v>4.3886097152428807</v>
      </c>
    </row>
    <row r="279" spans="1:25" x14ac:dyDescent="0.2">
      <c r="A279">
        <v>381</v>
      </c>
      <c r="B279" t="s">
        <v>1284</v>
      </c>
      <c r="C279" t="s">
        <v>757</v>
      </c>
      <c r="D279" t="s">
        <v>175</v>
      </c>
      <c r="E279">
        <v>21</v>
      </c>
      <c r="F279" t="s">
        <v>1363</v>
      </c>
      <c r="G279">
        <v>221</v>
      </c>
      <c r="H279">
        <v>1076</v>
      </c>
      <c r="I279">
        <v>0.9</v>
      </c>
      <c r="J279" t="s">
        <v>1366</v>
      </c>
      <c r="K279">
        <v>12</v>
      </c>
      <c r="L279">
        <v>2</v>
      </c>
      <c r="M279">
        <v>0</v>
      </c>
      <c r="N279">
        <v>0</v>
      </c>
      <c r="O279">
        <v>1</v>
      </c>
      <c r="P279">
        <v>65</v>
      </c>
      <c r="Q279">
        <v>177</v>
      </c>
      <c r="R279">
        <v>70</v>
      </c>
      <c r="S279">
        <v>0</v>
      </c>
      <c r="T279" t="s">
        <v>175</v>
      </c>
      <c r="U279">
        <f>VLOOKUP(T279, '1.shp-prabhag-mapping-area'!B:G, 3, FALSE)</f>
        <v>4.68336980587E-7</v>
      </c>
      <c r="V279">
        <f>VLOOKUP(T279, '1.shp-prabhag-mapping-area'!B:G,6,FALSE)</f>
        <v>21</v>
      </c>
      <c r="W279">
        <v>0</v>
      </c>
      <c r="X279">
        <f t="shared" si="8"/>
        <v>2297.4910045569595</v>
      </c>
      <c r="Y279">
        <f t="shared" si="9"/>
        <v>4.868778280542986</v>
      </c>
    </row>
    <row r="280" spans="1:25" x14ac:dyDescent="0.2">
      <c r="A280">
        <v>382</v>
      </c>
      <c r="B280" t="s">
        <v>1284</v>
      </c>
      <c r="C280" t="s">
        <v>758</v>
      </c>
      <c r="D280" t="s">
        <v>173</v>
      </c>
      <c r="E280">
        <v>21</v>
      </c>
      <c r="F280" t="s">
        <v>1363</v>
      </c>
      <c r="G280">
        <v>397</v>
      </c>
      <c r="H280">
        <v>1739</v>
      </c>
      <c r="I280">
        <v>1.3</v>
      </c>
      <c r="J280" t="s">
        <v>1366</v>
      </c>
      <c r="K280">
        <v>19</v>
      </c>
      <c r="L280">
        <v>1</v>
      </c>
      <c r="M280">
        <v>0</v>
      </c>
      <c r="N280">
        <v>0</v>
      </c>
      <c r="O280">
        <v>1</v>
      </c>
      <c r="P280">
        <v>100</v>
      </c>
      <c r="Q280">
        <v>335</v>
      </c>
      <c r="R280">
        <v>107</v>
      </c>
      <c r="S280">
        <v>0</v>
      </c>
      <c r="T280" t="s">
        <v>173</v>
      </c>
      <c r="U280">
        <f>VLOOKUP(T280, '1.shp-prabhag-mapping-area'!B:G, 3, FALSE)</f>
        <v>1.63355853718E-6</v>
      </c>
      <c r="V280">
        <f>VLOOKUP(T280, '1.shp-prabhag-mapping-area'!B:G,6,FALSE)</f>
        <v>21</v>
      </c>
      <c r="W280">
        <v>0</v>
      </c>
      <c r="X280">
        <f t="shared" si="8"/>
        <v>1064.5470978970995</v>
      </c>
      <c r="Y280">
        <f t="shared" si="9"/>
        <v>4.3803526448362717</v>
      </c>
    </row>
    <row r="281" spans="1:25" x14ac:dyDescent="0.2">
      <c r="A281">
        <v>383</v>
      </c>
      <c r="B281" t="s">
        <v>1284</v>
      </c>
      <c r="C281" t="s">
        <v>759</v>
      </c>
      <c r="D281" t="s">
        <v>179</v>
      </c>
      <c r="E281">
        <v>25</v>
      </c>
      <c r="F281" t="s">
        <v>1365</v>
      </c>
      <c r="G281">
        <v>190</v>
      </c>
      <c r="H281">
        <v>904</v>
      </c>
      <c r="I281">
        <v>0.5</v>
      </c>
      <c r="J281" t="s">
        <v>1366</v>
      </c>
      <c r="K281">
        <v>10</v>
      </c>
      <c r="L281">
        <v>1</v>
      </c>
      <c r="M281">
        <v>0</v>
      </c>
      <c r="N281">
        <v>0</v>
      </c>
      <c r="O281">
        <v>2</v>
      </c>
      <c r="P281">
        <v>60</v>
      </c>
      <c r="Q281">
        <v>170</v>
      </c>
      <c r="R281">
        <v>45</v>
      </c>
      <c r="S281">
        <v>0</v>
      </c>
      <c r="T281" t="s">
        <v>179</v>
      </c>
      <c r="U281">
        <f>VLOOKUP(T281, '1.shp-prabhag-mapping-area'!B:G, 3, FALSE)</f>
        <v>9.2982727749599997E-7</v>
      </c>
      <c r="V281">
        <f>VLOOKUP(T281, '1.shp-prabhag-mapping-area'!B:G,6,FALSE)</f>
        <v>25</v>
      </c>
      <c r="W281">
        <v>0</v>
      </c>
      <c r="X281">
        <f t="shared" si="8"/>
        <v>972.22357515091164</v>
      </c>
      <c r="Y281">
        <f t="shared" si="9"/>
        <v>4.757894736842105</v>
      </c>
    </row>
    <row r="282" spans="1:25" x14ac:dyDescent="0.2">
      <c r="A282">
        <v>384</v>
      </c>
      <c r="B282" t="s">
        <v>1284</v>
      </c>
      <c r="C282" t="s">
        <v>760</v>
      </c>
      <c r="D282" t="s">
        <v>178</v>
      </c>
      <c r="E282">
        <v>21</v>
      </c>
      <c r="F282" t="s">
        <v>1365</v>
      </c>
      <c r="G282">
        <v>598</v>
      </c>
      <c r="H282">
        <v>2622</v>
      </c>
      <c r="I282">
        <v>1.3</v>
      </c>
      <c r="J282" t="s">
        <v>1366</v>
      </c>
      <c r="K282">
        <v>28</v>
      </c>
      <c r="L282">
        <v>2</v>
      </c>
      <c r="M282">
        <v>0</v>
      </c>
      <c r="N282">
        <v>0</v>
      </c>
      <c r="O282">
        <v>1</v>
      </c>
      <c r="P282">
        <v>150</v>
      </c>
      <c r="Q282">
        <v>390</v>
      </c>
      <c r="R282">
        <v>107</v>
      </c>
      <c r="S282">
        <v>0</v>
      </c>
      <c r="T282" t="s">
        <v>178</v>
      </c>
      <c r="U282">
        <f>VLOOKUP(T282, '1.shp-prabhag-mapping-area'!B:G, 3, FALSE)</f>
        <v>1.59239275336E-7</v>
      </c>
      <c r="V282">
        <f>VLOOKUP(T282, '1.shp-prabhag-mapping-area'!B:G,6,FALSE)</f>
        <v>21</v>
      </c>
      <c r="W282">
        <v>0</v>
      </c>
      <c r="X282">
        <f t="shared" si="8"/>
        <v>16465.787064576223</v>
      </c>
      <c r="Y282">
        <f t="shared" si="9"/>
        <v>4.384615384615385</v>
      </c>
    </row>
    <row r="283" spans="1:25" x14ac:dyDescent="0.2">
      <c r="A283">
        <v>385</v>
      </c>
      <c r="B283" t="s">
        <v>1284</v>
      </c>
      <c r="C283" t="s">
        <v>761</v>
      </c>
      <c r="D283" t="s">
        <v>183</v>
      </c>
      <c r="E283">
        <v>20</v>
      </c>
      <c r="F283" t="s">
        <v>1365</v>
      </c>
      <c r="G283">
        <v>41</v>
      </c>
      <c r="H283">
        <v>192</v>
      </c>
      <c r="I283">
        <v>0.5</v>
      </c>
      <c r="J283" t="s">
        <v>1366</v>
      </c>
      <c r="K283">
        <v>3</v>
      </c>
      <c r="L283">
        <v>1</v>
      </c>
      <c r="M283">
        <v>0</v>
      </c>
      <c r="N283">
        <v>0</v>
      </c>
      <c r="O283">
        <v>1</v>
      </c>
      <c r="P283">
        <v>20</v>
      </c>
      <c r="Q283">
        <v>30</v>
      </c>
      <c r="R283">
        <v>30</v>
      </c>
      <c r="S283">
        <v>0</v>
      </c>
      <c r="T283" t="s">
        <v>183</v>
      </c>
      <c r="U283">
        <f>VLOOKUP(T283, '1.shp-prabhag-mapping-area'!B:G, 3, FALSE)</f>
        <v>1.6574470147300001E-7</v>
      </c>
      <c r="V283">
        <f>VLOOKUP(T283, '1.shp-prabhag-mapping-area'!B:G,6,FALSE)</f>
        <v>20</v>
      </c>
      <c r="W283" t="s">
        <v>1334</v>
      </c>
      <c r="X283">
        <f t="shared" si="8"/>
        <v>1158.4080715320906</v>
      </c>
      <c r="Y283">
        <f t="shared" si="9"/>
        <v>4.6829268292682924</v>
      </c>
    </row>
    <row r="284" spans="1:25" x14ac:dyDescent="0.2">
      <c r="A284">
        <v>386</v>
      </c>
      <c r="B284" t="s">
        <v>1284</v>
      </c>
      <c r="C284" t="s">
        <v>762</v>
      </c>
      <c r="D284" t="s">
        <v>180</v>
      </c>
      <c r="E284">
        <v>25</v>
      </c>
      <c r="F284" t="s">
        <v>1365</v>
      </c>
      <c r="G284">
        <v>54</v>
      </c>
      <c r="H284">
        <v>256</v>
      </c>
      <c r="I284">
        <v>0.6</v>
      </c>
      <c r="J284" t="s">
        <v>1366</v>
      </c>
      <c r="K284">
        <v>3</v>
      </c>
      <c r="L284">
        <v>1</v>
      </c>
      <c r="M284">
        <v>0</v>
      </c>
      <c r="N284">
        <v>0</v>
      </c>
      <c r="O284">
        <v>1</v>
      </c>
      <c r="P284">
        <v>30</v>
      </c>
      <c r="Q284">
        <v>44</v>
      </c>
      <c r="R284">
        <v>40</v>
      </c>
      <c r="S284">
        <v>0</v>
      </c>
      <c r="T284" t="s">
        <v>180</v>
      </c>
      <c r="U284">
        <f>VLOOKUP(T284, '1.shp-prabhag-mapping-area'!B:G, 3, FALSE)</f>
        <v>4.0627010577000002E-7</v>
      </c>
      <c r="V284">
        <f>VLOOKUP(T284, '1.shp-prabhag-mapping-area'!B:G,6,FALSE)</f>
        <v>25</v>
      </c>
      <c r="W284" t="s">
        <v>1335</v>
      </c>
      <c r="X284">
        <f t="shared" si="8"/>
        <v>630.12266067375435</v>
      </c>
      <c r="Y284">
        <f t="shared" si="9"/>
        <v>4.7407407407407405</v>
      </c>
    </row>
    <row r="285" spans="1:25" x14ac:dyDescent="0.2">
      <c r="A285">
        <v>387</v>
      </c>
      <c r="B285" t="s">
        <v>1284</v>
      </c>
      <c r="C285" t="s">
        <v>763</v>
      </c>
      <c r="D285" t="s">
        <v>398</v>
      </c>
      <c r="E285">
        <v>28</v>
      </c>
      <c r="F285" t="s">
        <v>1365</v>
      </c>
      <c r="G285">
        <v>84</v>
      </c>
      <c r="H285">
        <v>381</v>
      </c>
      <c r="I285">
        <v>0.7</v>
      </c>
      <c r="J285" t="s">
        <v>1366</v>
      </c>
      <c r="K285">
        <v>5</v>
      </c>
      <c r="L285">
        <v>1</v>
      </c>
      <c r="M285">
        <v>0</v>
      </c>
      <c r="N285">
        <v>0</v>
      </c>
      <c r="O285">
        <v>1</v>
      </c>
      <c r="P285">
        <v>35</v>
      </c>
      <c r="Q285">
        <v>70</v>
      </c>
      <c r="R285">
        <v>60</v>
      </c>
      <c r="S285">
        <v>0</v>
      </c>
      <c r="T285" t="s">
        <v>398</v>
      </c>
      <c r="U285">
        <f>VLOOKUP(T285, '1.shp-prabhag-mapping-area'!B:G, 3, FALSE)</f>
        <v>5.4411056664100003E-7</v>
      </c>
      <c r="V285">
        <f>VLOOKUP(T285, '1.shp-prabhag-mapping-area'!B:G,6,FALSE)</f>
        <v>28</v>
      </c>
      <c r="W285" t="s">
        <v>1336</v>
      </c>
      <c r="X285">
        <f t="shared" si="8"/>
        <v>700.22532801018156</v>
      </c>
      <c r="Y285">
        <f t="shared" si="9"/>
        <v>4.5357142857142856</v>
      </c>
    </row>
    <row r="286" spans="1:25" x14ac:dyDescent="0.2">
      <c r="A286">
        <v>388</v>
      </c>
      <c r="B286" t="s">
        <v>1284</v>
      </c>
      <c r="C286" t="s">
        <v>764</v>
      </c>
      <c r="D286" t="s">
        <v>398</v>
      </c>
      <c r="E286">
        <v>28</v>
      </c>
      <c r="F286" t="s">
        <v>1365</v>
      </c>
      <c r="G286">
        <v>210</v>
      </c>
      <c r="H286">
        <v>1000</v>
      </c>
      <c r="I286">
        <v>1</v>
      </c>
      <c r="J286" t="s">
        <v>1366</v>
      </c>
      <c r="K286">
        <v>11</v>
      </c>
      <c r="L286">
        <v>8</v>
      </c>
      <c r="M286">
        <v>0</v>
      </c>
      <c r="N286">
        <v>0</v>
      </c>
      <c r="O286">
        <v>0</v>
      </c>
      <c r="P286">
        <v>179</v>
      </c>
      <c r="Q286">
        <v>191</v>
      </c>
      <c r="R286">
        <v>95</v>
      </c>
      <c r="S286">
        <v>0</v>
      </c>
      <c r="T286" t="s">
        <v>398</v>
      </c>
      <c r="U286">
        <f>VLOOKUP(T286, '1.shp-prabhag-mapping-area'!B:G, 3, FALSE)</f>
        <v>5.4411056664100003E-7</v>
      </c>
      <c r="V286">
        <f>VLOOKUP(T286, '1.shp-prabhag-mapping-area'!B:G,6,FALSE)</f>
        <v>28</v>
      </c>
      <c r="W286" t="s">
        <v>1336</v>
      </c>
      <c r="X286">
        <f t="shared" si="8"/>
        <v>1837.8617533075633</v>
      </c>
      <c r="Y286">
        <f t="shared" si="9"/>
        <v>4.7619047619047619</v>
      </c>
    </row>
    <row r="287" spans="1:25" x14ac:dyDescent="0.2">
      <c r="A287">
        <v>389</v>
      </c>
      <c r="B287" t="s">
        <v>1284</v>
      </c>
      <c r="C287" t="s">
        <v>765</v>
      </c>
      <c r="D287" t="s">
        <v>398</v>
      </c>
      <c r="E287">
        <v>28</v>
      </c>
      <c r="F287" t="s">
        <v>1365</v>
      </c>
      <c r="G287">
        <v>1515</v>
      </c>
      <c r="H287">
        <v>6650</v>
      </c>
      <c r="I287">
        <v>2</v>
      </c>
      <c r="J287" t="s">
        <v>1366</v>
      </c>
      <c r="K287">
        <v>70</v>
      </c>
      <c r="L287">
        <v>81</v>
      </c>
      <c r="M287">
        <v>0</v>
      </c>
      <c r="N287">
        <v>0</v>
      </c>
      <c r="O287">
        <v>0</v>
      </c>
      <c r="P287">
        <v>1210</v>
      </c>
      <c r="Q287">
        <v>893</v>
      </c>
      <c r="R287">
        <v>175</v>
      </c>
      <c r="S287">
        <v>0</v>
      </c>
      <c r="T287" t="s">
        <v>398</v>
      </c>
      <c r="U287">
        <f>VLOOKUP(T287, '1.shp-prabhag-mapping-area'!B:G, 3, FALSE)</f>
        <v>5.4411056664100003E-7</v>
      </c>
      <c r="V287">
        <f>VLOOKUP(T287, '1.shp-prabhag-mapping-area'!B:G,6,FALSE)</f>
        <v>28</v>
      </c>
      <c r="W287" t="s">
        <v>1336</v>
      </c>
      <c r="X287">
        <f t="shared" si="8"/>
        <v>12221.780659495296</v>
      </c>
      <c r="Y287">
        <f t="shared" si="9"/>
        <v>4.3894389438943895</v>
      </c>
    </row>
    <row r="288" spans="1:25" x14ac:dyDescent="0.2">
      <c r="A288">
        <v>390</v>
      </c>
      <c r="B288" t="s">
        <v>1284</v>
      </c>
      <c r="C288" t="s">
        <v>766</v>
      </c>
      <c r="D288" t="s">
        <v>399</v>
      </c>
      <c r="E288">
        <v>28</v>
      </c>
      <c r="F288" t="s">
        <v>1365</v>
      </c>
      <c r="G288">
        <v>1048</v>
      </c>
      <c r="H288">
        <v>4600</v>
      </c>
      <c r="I288">
        <v>1</v>
      </c>
      <c r="J288" t="s">
        <v>1366</v>
      </c>
      <c r="K288">
        <v>49</v>
      </c>
      <c r="L288">
        <v>48</v>
      </c>
      <c r="M288">
        <v>0</v>
      </c>
      <c r="N288">
        <v>0</v>
      </c>
      <c r="O288">
        <v>0</v>
      </c>
      <c r="P288">
        <v>805</v>
      </c>
      <c r="Q288">
        <v>712</v>
      </c>
      <c r="R288">
        <v>95</v>
      </c>
      <c r="S288">
        <v>0</v>
      </c>
      <c r="T288" t="s">
        <v>399</v>
      </c>
      <c r="U288">
        <f>VLOOKUP(T288, '1.shp-prabhag-mapping-area'!B:G, 3, FALSE)</f>
        <v>3.7600961171400001E-6</v>
      </c>
      <c r="V288">
        <f>VLOOKUP(T288, '1.shp-prabhag-mapping-area'!B:G,6,FALSE)</f>
        <v>28</v>
      </c>
      <c r="W288">
        <v>0</v>
      </c>
      <c r="X288">
        <f t="shared" si="8"/>
        <v>1223.3729821510112</v>
      </c>
      <c r="Y288">
        <f t="shared" si="9"/>
        <v>4.3893129770992365</v>
      </c>
    </row>
    <row r="289" spans="1:25" x14ac:dyDescent="0.2">
      <c r="A289">
        <v>391</v>
      </c>
      <c r="B289" t="s">
        <v>1284</v>
      </c>
      <c r="C289" t="s">
        <v>767</v>
      </c>
      <c r="D289" t="s">
        <v>414</v>
      </c>
      <c r="E289">
        <v>35</v>
      </c>
      <c r="F289" t="s">
        <v>1363</v>
      </c>
      <c r="G289">
        <v>22</v>
      </c>
      <c r="H289">
        <v>96</v>
      </c>
      <c r="I289">
        <v>0.03</v>
      </c>
      <c r="J289" t="s">
        <v>1364</v>
      </c>
      <c r="K289">
        <v>2</v>
      </c>
      <c r="L289">
        <v>4</v>
      </c>
      <c r="M289">
        <v>0</v>
      </c>
      <c r="N289">
        <v>0</v>
      </c>
      <c r="O289">
        <v>0</v>
      </c>
      <c r="P289">
        <v>7</v>
      </c>
      <c r="Q289">
        <v>22</v>
      </c>
      <c r="R289">
        <v>2</v>
      </c>
      <c r="S289">
        <v>0</v>
      </c>
      <c r="T289" t="s">
        <v>414</v>
      </c>
      <c r="U289">
        <f>VLOOKUP(T289, '1.shp-prabhag-mapping-area'!B:G, 3, FALSE)</f>
        <v>2.0472890660399999E-7</v>
      </c>
      <c r="V289">
        <f>VLOOKUP(T289, '1.shp-prabhag-mapping-area'!B:G,6,FALSE)</f>
        <v>35</v>
      </c>
      <c r="W289" t="s">
        <v>1335</v>
      </c>
      <c r="X289">
        <f t="shared" si="8"/>
        <v>468.9127763754899</v>
      </c>
      <c r="Y289">
        <f t="shared" si="9"/>
        <v>4.3636363636363633</v>
      </c>
    </row>
    <row r="290" spans="1:25" x14ac:dyDescent="0.2">
      <c r="A290">
        <v>392</v>
      </c>
      <c r="B290" t="s">
        <v>1284</v>
      </c>
      <c r="C290" t="s">
        <v>768</v>
      </c>
      <c r="D290" t="s">
        <v>403</v>
      </c>
      <c r="E290">
        <v>29</v>
      </c>
      <c r="F290" t="s">
        <v>1365</v>
      </c>
      <c r="G290">
        <v>456</v>
      </c>
      <c r="H290">
        <v>2000</v>
      </c>
      <c r="I290">
        <v>1</v>
      </c>
      <c r="J290" t="s">
        <v>1366</v>
      </c>
      <c r="K290">
        <v>22</v>
      </c>
      <c r="L290">
        <v>88</v>
      </c>
      <c r="M290">
        <v>0</v>
      </c>
      <c r="N290">
        <v>0</v>
      </c>
      <c r="O290">
        <v>0</v>
      </c>
      <c r="P290">
        <v>137</v>
      </c>
      <c r="Q290">
        <v>350</v>
      </c>
      <c r="R290">
        <v>95</v>
      </c>
      <c r="S290">
        <v>0</v>
      </c>
      <c r="T290" t="s">
        <v>403</v>
      </c>
      <c r="U290">
        <f>VLOOKUP(T290, '1.shp-prabhag-mapping-area'!B:G, 3, FALSE)</f>
        <v>8.3674850181900001E-7</v>
      </c>
      <c r="V290">
        <f>VLOOKUP(T290, '1.shp-prabhag-mapping-area'!B:G,6,FALSE)</f>
        <v>29</v>
      </c>
      <c r="W290" t="s">
        <v>1335</v>
      </c>
      <c r="X290">
        <f t="shared" si="8"/>
        <v>2390.2044588693234</v>
      </c>
      <c r="Y290">
        <f t="shared" si="9"/>
        <v>4.3859649122807021</v>
      </c>
    </row>
    <row r="291" spans="1:25" x14ac:dyDescent="0.2">
      <c r="A291">
        <v>393</v>
      </c>
      <c r="B291" t="s">
        <v>1284</v>
      </c>
      <c r="C291" t="s">
        <v>769</v>
      </c>
      <c r="D291" t="s">
        <v>416</v>
      </c>
      <c r="E291">
        <v>35</v>
      </c>
      <c r="F291" t="s">
        <v>1365</v>
      </c>
      <c r="G291">
        <v>417</v>
      </c>
      <c r="H291">
        <v>1827</v>
      </c>
      <c r="I291">
        <v>1</v>
      </c>
      <c r="J291" t="s">
        <v>1366</v>
      </c>
      <c r="K291">
        <v>20</v>
      </c>
      <c r="L291">
        <v>12</v>
      </c>
      <c r="M291">
        <v>0</v>
      </c>
      <c r="N291">
        <v>0</v>
      </c>
      <c r="O291">
        <v>12</v>
      </c>
      <c r="P291">
        <v>126</v>
      </c>
      <c r="Q291">
        <v>334</v>
      </c>
      <c r="R291">
        <v>95</v>
      </c>
      <c r="S291">
        <v>0</v>
      </c>
      <c r="T291" t="s">
        <v>416</v>
      </c>
      <c r="U291">
        <f>VLOOKUP(T291, '1.shp-prabhag-mapping-area'!B:G, 3, FALSE)</f>
        <v>4.18280666135E-7</v>
      </c>
      <c r="V291">
        <f>VLOOKUP(T291, '1.shp-prabhag-mapping-area'!B:G,6,FALSE)</f>
        <v>35</v>
      </c>
      <c r="W291" t="s">
        <v>1334</v>
      </c>
      <c r="X291">
        <f t="shared" si="8"/>
        <v>4367.8805833457673</v>
      </c>
      <c r="Y291">
        <f t="shared" si="9"/>
        <v>4.3812949640287773</v>
      </c>
    </row>
    <row r="292" spans="1:25" x14ac:dyDescent="0.2">
      <c r="A292">
        <v>394</v>
      </c>
      <c r="B292" t="s">
        <v>1284</v>
      </c>
      <c r="C292" t="s">
        <v>770</v>
      </c>
      <c r="D292" t="s">
        <v>400</v>
      </c>
      <c r="E292">
        <v>29</v>
      </c>
      <c r="F292" t="s">
        <v>1363</v>
      </c>
      <c r="G292">
        <v>64</v>
      </c>
      <c r="H292">
        <v>320</v>
      </c>
      <c r="I292">
        <v>0.02</v>
      </c>
      <c r="J292" t="s">
        <v>1366</v>
      </c>
      <c r="K292">
        <v>4</v>
      </c>
      <c r="L292">
        <v>9</v>
      </c>
      <c r="M292">
        <v>0</v>
      </c>
      <c r="N292">
        <v>0</v>
      </c>
      <c r="O292">
        <v>5</v>
      </c>
      <c r="P292">
        <v>59</v>
      </c>
      <c r="Q292">
        <v>54</v>
      </c>
      <c r="R292">
        <v>3</v>
      </c>
      <c r="S292">
        <v>0</v>
      </c>
      <c r="T292" t="s">
        <v>400</v>
      </c>
      <c r="U292">
        <f>VLOOKUP(T292, '1.shp-prabhag-mapping-area'!B:G, 3, FALSE)</f>
        <v>3.1122709219000003E-7</v>
      </c>
      <c r="V292">
        <f>VLOOKUP(T292, '1.shp-prabhag-mapping-area'!B:G,6,FALSE)</f>
        <v>29</v>
      </c>
      <c r="W292">
        <v>0</v>
      </c>
      <c r="X292">
        <f t="shared" si="8"/>
        <v>1028.1881238174608</v>
      </c>
      <c r="Y292">
        <f t="shared" si="9"/>
        <v>5</v>
      </c>
    </row>
    <row r="293" spans="1:25" x14ac:dyDescent="0.2">
      <c r="A293">
        <v>395</v>
      </c>
      <c r="B293" t="s">
        <v>1284</v>
      </c>
      <c r="C293" t="s">
        <v>771</v>
      </c>
      <c r="D293" t="s">
        <v>405</v>
      </c>
      <c r="E293">
        <v>35</v>
      </c>
      <c r="F293" t="s">
        <v>1365</v>
      </c>
      <c r="G293">
        <v>485</v>
      </c>
      <c r="H293">
        <v>2125</v>
      </c>
      <c r="I293">
        <v>1</v>
      </c>
      <c r="J293" t="s">
        <v>1366</v>
      </c>
      <c r="K293">
        <v>23</v>
      </c>
      <c r="L293">
        <v>47</v>
      </c>
      <c r="M293">
        <v>0</v>
      </c>
      <c r="N293">
        <v>0</v>
      </c>
      <c r="O293">
        <v>0</v>
      </c>
      <c r="P293">
        <v>319</v>
      </c>
      <c r="Q293">
        <v>315</v>
      </c>
      <c r="R293">
        <v>95</v>
      </c>
      <c r="S293">
        <v>0</v>
      </c>
      <c r="T293" t="s">
        <v>405</v>
      </c>
      <c r="U293">
        <f>VLOOKUP(T293, '1.shp-prabhag-mapping-area'!B:G, 3, FALSE)</f>
        <v>9.7068547916300009E-7</v>
      </c>
      <c r="V293">
        <f>VLOOKUP(T293, '1.shp-prabhag-mapping-area'!B:G,6,FALSE)</f>
        <v>35</v>
      </c>
      <c r="W293" t="s">
        <v>1336</v>
      </c>
      <c r="X293">
        <f t="shared" si="8"/>
        <v>2189.1746045612417</v>
      </c>
      <c r="Y293">
        <f t="shared" si="9"/>
        <v>4.3814432989690726</v>
      </c>
    </row>
    <row r="294" spans="1:25" x14ac:dyDescent="0.2">
      <c r="A294">
        <v>396</v>
      </c>
      <c r="B294" t="s">
        <v>1284</v>
      </c>
      <c r="C294" t="s">
        <v>772</v>
      </c>
      <c r="D294" t="s">
        <v>405</v>
      </c>
      <c r="E294">
        <v>35</v>
      </c>
      <c r="F294" t="s">
        <v>1365</v>
      </c>
      <c r="G294">
        <v>352</v>
      </c>
      <c r="H294">
        <v>1675</v>
      </c>
      <c r="I294">
        <v>0.5</v>
      </c>
      <c r="J294" t="s">
        <v>1366</v>
      </c>
      <c r="K294">
        <v>18</v>
      </c>
      <c r="L294">
        <v>35</v>
      </c>
      <c r="M294">
        <v>0</v>
      </c>
      <c r="N294">
        <v>0</v>
      </c>
      <c r="O294">
        <v>0</v>
      </c>
      <c r="P294">
        <v>295</v>
      </c>
      <c r="Q294">
        <v>319</v>
      </c>
      <c r="R294">
        <v>30</v>
      </c>
      <c r="S294">
        <v>0</v>
      </c>
      <c r="T294" t="s">
        <v>405</v>
      </c>
      <c r="U294">
        <f>VLOOKUP(T294, '1.shp-prabhag-mapping-area'!B:G, 3, FALSE)</f>
        <v>9.7068547916300009E-7</v>
      </c>
      <c r="V294">
        <f>VLOOKUP(T294, '1.shp-prabhag-mapping-area'!B:G,6,FALSE)</f>
        <v>35</v>
      </c>
      <c r="W294" t="s">
        <v>1336</v>
      </c>
      <c r="X294">
        <f t="shared" si="8"/>
        <v>1725.5846883012139</v>
      </c>
      <c r="Y294">
        <f t="shared" si="9"/>
        <v>4.7585227272727275</v>
      </c>
    </row>
    <row r="295" spans="1:25" x14ac:dyDescent="0.2">
      <c r="A295">
        <v>397</v>
      </c>
      <c r="B295" t="s">
        <v>1284</v>
      </c>
      <c r="C295" t="s">
        <v>773</v>
      </c>
      <c r="D295" t="s">
        <v>405</v>
      </c>
      <c r="E295">
        <v>35</v>
      </c>
      <c r="F295" t="s">
        <v>1363</v>
      </c>
      <c r="G295">
        <v>186</v>
      </c>
      <c r="H295">
        <v>845</v>
      </c>
      <c r="I295">
        <v>0.5</v>
      </c>
      <c r="J295" t="s">
        <v>1366</v>
      </c>
      <c r="K295">
        <v>9</v>
      </c>
      <c r="L295">
        <v>12</v>
      </c>
      <c r="M295">
        <v>0</v>
      </c>
      <c r="N295">
        <v>0</v>
      </c>
      <c r="O295">
        <v>0</v>
      </c>
      <c r="P295">
        <v>155</v>
      </c>
      <c r="Q295">
        <v>161</v>
      </c>
      <c r="R295">
        <v>45</v>
      </c>
      <c r="S295">
        <v>0</v>
      </c>
      <c r="T295" t="s">
        <v>405</v>
      </c>
      <c r="U295">
        <f>VLOOKUP(T295, '1.shp-prabhag-mapping-area'!B:G, 3, FALSE)</f>
        <v>9.7068547916300009E-7</v>
      </c>
      <c r="V295">
        <f>VLOOKUP(T295, '1.shp-prabhag-mapping-area'!B:G,6,FALSE)</f>
        <v>35</v>
      </c>
      <c r="W295" t="s">
        <v>1336</v>
      </c>
      <c r="X295">
        <f t="shared" si="8"/>
        <v>870.51884275494081</v>
      </c>
      <c r="Y295">
        <f t="shared" si="9"/>
        <v>4.543010752688172</v>
      </c>
    </row>
    <row r="296" spans="1:25" x14ac:dyDescent="0.2">
      <c r="A296">
        <v>398</v>
      </c>
      <c r="B296" t="s">
        <v>1284</v>
      </c>
      <c r="C296" t="s">
        <v>534</v>
      </c>
      <c r="D296" t="s">
        <v>34</v>
      </c>
      <c r="E296">
        <v>9</v>
      </c>
      <c r="F296" t="s">
        <v>1365</v>
      </c>
      <c r="G296">
        <v>70</v>
      </c>
      <c r="H296">
        <v>305</v>
      </c>
      <c r="I296">
        <v>0.5</v>
      </c>
      <c r="J296" t="s">
        <v>1366</v>
      </c>
      <c r="K296">
        <v>4</v>
      </c>
      <c r="L296">
        <v>8</v>
      </c>
      <c r="M296">
        <v>0</v>
      </c>
      <c r="N296">
        <v>0</v>
      </c>
      <c r="O296">
        <v>12</v>
      </c>
      <c r="P296">
        <v>58</v>
      </c>
      <c r="Q296">
        <v>50</v>
      </c>
      <c r="R296">
        <v>30</v>
      </c>
      <c r="S296">
        <v>0</v>
      </c>
      <c r="T296" t="s">
        <v>34</v>
      </c>
      <c r="U296">
        <f>VLOOKUP(T296, '1.shp-prabhag-mapping-area'!B:G, 3, FALSE)</f>
        <v>1.02197225954E-6</v>
      </c>
      <c r="V296">
        <f>VLOOKUP(T296, '1.shp-prabhag-mapping-area'!B:G,6,FALSE)</f>
        <v>9</v>
      </c>
      <c r="W296">
        <v>0</v>
      </c>
      <c r="X296">
        <f t="shared" si="8"/>
        <v>298.4425429876967</v>
      </c>
      <c r="Y296">
        <f t="shared" si="9"/>
        <v>4.3571428571428568</v>
      </c>
    </row>
    <row r="297" spans="1:25" x14ac:dyDescent="0.2">
      <c r="A297">
        <v>399</v>
      </c>
      <c r="B297" t="s">
        <v>1284</v>
      </c>
      <c r="C297" t="s">
        <v>774</v>
      </c>
      <c r="D297" t="s">
        <v>407</v>
      </c>
      <c r="E297">
        <v>35</v>
      </c>
      <c r="F297" t="s">
        <v>1363</v>
      </c>
      <c r="G297">
        <v>63</v>
      </c>
      <c r="H297">
        <v>285</v>
      </c>
      <c r="I297">
        <v>1</v>
      </c>
      <c r="J297" t="s">
        <v>1366</v>
      </c>
      <c r="K297">
        <v>3</v>
      </c>
      <c r="L297">
        <v>8</v>
      </c>
      <c r="M297">
        <v>0</v>
      </c>
      <c r="N297">
        <v>0</v>
      </c>
      <c r="O297">
        <v>10</v>
      </c>
      <c r="P297">
        <v>57</v>
      </c>
      <c r="Q297">
        <v>53</v>
      </c>
      <c r="R297">
        <v>95</v>
      </c>
      <c r="S297">
        <v>0</v>
      </c>
      <c r="T297" t="s">
        <v>407</v>
      </c>
      <c r="U297">
        <f>VLOOKUP(T297, '1.shp-prabhag-mapping-area'!B:G, 3, FALSE)</f>
        <v>4.57787616919E-7</v>
      </c>
      <c r="V297">
        <f>VLOOKUP(T297, '1.shp-prabhag-mapping-area'!B:G,6,FALSE)</f>
        <v>35</v>
      </c>
      <c r="W297">
        <v>0</v>
      </c>
      <c r="X297">
        <f t="shared" si="8"/>
        <v>622.55943469617114</v>
      </c>
      <c r="Y297">
        <f t="shared" si="9"/>
        <v>4.5238095238095237</v>
      </c>
    </row>
    <row r="298" spans="1:25" x14ac:dyDescent="0.2">
      <c r="A298">
        <v>400</v>
      </c>
      <c r="B298" t="s">
        <v>1284</v>
      </c>
      <c r="C298" t="s">
        <v>775</v>
      </c>
      <c r="D298" t="s">
        <v>409</v>
      </c>
      <c r="E298">
        <v>35</v>
      </c>
      <c r="F298" t="s">
        <v>1365</v>
      </c>
      <c r="G298">
        <v>168</v>
      </c>
      <c r="H298">
        <v>800</v>
      </c>
      <c r="I298">
        <v>0.5</v>
      </c>
      <c r="J298" t="s">
        <v>1366</v>
      </c>
      <c r="K298">
        <v>9</v>
      </c>
      <c r="L298">
        <v>21</v>
      </c>
      <c r="M298">
        <v>0</v>
      </c>
      <c r="N298">
        <v>0</v>
      </c>
      <c r="O298">
        <v>14</v>
      </c>
      <c r="P298">
        <v>135</v>
      </c>
      <c r="Q298">
        <v>128</v>
      </c>
      <c r="R298">
        <v>45</v>
      </c>
      <c r="S298">
        <v>0</v>
      </c>
      <c r="T298" t="s">
        <v>409</v>
      </c>
      <c r="U298">
        <f>VLOOKUP(T298, '1.shp-prabhag-mapping-area'!B:G, 3, FALSE)</f>
        <v>1.1299741060000001E-6</v>
      </c>
      <c r="V298">
        <f>VLOOKUP(T298, '1.shp-prabhag-mapping-area'!B:G,6,FALSE)</f>
        <v>35</v>
      </c>
      <c r="W298" t="s">
        <v>1336</v>
      </c>
      <c r="X298">
        <f t="shared" si="8"/>
        <v>707.98082518184708</v>
      </c>
      <c r="Y298">
        <f t="shared" si="9"/>
        <v>4.7619047619047619</v>
      </c>
    </row>
    <row r="299" spans="1:25" x14ac:dyDescent="0.2">
      <c r="A299">
        <v>401</v>
      </c>
      <c r="B299" t="s">
        <v>1284</v>
      </c>
      <c r="C299" t="s">
        <v>776</v>
      </c>
      <c r="D299" t="s">
        <v>409</v>
      </c>
      <c r="E299">
        <v>35</v>
      </c>
      <c r="F299" t="s">
        <v>1363</v>
      </c>
      <c r="G299">
        <v>64</v>
      </c>
      <c r="H299">
        <v>365</v>
      </c>
      <c r="I299">
        <v>0.02</v>
      </c>
      <c r="J299" t="s">
        <v>1366</v>
      </c>
      <c r="K299">
        <v>4</v>
      </c>
      <c r="L299">
        <v>11</v>
      </c>
      <c r="M299">
        <v>0</v>
      </c>
      <c r="N299">
        <v>0</v>
      </c>
      <c r="O299">
        <v>0</v>
      </c>
      <c r="P299">
        <v>52</v>
      </c>
      <c r="Q299">
        <v>61</v>
      </c>
      <c r="R299">
        <v>3</v>
      </c>
      <c r="S299">
        <v>0</v>
      </c>
      <c r="T299" t="s">
        <v>409</v>
      </c>
      <c r="U299">
        <f>VLOOKUP(T299, '1.shp-prabhag-mapping-area'!B:G, 3, FALSE)</f>
        <v>1.1299741060000001E-6</v>
      </c>
      <c r="V299">
        <f>VLOOKUP(T299, '1.shp-prabhag-mapping-area'!B:G,6,FALSE)</f>
        <v>35</v>
      </c>
      <c r="W299" t="s">
        <v>1336</v>
      </c>
      <c r="X299">
        <f t="shared" si="8"/>
        <v>323.01625148921772</v>
      </c>
      <c r="Y299">
        <f t="shared" si="9"/>
        <v>5.703125</v>
      </c>
    </row>
    <row r="300" spans="1:25" x14ac:dyDescent="0.2">
      <c r="A300">
        <v>402</v>
      </c>
      <c r="B300" t="s">
        <v>1284</v>
      </c>
      <c r="C300" t="s">
        <v>777</v>
      </c>
      <c r="D300" t="s">
        <v>409</v>
      </c>
      <c r="E300">
        <v>35</v>
      </c>
      <c r="F300" t="s">
        <v>1363</v>
      </c>
      <c r="G300">
        <v>60</v>
      </c>
      <c r="H300">
        <v>270</v>
      </c>
      <c r="I300">
        <v>0.02</v>
      </c>
      <c r="J300" t="s">
        <v>1366</v>
      </c>
      <c r="K300">
        <v>3</v>
      </c>
      <c r="L300">
        <v>18</v>
      </c>
      <c r="M300">
        <v>0</v>
      </c>
      <c r="N300">
        <v>0</v>
      </c>
      <c r="O300">
        <v>0</v>
      </c>
      <c r="P300">
        <v>48</v>
      </c>
      <c r="Q300">
        <v>48</v>
      </c>
      <c r="R300">
        <v>3</v>
      </c>
      <c r="S300">
        <v>0</v>
      </c>
      <c r="T300" t="s">
        <v>409</v>
      </c>
      <c r="U300">
        <f>VLOOKUP(T300, '1.shp-prabhag-mapping-area'!B:G, 3, FALSE)</f>
        <v>1.1299741060000001E-6</v>
      </c>
      <c r="V300">
        <f>VLOOKUP(T300, '1.shp-prabhag-mapping-area'!B:G,6,FALSE)</f>
        <v>35</v>
      </c>
      <c r="W300" t="s">
        <v>1336</v>
      </c>
      <c r="X300">
        <f t="shared" si="8"/>
        <v>238.94352849887338</v>
      </c>
      <c r="Y300">
        <f t="shared" si="9"/>
        <v>4.5</v>
      </c>
    </row>
    <row r="301" spans="1:25" x14ac:dyDescent="0.2">
      <c r="A301">
        <v>403</v>
      </c>
      <c r="B301" t="s">
        <v>1284</v>
      </c>
      <c r="C301" t="s">
        <v>778</v>
      </c>
      <c r="D301" t="s">
        <v>411</v>
      </c>
      <c r="E301">
        <v>36</v>
      </c>
      <c r="F301" t="s">
        <v>1365</v>
      </c>
      <c r="G301">
        <v>2609</v>
      </c>
      <c r="H301">
        <v>11450</v>
      </c>
      <c r="I301">
        <v>2</v>
      </c>
      <c r="J301" t="s">
        <v>1366</v>
      </c>
      <c r="K301">
        <v>121</v>
      </c>
      <c r="L301">
        <v>100</v>
      </c>
      <c r="M301">
        <v>0</v>
      </c>
      <c r="N301">
        <v>0</v>
      </c>
      <c r="O301">
        <v>0</v>
      </c>
      <c r="P301">
        <v>2168</v>
      </c>
      <c r="Q301">
        <v>1618</v>
      </c>
      <c r="R301">
        <v>175</v>
      </c>
      <c r="S301">
        <v>0</v>
      </c>
      <c r="T301" t="s">
        <v>411</v>
      </c>
      <c r="U301">
        <f>VLOOKUP(T301, '1.shp-prabhag-mapping-area'!B:G, 3, FALSE)</f>
        <v>3.5656874311799998E-6</v>
      </c>
      <c r="V301">
        <f>VLOOKUP(T301, '1.shp-prabhag-mapping-area'!B:G,6,FALSE)</f>
        <v>36</v>
      </c>
      <c r="W301">
        <v>0</v>
      </c>
      <c r="X301">
        <f t="shared" si="8"/>
        <v>3211.1620048005243</v>
      </c>
      <c r="Y301">
        <f t="shared" si="9"/>
        <v>4.388654656956688</v>
      </c>
    </row>
    <row r="302" spans="1:25" x14ac:dyDescent="0.2">
      <c r="A302">
        <v>404</v>
      </c>
      <c r="B302" t="s">
        <v>1284</v>
      </c>
      <c r="C302" t="s">
        <v>779</v>
      </c>
      <c r="D302" t="s">
        <v>410</v>
      </c>
      <c r="E302">
        <v>36</v>
      </c>
      <c r="F302" t="s">
        <v>1365</v>
      </c>
      <c r="G302">
        <v>726</v>
      </c>
      <c r="H302">
        <v>3185</v>
      </c>
      <c r="I302">
        <v>2</v>
      </c>
      <c r="J302" t="s">
        <v>1366</v>
      </c>
      <c r="K302">
        <v>34</v>
      </c>
      <c r="L302">
        <v>62</v>
      </c>
      <c r="M302">
        <v>0</v>
      </c>
      <c r="N302">
        <v>0</v>
      </c>
      <c r="O302">
        <v>0</v>
      </c>
      <c r="P302">
        <v>609</v>
      </c>
      <c r="Q302">
        <v>589</v>
      </c>
      <c r="R302">
        <v>175</v>
      </c>
      <c r="S302">
        <v>0</v>
      </c>
      <c r="T302" t="s">
        <v>410</v>
      </c>
      <c r="U302">
        <f>VLOOKUP(T302, '1.shp-prabhag-mapping-area'!B:G, 3, FALSE)</f>
        <v>1.81625401174E-6</v>
      </c>
      <c r="V302">
        <f>VLOOKUP(T302, '1.shp-prabhag-mapping-area'!B:G,6,FALSE)</f>
        <v>36</v>
      </c>
      <c r="W302">
        <v>0</v>
      </c>
      <c r="X302">
        <f t="shared" si="8"/>
        <v>1753.6093406608472</v>
      </c>
      <c r="Y302">
        <f t="shared" si="9"/>
        <v>4.387052341597796</v>
      </c>
    </row>
    <row r="303" spans="1:25" x14ac:dyDescent="0.2">
      <c r="A303">
        <v>405</v>
      </c>
      <c r="B303" t="s">
        <v>1284</v>
      </c>
      <c r="C303" t="s">
        <v>780</v>
      </c>
      <c r="D303" t="s">
        <v>412</v>
      </c>
      <c r="E303">
        <v>36</v>
      </c>
      <c r="F303" t="s">
        <v>1365</v>
      </c>
      <c r="G303">
        <v>150</v>
      </c>
      <c r="H303">
        <v>655</v>
      </c>
      <c r="I303">
        <v>0.5</v>
      </c>
      <c r="J303" t="s">
        <v>1366</v>
      </c>
      <c r="K303">
        <v>7</v>
      </c>
      <c r="L303">
        <v>10</v>
      </c>
      <c r="M303">
        <v>0</v>
      </c>
      <c r="N303">
        <v>0</v>
      </c>
      <c r="O303">
        <v>0</v>
      </c>
      <c r="P303">
        <v>118</v>
      </c>
      <c r="Q303">
        <v>129</v>
      </c>
      <c r="R303">
        <v>45</v>
      </c>
      <c r="S303">
        <v>0</v>
      </c>
      <c r="T303" t="s">
        <v>412</v>
      </c>
      <c r="U303">
        <f>VLOOKUP(T303, '1.shp-prabhag-mapping-area'!B:G, 3, FALSE)</f>
        <v>9.3881072330799998E-8</v>
      </c>
      <c r="V303">
        <f>VLOOKUP(T303, '1.shp-prabhag-mapping-area'!B:G,6,FALSE)</f>
        <v>36</v>
      </c>
      <c r="W303" t="s">
        <v>1336</v>
      </c>
      <c r="X303">
        <f t="shared" si="8"/>
        <v>6976.9122117825573</v>
      </c>
      <c r="Y303">
        <f t="shared" si="9"/>
        <v>4.3666666666666663</v>
      </c>
    </row>
    <row r="304" spans="1:25" x14ac:dyDescent="0.2">
      <c r="A304">
        <v>406</v>
      </c>
      <c r="B304" t="s">
        <v>1284</v>
      </c>
      <c r="C304" t="s">
        <v>781</v>
      </c>
      <c r="D304" t="s">
        <v>412</v>
      </c>
      <c r="E304">
        <v>36</v>
      </c>
      <c r="F304" t="s">
        <v>1363</v>
      </c>
      <c r="G304">
        <v>108</v>
      </c>
      <c r="H304">
        <v>510</v>
      </c>
      <c r="I304">
        <v>0.5</v>
      </c>
      <c r="J304" t="s">
        <v>1366</v>
      </c>
      <c r="K304">
        <v>6</v>
      </c>
      <c r="L304">
        <v>10</v>
      </c>
      <c r="M304">
        <v>0</v>
      </c>
      <c r="N304">
        <v>0</v>
      </c>
      <c r="O304">
        <v>0</v>
      </c>
      <c r="P304">
        <v>96</v>
      </c>
      <c r="Q304">
        <v>91</v>
      </c>
      <c r="R304">
        <v>45</v>
      </c>
      <c r="S304">
        <v>0</v>
      </c>
      <c r="T304" t="s">
        <v>412</v>
      </c>
      <c r="U304">
        <f>VLOOKUP(T304, '1.shp-prabhag-mapping-area'!B:G, 3, FALSE)</f>
        <v>9.3881072330799998E-8</v>
      </c>
      <c r="V304">
        <f>VLOOKUP(T304, '1.shp-prabhag-mapping-area'!B:G,6,FALSE)</f>
        <v>36</v>
      </c>
      <c r="W304" t="s">
        <v>1336</v>
      </c>
      <c r="X304">
        <f t="shared" si="8"/>
        <v>5432.4049282581746</v>
      </c>
      <c r="Y304">
        <f t="shared" si="9"/>
        <v>4.7222222222222223</v>
      </c>
    </row>
    <row r="305" spans="1:25" x14ac:dyDescent="0.2">
      <c r="A305">
        <v>407</v>
      </c>
      <c r="B305" t="s">
        <v>1284</v>
      </c>
      <c r="C305" t="s">
        <v>782</v>
      </c>
      <c r="D305" t="s">
        <v>196</v>
      </c>
      <c r="E305">
        <v>16</v>
      </c>
      <c r="F305" t="s">
        <v>1363</v>
      </c>
      <c r="G305">
        <v>77</v>
      </c>
      <c r="H305">
        <v>365</v>
      </c>
      <c r="I305">
        <v>0.5</v>
      </c>
      <c r="J305" t="s">
        <v>1366</v>
      </c>
      <c r="K305">
        <v>4</v>
      </c>
      <c r="L305">
        <v>8</v>
      </c>
      <c r="M305">
        <v>0</v>
      </c>
      <c r="N305">
        <v>0</v>
      </c>
      <c r="O305">
        <v>0</v>
      </c>
      <c r="P305">
        <v>69</v>
      </c>
      <c r="Q305">
        <v>35</v>
      </c>
      <c r="R305">
        <v>30</v>
      </c>
      <c r="S305">
        <v>0</v>
      </c>
      <c r="T305" t="s">
        <v>196</v>
      </c>
      <c r="U305">
        <f>VLOOKUP(T305, '1.shp-prabhag-mapping-area'!B:G, 3, FALSE)</f>
        <v>6.7411386118599999E-7</v>
      </c>
      <c r="V305">
        <f>VLOOKUP(T305, '1.shp-prabhag-mapping-area'!B:G,6,FALSE)</f>
        <v>16</v>
      </c>
      <c r="W305" t="s">
        <v>1334</v>
      </c>
      <c r="X305">
        <f t="shared" si="8"/>
        <v>541.45155739393704</v>
      </c>
      <c r="Y305">
        <f t="shared" si="9"/>
        <v>4.7402597402597406</v>
      </c>
    </row>
    <row r="306" spans="1:25" x14ac:dyDescent="0.2">
      <c r="A306">
        <v>408</v>
      </c>
      <c r="B306" t="s">
        <v>1284</v>
      </c>
      <c r="C306" t="s">
        <v>783</v>
      </c>
      <c r="D306" t="s">
        <v>406</v>
      </c>
      <c r="E306">
        <v>35</v>
      </c>
      <c r="F306" t="s">
        <v>1363</v>
      </c>
      <c r="G306">
        <v>29</v>
      </c>
      <c r="H306">
        <v>135</v>
      </c>
      <c r="I306">
        <v>0.02</v>
      </c>
      <c r="J306" t="s">
        <v>1364</v>
      </c>
      <c r="K306">
        <v>2</v>
      </c>
      <c r="L306">
        <v>6</v>
      </c>
      <c r="M306">
        <v>0</v>
      </c>
      <c r="N306">
        <v>0</v>
      </c>
      <c r="O306">
        <v>0</v>
      </c>
      <c r="P306">
        <v>9</v>
      </c>
      <c r="Q306">
        <v>24</v>
      </c>
      <c r="R306">
        <v>0</v>
      </c>
      <c r="S306">
        <v>0</v>
      </c>
      <c r="T306" t="s">
        <v>406</v>
      </c>
      <c r="U306">
        <f>VLOOKUP(T306, '1.shp-prabhag-mapping-area'!B:G, 3, FALSE)</f>
        <v>1.23664435085E-7</v>
      </c>
      <c r="V306">
        <f>VLOOKUP(T306, '1.shp-prabhag-mapping-area'!B:G,6,FALSE)</f>
        <v>35</v>
      </c>
      <c r="W306" t="s">
        <v>1335</v>
      </c>
      <c r="X306">
        <f t="shared" si="8"/>
        <v>1091.6639040740256</v>
      </c>
      <c r="Y306">
        <f t="shared" si="9"/>
        <v>4.6551724137931032</v>
      </c>
    </row>
    <row r="307" spans="1:25" x14ac:dyDescent="0.2">
      <c r="A307">
        <v>409</v>
      </c>
      <c r="B307" t="s">
        <v>1284</v>
      </c>
      <c r="C307" t="s">
        <v>784</v>
      </c>
      <c r="D307" t="s">
        <v>418</v>
      </c>
      <c r="E307">
        <v>35</v>
      </c>
      <c r="F307" t="s">
        <v>1365</v>
      </c>
      <c r="G307">
        <v>60</v>
      </c>
      <c r="H307">
        <v>285</v>
      </c>
      <c r="I307">
        <v>0.5</v>
      </c>
      <c r="J307" t="s">
        <v>1366</v>
      </c>
      <c r="K307">
        <v>3</v>
      </c>
      <c r="L307">
        <v>8</v>
      </c>
      <c r="M307">
        <v>0</v>
      </c>
      <c r="N307">
        <v>0</v>
      </c>
      <c r="O307">
        <v>0</v>
      </c>
      <c r="P307">
        <v>55</v>
      </c>
      <c r="Q307">
        <v>55</v>
      </c>
      <c r="R307">
        <v>30</v>
      </c>
      <c r="S307">
        <v>0</v>
      </c>
      <c r="T307" t="s">
        <v>418</v>
      </c>
      <c r="U307">
        <f>VLOOKUP(T307, '1.shp-prabhag-mapping-area'!B:G, 3, FALSE)</f>
        <v>5.9260670734599997E-7</v>
      </c>
      <c r="V307">
        <f>VLOOKUP(T307, '1.shp-prabhag-mapping-area'!B:G,6,FALSE)</f>
        <v>35</v>
      </c>
      <c r="W307">
        <v>0</v>
      </c>
      <c r="X307">
        <f t="shared" si="8"/>
        <v>480.92604499260182</v>
      </c>
      <c r="Y307">
        <f t="shared" si="9"/>
        <v>4.75</v>
      </c>
    </row>
    <row r="308" spans="1:25" x14ac:dyDescent="0.2">
      <c r="A308">
        <v>410</v>
      </c>
      <c r="B308" t="s">
        <v>1284</v>
      </c>
      <c r="C308" t="s">
        <v>785</v>
      </c>
      <c r="D308" t="s">
        <v>413</v>
      </c>
      <c r="E308">
        <v>35</v>
      </c>
      <c r="F308" t="s">
        <v>1363</v>
      </c>
      <c r="G308">
        <v>47</v>
      </c>
      <c r="H308">
        <v>210</v>
      </c>
      <c r="I308">
        <v>1</v>
      </c>
      <c r="J308" t="s">
        <v>1366</v>
      </c>
      <c r="K308">
        <v>3</v>
      </c>
      <c r="L308">
        <v>10</v>
      </c>
      <c r="M308">
        <v>0</v>
      </c>
      <c r="N308">
        <v>0</v>
      </c>
      <c r="O308">
        <v>0</v>
      </c>
      <c r="P308">
        <v>42</v>
      </c>
      <c r="Q308">
        <v>40</v>
      </c>
      <c r="R308">
        <v>95</v>
      </c>
      <c r="S308">
        <v>0</v>
      </c>
      <c r="T308" t="s">
        <v>413</v>
      </c>
      <c r="U308">
        <f>VLOOKUP(T308, '1.shp-prabhag-mapping-area'!B:G, 3, FALSE)</f>
        <v>6.1887013467600005E-7</v>
      </c>
      <c r="V308">
        <f>VLOOKUP(T308, '1.shp-prabhag-mapping-area'!B:G,6,FALSE)</f>
        <v>35</v>
      </c>
      <c r="W308" t="s">
        <v>1336</v>
      </c>
      <c r="X308">
        <f t="shared" si="8"/>
        <v>339.32805645879529</v>
      </c>
      <c r="Y308">
        <f t="shared" si="9"/>
        <v>4.4680851063829783</v>
      </c>
    </row>
    <row r="309" spans="1:25" x14ac:dyDescent="0.2">
      <c r="A309">
        <v>411</v>
      </c>
      <c r="B309" t="s">
        <v>1284</v>
      </c>
      <c r="C309" t="s">
        <v>786</v>
      </c>
      <c r="D309" t="s">
        <v>413</v>
      </c>
      <c r="E309">
        <v>35</v>
      </c>
      <c r="F309" t="s">
        <v>1365</v>
      </c>
      <c r="G309">
        <v>637</v>
      </c>
      <c r="H309">
        <v>3415</v>
      </c>
      <c r="I309">
        <v>1</v>
      </c>
      <c r="J309" t="s">
        <v>1366</v>
      </c>
      <c r="K309">
        <v>36</v>
      </c>
      <c r="L309">
        <v>7</v>
      </c>
      <c r="M309">
        <v>0</v>
      </c>
      <c r="N309">
        <v>0</v>
      </c>
      <c r="O309">
        <v>0</v>
      </c>
      <c r="P309">
        <v>64</v>
      </c>
      <c r="Q309">
        <v>58</v>
      </c>
      <c r="R309">
        <v>95</v>
      </c>
      <c r="S309">
        <v>0</v>
      </c>
      <c r="T309" t="s">
        <v>413</v>
      </c>
      <c r="U309">
        <f>VLOOKUP(T309, '1.shp-prabhag-mapping-area'!B:G, 3, FALSE)</f>
        <v>6.1887013467600005E-7</v>
      </c>
      <c r="V309">
        <f>VLOOKUP(T309, '1.shp-prabhag-mapping-area'!B:G,6,FALSE)</f>
        <v>35</v>
      </c>
      <c r="W309" t="s">
        <v>1336</v>
      </c>
      <c r="X309">
        <f t="shared" si="8"/>
        <v>5518.1205371751712</v>
      </c>
      <c r="Y309">
        <f t="shared" si="9"/>
        <v>5.3610675039246471</v>
      </c>
    </row>
    <row r="310" spans="1:25" x14ac:dyDescent="0.2">
      <c r="A310">
        <v>412</v>
      </c>
      <c r="B310" t="s">
        <v>1284</v>
      </c>
      <c r="C310" t="s">
        <v>787</v>
      </c>
      <c r="D310" t="s">
        <v>413</v>
      </c>
      <c r="E310">
        <v>35</v>
      </c>
      <c r="F310" t="s">
        <v>1365</v>
      </c>
      <c r="G310">
        <v>364</v>
      </c>
      <c r="H310">
        <v>1595</v>
      </c>
      <c r="I310">
        <v>0.5</v>
      </c>
      <c r="J310" t="s">
        <v>1366</v>
      </c>
      <c r="K310">
        <v>17</v>
      </c>
      <c r="L310">
        <v>31</v>
      </c>
      <c r="M310">
        <v>0</v>
      </c>
      <c r="N310">
        <v>0</v>
      </c>
      <c r="O310">
        <v>22</v>
      </c>
      <c r="P310">
        <v>289</v>
      </c>
      <c r="Q310">
        <v>289</v>
      </c>
      <c r="R310">
        <v>30</v>
      </c>
      <c r="S310">
        <v>0</v>
      </c>
      <c r="T310" t="s">
        <v>413</v>
      </c>
      <c r="U310">
        <f>VLOOKUP(T310, '1.shp-prabhag-mapping-area'!B:G, 3, FALSE)</f>
        <v>6.1887013467600005E-7</v>
      </c>
      <c r="V310">
        <f>VLOOKUP(T310, '1.shp-prabhag-mapping-area'!B:G,6,FALSE)</f>
        <v>35</v>
      </c>
      <c r="W310" t="s">
        <v>1336</v>
      </c>
      <c r="X310">
        <f t="shared" si="8"/>
        <v>2577.2773811989455</v>
      </c>
      <c r="Y310">
        <f t="shared" si="9"/>
        <v>4.3818681318681323</v>
      </c>
    </row>
    <row r="311" spans="1:25" x14ac:dyDescent="0.2">
      <c r="A311">
        <v>413</v>
      </c>
      <c r="B311" t="s">
        <v>1284</v>
      </c>
      <c r="C311" t="s">
        <v>788</v>
      </c>
      <c r="D311" t="s">
        <v>182</v>
      </c>
      <c r="E311">
        <v>20</v>
      </c>
      <c r="F311" t="s">
        <v>1365</v>
      </c>
      <c r="G311">
        <v>102</v>
      </c>
      <c r="H311">
        <v>512</v>
      </c>
      <c r="I311">
        <v>0.5</v>
      </c>
      <c r="J311" t="s">
        <v>1366</v>
      </c>
      <c r="K311">
        <v>6</v>
      </c>
      <c r="L311">
        <v>1</v>
      </c>
      <c r="M311">
        <v>0</v>
      </c>
      <c r="N311">
        <v>0</v>
      </c>
      <c r="O311">
        <v>1</v>
      </c>
      <c r="P311">
        <v>50</v>
      </c>
      <c r="Q311">
        <v>100</v>
      </c>
      <c r="R311">
        <v>45</v>
      </c>
      <c r="S311">
        <v>0</v>
      </c>
      <c r="T311" t="s">
        <v>182</v>
      </c>
      <c r="U311">
        <f>VLOOKUP(T311, '1.shp-prabhag-mapping-area'!B:G, 3, FALSE)</f>
        <v>1.6067270270700001E-7</v>
      </c>
      <c r="V311">
        <f>VLOOKUP(T311, '1.shp-prabhag-mapping-area'!B:G,6,FALSE)</f>
        <v>20</v>
      </c>
      <c r="W311" t="s">
        <v>1335</v>
      </c>
      <c r="X311">
        <f t="shared" si="8"/>
        <v>3186.6022751461051</v>
      </c>
      <c r="Y311">
        <f t="shared" si="9"/>
        <v>5.0196078431372548</v>
      </c>
    </row>
    <row r="312" spans="1:25" x14ac:dyDescent="0.2">
      <c r="A312">
        <v>414</v>
      </c>
      <c r="B312" t="s">
        <v>1284</v>
      </c>
      <c r="C312" t="s">
        <v>789</v>
      </c>
      <c r="D312" t="s">
        <v>181</v>
      </c>
      <c r="E312">
        <v>25</v>
      </c>
      <c r="F312" t="s">
        <v>1365</v>
      </c>
      <c r="G312">
        <v>679</v>
      </c>
      <c r="H312">
        <v>2980</v>
      </c>
      <c r="I312">
        <v>1.5</v>
      </c>
      <c r="J312" t="s">
        <v>1366</v>
      </c>
      <c r="K312">
        <v>32</v>
      </c>
      <c r="L312">
        <v>5</v>
      </c>
      <c r="M312">
        <v>0</v>
      </c>
      <c r="N312">
        <v>0</v>
      </c>
      <c r="O312">
        <v>4</v>
      </c>
      <c r="P312">
        <v>175</v>
      </c>
      <c r="Q312">
        <v>525</v>
      </c>
      <c r="R312">
        <v>107</v>
      </c>
      <c r="S312">
        <v>0</v>
      </c>
      <c r="T312" t="s">
        <v>181</v>
      </c>
      <c r="U312">
        <f>VLOOKUP(T312, '1.shp-prabhag-mapping-area'!B:G, 3, FALSE)</f>
        <v>1.85268590701E-7</v>
      </c>
      <c r="V312">
        <f>VLOOKUP(T312, '1.shp-prabhag-mapping-area'!B:G,6,FALSE)</f>
        <v>25</v>
      </c>
      <c r="W312" t="s">
        <v>1335</v>
      </c>
      <c r="X312">
        <f t="shared" si="8"/>
        <v>16084.755590381437</v>
      </c>
      <c r="Y312">
        <f t="shared" si="9"/>
        <v>4.3888070692194407</v>
      </c>
    </row>
    <row r="313" spans="1:25" x14ac:dyDescent="0.2">
      <c r="A313">
        <v>415</v>
      </c>
      <c r="B313" t="s">
        <v>1284</v>
      </c>
      <c r="C313" t="s">
        <v>790</v>
      </c>
      <c r="D313" t="s">
        <v>190</v>
      </c>
      <c r="E313">
        <v>16</v>
      </c>
      <c r="F313" t="s">
        <v>1365</v>
      </c>
      <c r="G313">
        <v>66</v>
      </c>
      <c r="H313">
        <v>304</v>
      </c>
      <c r="I313">
        <v>0.5</v>
      </c>
      <c r="J313" t="s">
        <v>1366</v>
      </c>
      <c r="K313">
        <v>4</v>
      </c>
      <c r="L313">
        <v>1</v>
      </c>
      <c r="M313">
        <v>0</v>
      </c>
      <c r="N313">
        <v>0</v>
      </c>
      <c r="O313">
        <v>1</v>
      </c>
      <c r="P313">
        <v>20</v>
      </c>
      <c r="Q313">
        <v>60</v>
      </c>
      <c r="R313">
        <v>30</v>
      </c>
      <c r="S313">
        <v>0</v>
      </c>
      <c r="T313" t="s">
        <v>190</v>
      </c>
      <c r="U313">
        <f>VLOOKUP(T313, '1.shp-prabhag-mapping-area'!B:G, 3, FALSE)</f>
        <v>2.2792801847399999E-7</v>
      </c>
      <c r="V313">
        <f>VLOOKUP(T313, '1.shp-prabhag-mapping-area'!B:G,6,FALSE)</f>
        <v>16</v>
      </c>
      <c r="W313" t="s">
        <v>1334</v>
      </c>
      <c r="X313">
        <f t="shared" si="8"/>
        <v>1333.7544108675593</v>
      </c>
      <c r="Y313">
        <f t="shared" si="9"/>
        <v>4.6060606060606064</v>
      </c>
    </row>
    <row r="314" spans="1:25" x14ac:dyDescent="0.2">
      <c r="A314">
        <v>416</v>
      </c>
      <c r="B314" t="s">
        <v>1284</v>
      </c>
      <c r="C314" t="s">
        <v>791</v>
      </c>
      <c r="D314" t="s">
        <v>193</v>
      </c>
      <c r="E314">
        <v>16</v>
      </c>
      <c r="F314" t="s">
        <v>1365</v>
      </c>
      <c r="G314">
        <v>107</v>
      </c>
      <c r="H314">
        <v>506</v>
      </c>
      <c r="I314">
        <v>0.5</v>
      </c>
      <c r="J314" t="s">
        <v>1366</v>
      </c>
      <c r="K314">
        <v>6</v>
      </c>
      <c r="L314">
        <v>1</v>
      </c>
      <c r="M314">
        <v>0</v>
      </c>
      <c r="N314">
        <v>0</v>
      </c>
      <c r="O314">
        <v>1</v>
      </c>
      <c r="P314">
        <v>25</v>
      </c>
      <c r="Q314">
        <v>90</v>
      </c>
      <c r="R314">
        <v>45</v>
      </c>
      <c r="S314">
        <v>0</v>
      </c>
      <c r="T314" t="s">
        <v>193</v>
      </c>
      <c r="U314">
        <f>VLOOKUP(T314, '1.shp-prabhag-mapping-area'!B:G, 3, FALSE)</f>
        <v>6.08869159564E-7</v>
      </c>
      <c r="V314">
        <f>VLOOKUP(T314, '1.shp-prabhag-mapping-area'!B:G,6,FALSE)</f>
        <v>16</v>
      </c>
      <c r="W314" t="s">
        <v>1334</v>
      </c>
      <c r="X314">
        <f t="shared" si="8"/>
        <v>831.04882560045792</v>
      </c>
      <c r="Y314">
        <f t="shared" si="9"/>
        <v>4.7289719626168223</v>
      </c>
    </row>
    <row r="315" spans="1:25" x14ac:dyDescent="0.2">
      <c r="A315">
        <v>417</v>
      </c>
      <c r="B315" t="s">
        <v>1284</v>
      </c>
      <c r="C315" t="s">
        <v>792</v>
      </c>
      <c r="D315" t="s">
        <v>194</v>
      </c>
      <c r="E315">
        <v>16</v>
      </c>
      <c r="F315" t="s">
        <v>1365</v>
      </c>
      <c r="G315">
        <v>165</v>
      </c>
      <c r="H315">
        <v>723</v>
      </c>
      <c r="I315">
        <v>0.5</v>
      </c>
      <c r="J315" t="s">
        <v>1366</v>
      </c>
      <c r="K315">
        <v>8</v>
      </c>
      <c r="L315">
        <v>1</v>
      </c>
      <c r="M315">
        <v>0</v>
      </c>
      <c r="N315">
        <v>0</v>
      </c>
      <c r="O315">
        <v>1</v>
      </c>
      <c r="P315">
        <v>40</v>
      </c>
      <c r="Q315">
        <v>140</v>
      </c>
      <c r="R315">
        <v>45</v>
      </c>
      <c r="S315">
        <v>0</v>
      </c>
      <c r="T315" t="s">
        <v>194</v>
      </c>
      <c r="U315">
        <f>VLOOKUP(T315, '1.shp-prabhag-mapping-area'!B:G, 3, FALSE)</f>
        <v>1.20529493574E-6</v>
      </c>
      <c r="V315">
        <f>VLOOKUP(T315, '1.shp-prabhag-mapping-area'!B:G,6,FALSE)</f>
        <v>16</v>
      </c>
      <c r="W315" t="s">
        <v>1335</v>
      </c>
      <c r="X315">
        <f t="shared" si="8"/>
        <v>599.85317996553988</v>
      </c>
      <c r="Y315">
        <f t="shared" si="9"/>
        <v>4.3818181818181818</v>
      </c>
    </row>
    <row r="316" spans="1:25" x14ac:dyDescent="0.2">
      <c r="A316">
        <v>418</v>
      </c>
      <c r="B316" t="s">
        <v>1284</v>
      </c>
      <c r="C316" t="s">
        <v>788</v>
      </c>
      <c r="D316" t="s">
        <v>182</v>
      </c>
      <c r="E316">
        <v>20</v>
      </c>
      <c r="F316" t="s">
        <v>1365</v>
      </c>
      <c r="G316">
        <v>123</v>
      </c>
      <c r="H316">
        <v>555</v>
      </c>
      <c r="I316">
        <v>0.5</v>
      </c>
      <c r="J316" t="s">
        <v>1366</v>
      </c>
      <c r="K316">
        <v>6</v>
      </c>
      <c r="L316">
        <v>1</v>
      </c>
      <c r="M316">
        <v>0</v>
      </c>
      <c r="N316">
        <v>0</v>
      </c>
      <c r="O316">
        <v>1</v>
      </c>
      <c r="P316">
        <v>35</v>
      </c>
      <c r="Q316">
        <v>97</v>
      </c>
      <c r="R316">
        <v>45</v>
      </c>
      <c r="S316">
        <v>0</v>
      </c>
      <c r="T316" t="s">
        <v>182</v>
      </c>
      <c r="U316">
        <f>VLOOKUP(T316, '1.shp-prabhag-mapping-area'!B:G, 3, FALSE)</f>
        <v>1.6067270270700001E-7</v>
      </c>
      <c r="V316">
        <f>VLOOKUP(T316, '1.shp-prabhag-mapping-area'!B:G,6,FALSE)</f>
        <v>20</v>
      </c>
      <c r="W316" t="s">
        <v>1335</v>
      </c>
      <c r="X316">
        <f t="shared" si="8"/>
        <v>3454.2270755978288</v>
      </c>
      <c r="Y316">
        <f t="shared" si="9"/>
        <v>4.5121951219512191</v>
      </c>
    </row>
    <row r="317" spans="1:25" x14ac:dyDescent="0.2">
      <c r="A317">
        <v>419</v>
      </c>
      <c r="B317" t="s">
        <v>1284</v>
      </c>
      <c r="C317" t="s">
        <v>793</v>
      </c>
      <c r="D317" t="s">
        <v>188</v>
      </c>
      <c r="E317">
        <v>20</v>
      </c>
      <c r="F317" t="s">
        <v>1365</v>
      </c>
      <c r="G317">
        <v>212</v>
      </c>
      <c r="H317">
        <v>1008</v>
      </c>
      <c r="I317">
        <v>0.8</v>
      </c>
      <c r="J317" t="s">
        <v>1366</v>
      </c>
      <c r="K317">
        <v>11</v>
      </c>
      <c r="L317">
        <v>2</v>
      </c>
      <c r="M317">
        <v>0</v>
      </c>
      <c r="N317">
        <v>0</v>
      </c>
      <c r="O317">
        <v>1</v>
      </c>
      <c r="P317">
        <v>50</v>
      </c>
      <c r="Q317">
        <v>190</v>
      </c>
      <c r="R317">
        <v>70</v>
      </c>
      <c r="S317">
        <v>0</v>
      </c>
      <c r="T317" t="s">
        <v>188</v>
      </c>
      <c r="U317">
        <f>VLOOKUP(T317, '1.shp-prabhag-mapping-area'!B:G, 3, FALSE)</f>
        <v>1.5307600928900001E-7</v>
      </c>
      <c r="V317">
        <f>VLOOKUP(T317, '1.shp-prabhag-mapping-area'!B:G,6,FALSE)</f>
        <v>20</v>
      </c>
      <c r="W317" t="s">
        <v>1334</v>
      </c>
      <c r="X317">
        <f t="shared" si="8"/>
        <v>6584.9639318526097</v>
      </c>
      <c r="Y317">
        <f t="shared" si="9"/>
        <v>4.7547169811320753</v>
      </c>
    </row>
    <row r="318" spans="1:25" x14ac:dyDescent="0.2">
      <c r="A318">
        <v>420</v>
      </c>
      <c r="B318" t="s">
        <v>1284</v>
      </c>
      <c r="C318" t="s">
        <v>794</v>
      </c>
      <c r="D318" t="s">
        <v>189</v>
      </c>
      <c r="E318">
        <v>16</v>
      </c>
      <c r="F318" t="s">
        <v>1365</v>
      </c>
      <c r="G318">
        <v>84</v>
      </c>
      <c r="H318">
        <v>396</v>
      </c>
      <c r="I318">
        <v>0.5</v>
      </c>
      <c r="J318" t="s">
        <v>1366</v>
      </c>
      <c r="K318">
        <v>5</v>
      </c>
      <c r="L318">
        <v>1</v>
      </c>
      <c r="M318">
        <v>0</v>
      </c>
      <c r="N318">
        <v>0</v>
      </c>
      <c r="O318">
        <v>1</v>
      </c>
      <c r="P318">
        <v>25</v>
      </c>
      <c r="Q318">
        <v>65</v>
      </c>
      <c r="R318">
        <v>30</v>
      </c>
      <c r="S318">
        <v>0</v>
      </c>
      <c r="T318" t="s">
        <v>189</v>
      </c>
      <c r="U318">
        <f>VLOOKUP(T318, '1.shp-prabhag-mapping-area'!B:G, 3, FALSE)</f>
        <v>1.55842669388E-7</v>
      </c>
      <c r="V318">
        <f>VLOOKUP(T318, '1.shp-prabhag-mapping-area'!B:G,6,FALSE)</f>
        <v>16</v>
      </c>
      <c r="W318" t="s">
        <v>1335</v>
      </c>
      <c r="X318">
        <f t="shared" si="8"/>
        <v>2541.024236527177</v>
      </c>
      <c r="Y318">
        <f t="shared" si="9"/>
        <v>4.7142857142857144</v>
      </c>
    </row>
    <row r="319" spans="1:25" x14ac:dyDescent="0.2">
      <c r="A319">
        <v>421</v>
      </c>
      <c r="B319" t="s">
        <v>1284</v>
      </c>
      <c r="C319" t="s">
        <v>794</v>
      </c>
      <c r="D319" t="s">
        <v>189</v>
      </c>
      <c r="E319">
        <v>16</v>
      </c>
      <c r="F319" t="s">
        <v>1365</v>
      </c>
      <c r="G319">
        <v>123</v>
      </c>
      <c r="H319">
        <v>557</v>
      </c>
      <c r="I319">
        <v>0.5</v>
      </c>
      <c r="J319" t="s">
        <v>1366</v>
      </c>
      <c r="K319">
        <v>6</v>
      </c>
      <c r="L319">
        <v>1</v>
      </c>
      <c r="M319">
        <v>0</v>
      </c>
      <c r="N319">
        <v>0</v>
      </c>
      <c r="O319">
        <v>1</v>
      </c>
      <c r="P319">
        <v>20</v>
      </c>
      <c r="Q319">
        <v>110</v>
      </c>
      <c r="R319">
        <v>45</v>
      </c>
      <c r="S319">
        <v>0</v>
      </c>
      <c r="T319" t="s">
        <v>189</v>
      </c>
      <c r="U319">
        <f>VLOOKUP(T319, '1.shp-prabhag-mapping-area'!B:G, 3, FALSE)</f>
        <v>1.55842669388E-7</v>
      </c>
      <c r="V319">
        <f>VLOOKUP(T319, '1.shp-prabhag-mapping-area'!B:G,6,FALSE)</f>
        <v>16</v>
      </c>
      <c r="W319" t="s">
        <v>1335</v>
      </c>
      <c r="X319">
        <f t="shared" si="8"/>
        <v>3574.1174236000952</v>
      </c>
      <c r="Y319">
        <f t="shared" si="9"/>
        <v>4.5284552845528454</v>
      </c>
    </row>
    <row r="320" spans="1:25" x14ac:dyDescent="0.2">
      <c r="A320">
        <v>422</v>
      </c>
      <c r="B320" t="s">
        <v>1284</v>
      </c>
      <c r="C320" t="s">
        <v>794</v>
      </c>
      <c r="D320" t="s">
        <v>189</v>
      </c>
      <c r="E320">
        <v>16</v>
      </c>
      <c r="F320" t="s">
        <v>1365</v>
      </c>
      <c r="G320">
        <v>181</v>
      </c>
      <c r="H320">
        <v>793</v>
      </c>
      <c r="I320">
        <v>0.5</v>
      </c>
      <c r="J320" t="s">
        <v>1366</v>
      </c>
      <c r="K320">
        <v>9</v>
      </c>
      <c r="L320">
        <v>1</v>
      </c>
      <c r="M320">
        <v>0</v>
      </c>
      <c r="N320">
        <v>0</v>
      </c>
      <c r="O320">
        <v>1</v>
      </c>
      <c r="P320">
        <v>35</v>
      </c>
      <c r="Q320">
        <v>150</v>
      </c>
      <c r="R320">
        <v>45</v>
      </c>
      <c r="S320">
        <v>0</v>
      </c>
      <c r="T320" t="s">
        <v>189</v>
      </c>
      <c r="U320">
        <f>VLOOKUP(T320, '1.shp-prabhag-mapping-area'!B:G, 3, FALSE)</f>
        <v>1.55842669388E-7</v>
      </c>
      <c r="V320">
        <f>VLOOKUP(T320, '1.shp-prabhag-mapping-area'!B:G,6,FALSE)</f>
        <v>16</v>
      </c>
      <c r="W320" t="s">
        <v>1335</v>
      </c>
      <c r="X320">
        <f t="shared" si="8"/>
        <v>5088.4652009243728</v>
      </c>
      <c r="Y320">
        <f t="shared" si="9"/>
        <v>4.3812154696132595</v>
      </c>
    </row>
    <row r="321" spans="1:25" x14ac:dyDescent="0.2">
      <c r="A321">
        <v>423</v>
      </c>
      <c r="B321" t="s">
        <v>1284</v>
      </c>
      <c r="C321" t="s">
        <v>795</v>
      </c>
      <c r="D321" t="s">
        <v>198</v>
      </c>
      <c r="E321">
        <v>16</v>
      </c>
      <c r="F321" t="s">
        <v>1365</v>
      </c>
      <c r="G321">
        <v>84</v>
      </c>
      <c r="H321">
        <v>396</v>
      </c>
      <c r="I321">
        <v>0.6</v>
      </c>
      <c r="J321" t="s">
        <v>1366</v>
      </c>
      <c r="K321">
        <v>5</v>
      </c>
      <c r="L321">
        <v>1</v>
      </c>
      <c r="M321">
        <v>0</v>
      </c>
      <c r="N321">
        <v>0</v>
      </c>
      <c r="O321">
        <v>1</v>
      </c>
      <c r="P321">
        <v>20</v>
      </c>
      <c r="Q321">
        <v>65</v>
      </c>
      <c r="R321">
        <v>60</v>
      </c>
      <c r="S321">
        <v>0</v>
      </c>
      <c r="T321" t="s">
        <v>198</v>
      </c>
      <c r="U321">
        <f>VLOOKUP(T321, '1.shp-prabhag-mapping-area'!B:G, 3, FALSE)</f>
        <v>2.0667872537699999E-7</v>
      </c>
      <c r="V321">
        <f>VLOOKUP(T321, '1.shp-prabhag-mapping-area'!B:G,6,FALSE)</f>
        <v>16</v>
      </c>
      <c r="W321" t="s">
        <v>1335</v>
      </c>
      <c r="X321">
        <f t="shared" si="8"/>
        <v>1916.0172353378971</v>
      </c>
      <c r="Y321">
        <f t="shared" si="9"/>
        <v>4.7142857142857144</v>
      </c>
    </row>
    <row r="322" spans="1:25" x14ac:dyDescent="0.2">
      <c r="A322">
        <v>424</v>
      </c>
      <c r="B322" t="s">
        <v>1284</v>
      </c>
      <c r="C322" t="s">
        <v>788</v>
      </c>
      <c r="D322" t="s">
        <v>182</v>
      </c>
      <c r="E322">
        <v>20</v>
      </c>
      <c r="F322" t="s">
        <v>1365</v>
      </c>
      <c r="G322">
        <v>64</v>
      </c>
      <c r="H322">
        <v>304</v>
      </c>
      <c r="I322">
        <v>0.5</v>
      </c>
      <c r="J322" t="s">
        <v>1366</v>
      </c>
      <c r="K322">
        <v>4</v>
      </c>
      <c r="L322">
        <v>1</v>
      </c>
      <c r="M322">
        <v>0</v>
      </c>
      <c r="N322">
        <v>0</v>
      </c>
      <c r="O322">
        <v>1</v>
      </c>
      <c r="P322">
        <v>15</v>
      </c>
      <c r="Q322">
        <v>50</v>
      </c>
      <c r="R322">
        <v>30</v>
      </c>
      <c r="S322">
        <v>0</v>
      </c>
      <c r="T322" t="s">
        <v>182</v>
      </c>
      <c r="U322">
        <f>VLOOKUP(T322, '1.shp-prabhag-mapping-area'!B:G, 3, FALSE)</f>
        <v>1.6067270270700001E-7</v>
      </c>
      <c r="V322">
        <f>VLOOKUP(T322, '1.shp-prabhag-mapping-area'!B:G,6,FALSE)</f>
        <v>20</v>
      </c>
      <c r="W322" t="s">
        <v>1335</v>
      </c>
      <c r="X322">
        <f t="shared" si="8"/>
        <v>1892.045100868</v>
      </c>
      <c r="Y322">
        <f t="shared" si="9"/>
        <v>4.75</v>
      </c>
    </row>
    <row r="323" spans="1:25" x14ac:dyDescent="0.2">
      <c r="A323">
        <v>425</v>
      </c>
      <c r="B323" t="s">
        <v>1284</v>
      </c>
      <c r="C323" t="s">
        <v>796</v>
      </c>
      <c r="D323" t="s">
        <v>191</v>
      </c>
      <c r="E323">
        <v>16</v>
      </c>
      <c r="F323" t="s">
        <v>1365</v>
      </c>
      <c r="G323">
        <v>552</v>
      </c>
      <c r="H323">
        <v>2423</v>
      </c>
      <c r="I323">
        <v>1.5</v>
      </c>
      <c r="J323" t="s">
        <v>1366</v>
      </c>
      <c r="K323">
        <v>26</v>
      </c>
      <c r="L323">
        <v>2</v>
      </c>
      <c r="M323">
        <v>0</v>
      </c>
      <c r="N323">
        <v>0</v>
      </c>
      <c r="O323">
        <v>2</v>
      </c>
      <c r="P323">
        <v>90</v>
      </c>
      <c r="Q323">
        <v>250</v>
      </c>
      <c r="R323">
        <v>107</v>
      </c>
      <c r="S323">
        <v>0</v>
      </c>
      <c r="T323" t="s">
        <v>191</v>
      </c>
      <c r="U323">
        <f>VLOOKUP(T323, '1.shp-prabhag-mapping-area'!B:G, 3, FALSE)</f>
        <v>1.5850938186299999E-6</v>
      </c>
      <c r="V323">
        <f>VLOOKUP(T323, '1.shp-prabhag-mapping-area'!B:G,6,FALSE)</f>
        <v>16</v>
      </c>
      <c r="W323">
        <v>0</v>
      </c>
      <c r="X323">
        <f t="shared" ref="X323:X360" si="10">H323/(U323*1000000)</f>
        <v>1528.6161434243711</v>
      </c>
      <c r="Y323">
        <f t="shared" ref="Y323:Y360" si="11">H323/G323</f>
        <v>4.3894927536231885</v>
      </c>
    </row>
    <row r="324" spans="1:25" x14ac:dyDescent="0.2">
      <c r="A324">
        <v>426</v>
      </c>
      <c r="B324" t="s">
        <v>1284</v>
      </c>
      <c r="C324" t="s">
        <v>794</v>
      </c>
      <c r="D324" t="s">
        <v>189</v>
      </c>
      <c r="E324">
        <v>16</v>
      </c>
      <c r="F324" t="s">
        <v>1365</v>
      </c>
      <c r="G324">
        <v>71</v>
      </c>
      <c r="H324">
        <v>334</v>
      </c>
      <c r="I324">
        <v>0.5</v>
      </c>
      <c r="J324" t="s">
        <v>1366</v>
      </c>
      <c r="K324">
        <v>4</v>
      </c>
      <c r="L324">
        <v>1</v>
      </c>
      <c r="M324">
        <v>0</v>
      </c>
      <c r="N324">
        <v>0</v>
      </c>
      <c r="O324">
        <v>1</v>
      </c>
      <c r="P324">
        <v>20</v>
      </c>
      <c r="Q324">
        <v>60</v>
      </c>
      <c r="R324">
        <v>30</v>
      </c>
      <c r="S324">
        <v>0</v>
      </c>
      <c r="T324" t="s">
        <v>189</v>
      </c>
      <c r="U324">
        <f>VLOOKUP(T324, '1.shp-prabhag-mapping-area'!B:G, 3, FALSE)</f>
        <v>1.55842669388E-7</v>
      </c>
      <c r="V324">
        <f>VLOOKUP(T324, '1.shp-prabhag-mapping-area'!B:G,6,FALSE)</f>
        <v>16</v>
      </c>
      <c r="W324" t="s">
        <v>1335</v>
      </c>
      <c r="X324">
        <f t="shared" si="10"/>
        <v>2143.1871085860535</v>
      </c>
      <c r="Y324">
        <f t="shared" si="11"/>
        <v>4.704225352112676</v>
      </c>
    </row>
    <row r="325" spans="1:25" x14ac:dyDescent="0.2">
      <c r="A325">
        <v>427</v>
      </c>
      <c r="B325" t="s">
        <v>1284</v>
      </c>
      <c r="C325" t="s">
        <v>797</v>
      </c>
      <c r="D325" t="s">
        <v>76</v>
      </c>
      <c r="E325">
        <v>7</v>
      </c>
      <c r="F325" t="s">
        <v>1365</v>
      </c>
      <c r="G325">
        <v>2096</v>
      </c>
      <c r="H325">
        <v>9200</v>
      </c>
      <c r="I325">
        <v>2.5</v>
      </c>
      <c r="J325" t="s">
        <v>1366</v>
      </c>
      <c r="K325">
        <v>97</v>
      </c>
      <c r="L325">
        <v>5</v>
      </c>
      <c r="M325">
        <v>0</v>
      </c>
      <c r="N325">
        <v>0</v>
      </c>
      <c r="O325">
        <v>5</v>
      </c>
      <c r="P325">
        <v>629</v>
      </c>
      <c r="Q325">
        <v>2070</v>
      </c>
      <c r="R325">
        <v>225</v>
      </c>
      <c r="S325">
        <v>0</v>
      </c>
      <c r="T325" t="s">
        <v>76</v>
      </c>
      <c r="U325">
        <f>VLOOKUP(T325, '1.shp-prabhag-mapping-area'!B:G, 3, FALSE)</f>
        <v>2.7767842173100001E-6</v>
      </c>
      <c r="V325">
        <f>VLOOKUP(T325, '1.shp-prabhag-mapping-area'!B:G,6,FALSE)</f>
        <v>7</v>
      </c>
      <c r="W325">
        <v>0</v>
      </c>
      <c r="X325">
        <f t="shared" si="10"/>
        <v>3313.185065893405</v>
      </c>
      <c r="Y325">
        <f t="shared" si="11"/>
        <v>4.3893129770992365</v>
      </c>
    </row>
    <row r="326" spans="1:25" x14ac:dyDescent="0.2">
      <c r="A326">
        <v>428</v>
      </c>
      <c r="B326" t="s">
        <v>1284</v>
      </c>
      <c r="C326" t="s">
        <v>798</v>
      </c>
      <c r="D326" t="s">
        <v>75</v>
      </c>
      <c r="E326">
        <v>7</v>
      </c>
      <c r="F326" t="s">
        <v>1365</v>
      </c>
      <c r="G326">
        <v>216</v>
      </c>
      <c r="H326">
        <v>1000</v>
      </c>
      <c r="I326">
        <v>1</v>
      </c>
      <c r="J326" t="s">
        <v>1366</v>
      </c>
      <c r="K326">
        <v>11</v>
      </c>
      <c r="L326">
        <v>5</v>
      </c>
      <c r="M326">
        <v>0</v>
      </c>
      <c r="N326">
        <v>0</v>
      </c>
      <c r="O326">
        <v>5</v>
      </c>
      <c r="P326">
        <v>65</v>
      </c>
      <c r="Q326">
        <v>173</v>
      </c>
      <c r="R326">
        <v>95</v>
      </c>
      <c r="S326">
        <v>0</v>
      </c>
      <c r="T326" t="s">
        <v>75</v>
      </c>
      <c r="U326">
        <f>VLOOKUP(T326, '1.shp-prabhag-mapping-area'!B:G, 3, FALSE)</f>
        <v>1.8327006088900001E-6</v>
      </c>
      <c r="V326">
        <f>VLOOKUP(T326, '1.shp-prabhag-mapping-area'!B:G,6,FALSE)</f>
        <v>7</v>
      </c>
      <c r="W326">
        <v>0</v>
      </c>
      <c r="X326">
        <f t="shared" si="10"/>
        <v>545.64285904049734</v>
      </c>
      <c r="Y326">
        <f t="shared" si="11"/>
        <v>4.6296296296296298</v>
      </c>
    </row>
    <row r="327" spans="1:25" x14ac:dyDescent="0.2">
      <c r="A327">
        <v>429</v>
      </c>
      <c r="B327" t="s">
        <v>1284</v>
      </c>
      <c r="C327" t="s">
        <v>799</v>
      </c>
      <c r="D327" t="s">
        <v>79</v>
      </c>
      <c r="E327">
        <v>14</v>
      </c>
      <c r="F327" t="s">
        <v>1365</v>
      </c>
      <c r="G327">
        <v>163</v>
      </c>
      <c r="H327">
        <v>900</v>
      </c>
      <c r="I327">
        <v>0.5</v>
      </c>
      <c r="J327" t="s">
        <v>1366</v>
      </c>
      <c r="K327">
        <v>10</v>
      </c>
      <c r="L327">
        <v>1</v>
      </c>
      <c r="M327">
        <v>0</v>
      </c>
      <c r="N327">
        <v>0</v>
      </c>
      <c r="O327">
        <v>1</v>
      </c>
      <c r="P327">
        <v>49</v>
      </c>
      <c r="Q327">
        <v>131</v>
      </c>
      <c r="R327">
        <v>45</v>
      </c>
      <c r="S327">
        <v>0</v>
      </c>
      <c r="T327" t="s">
        <v>79</v>
      </c>
      <c r="U327">
        <f>VLOOKUP(T327, '1.shp-prabhag-mapping-area'!B:G, 3, FALSE)</f>
        <v>5.3901331388200001E-7</v>
      </c>
      <c r="V327">
        <f>VLOOKUP(T327, '1.shp-prabhag-mapping-area'!B:G,6,FALSE)</f>
        <v>14</v>
      </c>
      <c r="W327">
        <v>0</v>
      </c>
      <c r="X327">
        <f t="shared" si="10"/>
        <v>1669.7175687890831</v>
      </c>
      <c r="Y327">
        <f t="shared" si="11"/>
        <v>5.5214723926380369</v>
      </c>
    </row>
    <row r="328" spans="1:25" x14ac:dyDescent="0.2">
      <c r="A328">
        <v>430</v>
      </c>
      <c r="B328" t="s">
        <v>1284</v>
      </c>
      <c r="C328" t="s">
        <v>800</v>
      </c>
      <c r="D328" t="s">
        <v>101</v>
      </c>
      <c r="E328">
        <v>7</v>
      </c>
      <c r="F328" t="s">
        <v>1363</v>
      </c>
      <c r="G328">
        <v>148</v>
      </c>
      <c r="H328">
        <v>700</v>
      </c>
      <c r="I328">
        <v>0.5</v>
      </c>
      <c r="J328" t="s">
        <v>1366</v>
      </c>
      <c r="K328">
        <v>8</v>
      </c>
      <c r="L328">
        <v>2</v>
      </c>
      <c r="M328">
        <v>0</v>
      </c>
      <c r="N328">
        <v>0</v>
      </c>
      <c r="O328">
        <v>2</v>
      </c>
      <c r="P328">
        <v>45</v>
      </c>
      <c r="Q328">
        <v>119</v>
      </c>
      <c r="R328">
        <v>45</v>
      </c>
      <c r="S328">
        <v>0</v>
      </c>
      <c r="T328" t="s">
        <v>101</v>
      </c>
      <c r="U328">
        <f>VLOOKUP(T328, '1.shp-prabhag-mapping-area'!B:G, 3, FALSE)</f>
        <v>1.59196457893E-7</v>
      </c>
      <c r="V328">
        <f>VLOOKUP(T328, '1.shp-prabhag-mapping-area'!B:G,6,FALSE)</f>
        <v>7</v>
      </c>
      <c r="W328">
        <v>0</v>
      </c>
      <c r="X328">
        <f t="shared" si="10"/>
        <v>4397.0827571458149</v>
      </c>
      <c r="Y328">
        <f t="shared" si="11"/>
        <v>4.7297297297297298</v>
      </c>
    </row>
    <row r="329" spans="1:25" x14ac:dyDescent="0.2">
      <c r="A329">
        <v>431</v>
      </c>
      <c r="B329" t="s">
        <v>1284</v>
      </c>
      <c r="C329" t="s">
        <v>801</v>
      </c>
      <c r="D329" t="s">
        <v>105</v>
      </c>
      <c r="E329">
        <v>14</v>
      </c>
      <c r="F329" t="s">
        <v>1365</v>
      </c>
      <c r="G329">
        <v>469</v>
      </c>
      <c r="H329">
        <v>2056</v>
      </c>
      <c r="I329">
        <v>2.5</v>
      </c>
      <c r="J329" t="s">
        <v>1366</v>
      </c>
      <c r="K329">
        <v>22</v>
      </c>
      <c r="L329">
        <v>1</v>
      </c>
      <c r="M329">
        <v>0</v>
      </c>
      <c r="N329">
        <v>0</v>
      </c>
      <c r="O329">
        <v>1</v>
      </c>
      <c r="P329">
        <v>141</v>
      </c>
      <c r="Q329">
        <v>463</v>
      </c>
      <c r="R329">
        <v>225</v>
      </c>
      <c r="S329">
        <v>0</v>
      </c>
      <c r="T329" t="s">
        <v>105</v>
      </c>
      <c r="U329">
        <f>VLOOKUP(T329, '1.shp-prabhag-mapping-area'!B:G, 3, FALSE)</f>
        <v>2.7610445357299999E-6</v>
      </c>
      <c r="V329">
        <f>VLOOKUP(T329, '1.shp-prabhag-mapping-area'!B:G,6,FALSE)</f>
        <v>14</v>
      </c>
      <c r="W329">
        <v>0</v>
      </c>
      <c r="X329">
        <f t="shared" si="10"/>
        <v>744.64572135429489</v>
      </c>
      <c r="Y329">
        <f t="shared" si="11"/>
        <v>4.3837953091684438</v>
      </c>
    </row>
    <row r="330" spans="1:25" x14ac:dyDescent="0.2">
      <c r="A330">
        <v>432</v>
      </c>
      <c r="B330" t="s">
        <v>1284</v>
      </c>
      <c r="C330" t="s">
        <v>802</v>
      </c>
      <c r="D330" t="s">
        <v>92</v>
      </c>
      <c r="E330">
        <v>14</v>
      </c>
      <c r="F330" t="s">
        <v>1365</v>
      </c>
      <c r="G330">
        <v>202</v>
      </c>
      <c r="H330">
        <v>960</v>
      </c>
      <c r="I330">
        <v>0.5</v>
      </c>
      <c r="J330" t="s">
        <v>1366</v>
      </c>
      <c r="K330">
        <v>11</v>
      </c>
      <c r="L330">
        <v>2</v>
      </c>
      <c r="M330">
        <v>0</v>
      </c>
      <c r="N330">
        <v>0</v>
      </c>
      <c r="O330">
        <v>2</v>
      </c>
      <c r="P330">
        <v>61</v>
      </c>
      <c r="Q330">
        <v>162</v>
      </c>
      <c r="R330">
        <v>45</v>
      </c>
      <c r="S330">
        <v>0</v>
      </c>
      <c r="T330" t="s">
        <v>92</v>
      </c>
      <c r="U330">
        <f>VLOOKUP(T330, '1.shp-prabhag-mapping-area'!B:G, 3, FALSE)</f>
        <v>1.0538154836500001E-6</v>
      </c>
      <c r="V330">
        <f>VLOOKUP(T330, '1.shp-prabhag-mapping-area'!B:G,6,FALSE)</f>
        <v>14</v>
      </c>
      <c r="W330">
        <v>0</v>
      </c>
      <c r="X330">
        <f t="shared" si="10"/>
        <v>910.97541732347656</v>
      </c>
      <c r="Y330">
        <f t="shared" si="11"/>
        <v>4.7524752475247523</v>
      </c>
    </row>
    <row r="331" spans="1:25" x14ac:dyDescent="0.2">
      <c r="A331">
        <v>433</v>
      </c>
      <c r="B331" t="s">
        <v>1284</v>
      </c>
      <c r="C331" t="s">
        <v>803</v>
      </c>
      <c r="D331" t="s">
        <v>91</v>
      </c>
      <c r="E331">
        <v>14</v>
      </c>
      <c r="F331" t="s">
        <v>1363</v>
      </c>
      <c r="G331">
        <v>38</v>
      </c>
      <c r="H331">
        <v>180</v>
      </c>
      <c r="I331">
        <v>1</v>
      </c>
      <c r="J331" t="s">
        <v>1366</v>
      </c>
      <c r="K331">
        <v>2</v>
      </c>
      <c r="L331">
        <v>2</v>
      </c>
      <c r="M331">
        <v>0</v>
      </c>
      <c r="N331">
        <v>0</v>
      </c>
      <c r="O331">
        <v>2</v>
      </c>
      <c r="P331">
        <v>12</v>
      </c>
      <c r="Q331">
        <v>31</v>
      </c>
      <c r="R331">
        <v>95</v>
      </c>
      <c r="S331">
        <v>0</v>
      </c>
      <c r="T331" t="s">
        <v>91</v>
      </c>
      <c r="U331">
        <f>VLOOKUP(T331, '1.shp-prabhag-mapping-area'!B:G, 3, FALSE)</f>
        <v>1.7064186997800001E-6</v>
      </c>
      <c r="V331">
        <f>VLOOKUP(T331, '1.shp-prabhag-mapping-area'!B:G,6,FALSE)</f>
        <v>14</v>
      </c>
      <c r="W331">
        <v>0</v>
      </c>
      <c r="X331">
        <f t="shared" si="10"/>
        <v>105.48407610817115</v>
      </c>
      <c r="Y331">
        <f t="shared" si="11"/>
        <v>4.7368421052631575</v>
      </c>
    </row>
    <row r="332" spans="1:25" x14ac:dyDescent="0.2">
      <c r="A332">
        <v>434</v>
      </c>
      <c r="B332" t="s">
        <v>1284</v>
      </c>
      <c r="C332" t="s">
        <v>804</v>
      </c>
      <c r="D332" t="s">
        <v>98</v>
      </c>
      <c r="E332">
        <v>14</v>
      </c>
      <c r="F332" t="s">
        <v>1365</v>
      </c>
      <c r="G332">
        <v>1008</v>
      </c>
      <c r="H332">
        <v>4800</v>
      </c>
      <c r="I332">
        <v>2.5</v>
      </c>
      <c r="J332" t="s">
        <v>1366</v>
      </c>
      <c r="K332">
        <v>51</v>
      </c>
      <c r="L332">
        <v>7</v>
      </c>
      <c r="M332">
        <v>0</v>
      </c>
      <c r="N332">
        <v>0</v>
      </c>
      <c r="O332">
        <v>7</v>
      </c>
      <c r="P332">
        <v>303</v>
      </c>
      <c r="Q332">
        <v>806</v>
      </c>
      <c r="R332">
        <v>225</v>
      </c>
      <c r="S332">
        <v>0</v>
      </c>
      <c r="T332" t="s">
        <v>98</v>
      </c>
      <c r="U332">
        <f>VLOOKUP(T332, '1.shp-prabhag-mapping-area'!B:G, 3, FALSE)</f>
        <v>6.5202154838099996E-7</v>
      </c>
      <c r="V332">
        <f>VLOOKUP(T332, '1.shp-prabhag-mapping-area'!B:G,6,FALSE)</f>
        <v>14</v>
      </c>
      <c r="W332">
        <v>0</v>
      </c>
      <c r="X332">
        <f t="shared" si="10"/>
        <v>7361.7198878144818</v>
      </c>
      <c r="Y332">
        <f t="shared" si="11"/>
        <v>4.7619047619047619</v>
      </c>
    </row>
    <row r="333" spans="1:25" x14ac:dyDescent="0.2">
      <c r="A333">
        <v>435</v>
      </c>
      <c r="B333" t="s">
        <v>1284</v>
      </c>
      <c r="C333" t="s">
        <v>805</v>
      </c>
      <c r="D333" t="s">
        <v>97</v>
      </c>
      <c r="E333">
        <v>14</v>
      </c>
      <c r="F333" t="s">
        <v>1363</v>
      </c>
      <c r="G333">
        <v>88</v>
      </c>
      <c r="H333">
        <v>416</v>
      </c>
      <c r="I333">
        <v>1</v>
      </c>
      <c r="J333" t="s">
        <v>1366</v>
      </c>
      <c r="K333">
        <v>5</v>
      </c>
      <c r="L333">
        <v>2</v>
      </c>
      <c r="M333">
        <v>0</v>
      </c>
      <c r="N333">
        <v>0</v>
      </c>
      <c r="O333">
        <v>2</v>
      </c>
      <c r="P333">
        <v>27</v>
      </c>
      <c r="Q333">
        <v>71</v>
      </c>
      <c r="R333">
        <v>95</v>
      </c>
      <c r="S333">
        <v>0</v>
      </c>
      <c r="T333" t="s">
        <v>97</v>
      </c>
      <c r="U333">
        <f>VLOOKUP(T333, '1.shp-prabhag-mapping-area'!B:G, 3, FALSE)</f>
        <v>8.6460102229499998E-8</v>
      </c>
      <c r="V333">
        <f>VLOOKUP(T333, '1.shp-prabhag-mapping-area'!B:G,6,FALSE)</f>
        <v>14</v>
      </c>
      <c r="W333">
        <v>0</v>
      </c>
      <c r="X333">
        <f t="shared" si="10"/>
        <v>4811.4678247287766</v>
      </c>
      <c r="Y333">
        <f t="shared" si="11"/>
        <v>4.7272727272727275</v>
      </c>
    </row>
    <row r="334" spans="1:25" x14ac:dyDescent="0.2">
      <c r="A334">
        <v>436</v>
      </c>
      <c r="B334" t="s">
        <v>1284</v>
      </c>
      <c r="C334" t="s">
        <v>806</v>
      </c>
      <c r="D334" t="s">
        <v>96</v>
      </c>
      <c r="E334">
        <v>14</v>
      </c>
      <c r="F334" t="s">
        <v>1365</v>
      </c>
      <c r="G334">
        <v>912</v>
      </c>
      <c r="H334">
        <v>4000</v>
      </c>
      <c r="I334">
        <v>2.5</v>
      </c>
      <c r="J334" t="s">
        <v>1366</v>
      </c>
      <c r="K334">
        <v>43</v>
      </c>
      <c r="L334">
        <v>3</v>
      </c>
      <c r="M334">
        <v>0</v>
      </c>
      <c r="N334">
        <v>0</v>
      </c>
      <c r="O334">
        <v>3</v>
      </c>
      <c r="P334">
        <v>274</v>
      </c>
      <c r="Q334">
        <v>900</v>
      </c>
      <c r="R334">
        <v>225</v>
      </c>
      <c r="S334">
        <v>0</v>
      </c>
      <c r="T334" t="s">
        <v>96</v>
      </c>
      <c r="U334">
        <f>VLOOKUP(T334, '1.shp-prabhag-mapping-area'!B:G, 3, FALSE)</f>
        <v>1.33225940339E-6</v>
      </c>
      <c r="V334">
        <f>VLOOKUP(T334, '1.shp-prabhag-mapping-area'!B:G,6,FALSE)</f>
        <v>14</v>
      </c>
      <c r="W334">
        <v>0</v>
      </c>
      <c r="X334">
        <f t="shared" si="10"/>
        <v>3002.4182901781755</v>
      </c>
      <c r="Y334">
        <f t="shared" si="11"/>
        <v>4.3859649122807021</v>
      </c>
    </row>
    <row r="335" spans="1:25" x14ac:dyDescent="0.2">
      <c r="A335">
        <v>437</v>
      </c>
      <c r="B335" t="s">
        <v>1284</v>
      </c>
      <c r="C335" t="s">
        <v>807</v>
      </c>
      <c r="D335" t="s">
        <v>99</v>
      </c>
      <c r="E335">
        <v>14</v>
      </c>
      <c r="F335" t="s">
        <v>1365</v>
      </c>
      <c r="G335">
        <v>71</v>
      </c>
      <c r="H335">
        <v>336</v>
      </c>
      <c r="I335">
        <v>1</v>
      </c>
      <c r="J335" t="s">
        <v>1366</v>
      </c>
      <c r="K335">
        <v>4</v>
      </c>
      <c r="L335">
        <v>1</v>
      </c>
      <c r="M335">
        <v>0</v>
      </c>
      <c r="N335">
        <v>0</v>
      </c>
      <c r="O335">
        <v>1</v>
      </c>
      <c r="P335">
        <v>22</v>
      </c>
      <c r="Q335">
        <v>57</v>
      </c>
      <c r="R335">
        <v>95</v>
      </c>
      <c r="S335">
        <v>0</v>
      </c>
      <c r="T335" t="s">
        <v>99</v>
      </c>
      <c r="U335">
        <f>VLOOKUP(T335, '1.shp-prabhag-mapping-area'!B:G, 3, FALSE)</f>
        <v>9.4217883467899997E-7</v>
      </c>
      <c r="V335">
        <f>VLOOKUP(T335, '1.shp-prabhag-mapping-area'!B:G,6,FALSE)</f>
        <v>14</v>
      </c>
      <c r="W335" t="s">
        <v>1335</v>
      </c>
      <c r="X335">
        <f t="shared" si="10"/>
        <v>356.6201952673614</v>
      </c>
      <c r="Y335">
        <f t="shared" si="11"/>
        <v>4.732394366197183</v>
      </c>
    </row>
    <row r="336" spans="1:25" x14ac:dyDescent="0.2">
      <c r="A336">
        <v>438</v>
      </c>
      <c r="B336" t="s">
        <v>1284</v>
      </c>
      <c r="C336" t="s">
        <v>808</v>
      </c>
      <c r="D336" t="s">
        <v>417</v>
      </c>
      <c r="E336">
        <v>35</v>
      </c>
      <c r="F336" t="s">
        <v>1365</v>
      </c>
      <c r="G336">
        <v>27</v>
      </c>
      <c r="H336">
        <v>120</v>
      </c>
      <c r="I336">
        <v>0.1</v>
      </c>
      <c r="J336" t="s">
        <v>1366</v>
      </c>
      <c r="K336">
        <v>2</v>
      </c>
      <c r="L336">
        <v>4</v>
      </c>
      <c r="M336">
        <v>0</v>
      </c>
      <c r="N336">
        <v>0</v>
      </c>
      <c r="O336">
        <v>8</v>
      </c>
      <c r="P336">
        <v>24</v>
      </c>
      <c r="Q336">
        <v>23</v>
      </c>
      <c r="R336">
        <v>4</v>
      </c>
      <c r="S336">
        <v>0</v>
      </c>
      <c r="T336" t="s">
        <v>417</v>
      </c>
      <c r="U336">
        <f>VLOOKUP(T336, '1.shp-prabhag-mapping-area'!B:G, 3, FALSE)</f>
        <v>9.2533264148499993E-8</v>
      </c>
      <c r="V336">
        <f>VLOOKUP(T336, '1.shp-prabhag-mapping-area'!B:G,6,FALSE)</f>
        <v>35</v>
      </c>
      <c r="W336" t="s">
        <v>1336</v>
      </c>
      <c r="X336">
        <f t="shared" si="10"/>
        <v>1296.8309407892561</v>
      </c>
      <c r="Y336">
        <f t="shared" si="11"/>
        <v>4.4444444444444446</v>
      </c>
    </row>
    <row r="337" spans="1:25" x14ac:dyDescent="0.2">
      <c r="A337">
        <v>439</v>
      </c>
      <c r="B337" t="s">
        <v>1284</v>
      </c>
      <c r="C337" t="s">
        <v>809</v>
      </c>
      <c r="D337" t="s">
        <v>417</v>
      </c>
      <c r="E337">
        <v>35</v>
      </c>
      <c r="F337" t="s">
        <v>1365</v>
      </c>
      <c r="G337">
        <v>142</v>
      </c>
      <c r="H337">
        <v>675</v>
      </c>
      <c r="I337">
        <v>0.5</v>
      </c>
      <c r="J337" t="s">
        <v>1366</v>
      </c>
      <c r="K337">
        <v>8</v>
      </c>
      <c r="L337">
        <v>18</v>
      </c>
      <c r="M337">
        <v>0</v>
      </c>
      <c r="N337">
        <v>0</v>
      </c>
      <c r="O337">
        <v>34</v>
      </c>
      <c r="P337">
        <v>114</v>
      </c>
      <c r="Q337">
        <v>126</v>
      </c>
      <c r="R337">
        <v>45</v>
      </c>
      <c r="S337">
        <v>0</v>
      </c>
      <c r="T337" t="s">
        <v>417</v>
      </c>
      <c r="U337">
        <f>VLOOKUP(T337, '1.shp-prabhag-mapping-area'!B:G, 3, FALSE)</f>
        <v>9.2533264148499993E-8</v>
      </c>
      <c r="V337">
        <f>VLOOKUP(T337, '1.shp-prabhag-mapping-area'!B:G,6,FALSE)</f>
        <v>35</v>
      </c>
      <c r="W337" t="s">
        <v>1336</v>
      </c>
      <c r="X337">
        <f t="shared" si="10"/>
        <v>7294.6740419395665</v>
      </c>
      <c r="Y337">
        <f t="shared" si="11"/>
        <v>4.753521126760563</v>
      </c>
    </row>
    <row r="338" spans="1:25" x14ac:dyDescent="0.2">
      <c r="A338">
        <v>440</v>
      </c>
      <c r="B338" t="s">
        <v>1284</v>
      </c>
      <c r="C338" t="s">
        <v>810</v>
      </c>
      <c r="D338" t="s">
        <v>415</v>
      </c>
      <c r="E338">
        <v>35</v>
      </c>
      <c r="F338" t="s">
        <v>1365</v>
      </c>
      <c r="G338">
        <v>37</v>
      </c>
      <c r="H338">
        <v>175</v>
      </c>
      <c r="I338">
        <v>0.5</v>
      </c>
      <c r="J338" t="s">
        <v>1366</v>
      </c>
      <c r="K338">
        <v>2</v>
      </c>
      <c r="L338">
        <v>5</v>
      </c>
      <c r="M338">
        <v>0</v>
      </c>
      <c r="N338">
        <v>0</v>
      </c>
      <c r="O338">
        <v>4</v>
      </c>
      <c r="P338">
        <v>32</v>
      </c>
      <c r="Q338">
        <v>32</v>
      </c>
      <c r="R338">
        <v>30</v>
      </c>
      <c r="S338">
        <v>0</v>
      </c>
      <c r="T338" t="s">
        <v>415</v>
      </c>
      <c r="U338">
        <f>VLOOKUP(T338, '1.shp-prabhag-mapping-area'!B:G, 3, FALSE)</f>
        <v>4.6538103442799999E-8</v>
      </c>
      <c r="V338">
        <f>VLOOKUP(T338, '1.shp-prabhag-mapping-area'!B:G,6,FALSE)</f>
        <v>35</v>
      </c>
      <c r="W338">
        <v>0</v>
      </c>
      <c r="X338">
        <f t="shared" si="10"/>
        <v>3760.3595130405902</v>
      </c>
      <c r="Y338">
        <f t="shared" si="11"/>
        <v>4.7297297297297298</v>
      </c>
    </row>
    <row r="339" spans="1:25" x14ac:dyDescent="0.2">
      <c r="A339">
        <v>441</v>
      </c>
      <c r="B339" t="s">
        <v>1284</v>
      </c>
      <c r="C339" t="s">
        <v>811</v>
      </c>
      <c r="D339" t="s">
        <v>417</v>
      </c>
      <c r="E339">
        <v>35</v>
      </c>
      <c r="F339" t="s">
        <v>1363</v>
      </c>
      <c r="G339">
        <v>26</v>
      </c>
      <c r="H339">
        <v>115</v>
      </c>
      <c r="I339">
        <v>0.5</v>
      </c>
      <c r="J339" t="s">
        <v>1366</v>
      </c>
      <c r="K339">
        <v>2</v>
      </c>
      <c r="L339">
        <v>2</v>
      </c>
      <c r="M339">
        <v>0</v>
      </c>
      <c r="N339">
        <v>0</v>
      </c>
      <c r="O339">
        <v>0</v>
      </c>
      <c r="P339">
        <v>23</v>
      </c>
      <c r="Q339">
        <v>18</v>
      </c>
      <c r="R339">
        <v>25</v>
      </c>
      <c r="S339">
        <v>0</v>
      </c>
      <c r="T339" t="s">
        <v>417</v>
      </c>
      <c r="U339">
        <f>VLOOKUP(T339, '1.shp-prabhag-mapping-area'!B:G, 3, FALSE)</f>
        <v>9.2533264148499993E-8</v>
      </c>
      <c r="V339">
        <f>VLOOKUP(T339, '1.shp-prabhag-mapping-area'!B:G,6,FALSE)</f>
        <v>35</v>
      </c>
      <c r="W339" t="s">
        <v>1336</v>
      </c>
      <c r="X339">
        <f t="shared" si="10"/>
        <v>1242.7963182563706</v>
      </c>
      <c r="Y339">
        <f t="shared" si="11"/>
        <v>4.4230769230769234</v>
      </c>
    </row>
    <row r="340" spans="1:25" x14ac:dyDescent="0.2">
      <c r="A340">
        <v>442</v>
      </c>
      <c r="B340" t="s">
        <v>1284</v>
      </c>
      <c r="C340" t="s">
        <v>812</v>
      </c>
      <c r="D340" t="s">
        <v>420</v>
      </c>
      <c r="E340">
        <v>35</v>
      </c>
      <c r="F340" t="s">
        <v>1365</v>
      </c>
      <c r="G340">
        <v>2488</v>
      </c>
      <c r="H340">
        <v>10920</v>
      </c>
      <c r="I340">
        <v>5</v>
      </c>
      <c r="J340" t="s">
        <v>1366</v>
      </c>
      <c r="K340">
        <v>115</v>
      </c>
      <c r="L340">
        <v>122</v>
      </c>
      <c r="M340">
        <v>0</v>
      </c>
      <c r="N340">
        <v>0</v>
      </c>
      <c r="O340">
        <v>0</v>
      </c>
      <c r="P340">
        <v>1938</v>
      </c>
      <c r="Q340">
        <v>1894</v>
      </c>
      <c r="R340">
        <v>106</v>
      </c>
      <c r="S340">
        <v>0</v>
      </c>
      <c r="T340" t="s">
        <v>420</v>
      </c>
      <c r="U340">
        <f>VLOOKUP(T340, '1.shp-prabhag-mapping-area'!B:G, 3, FALSE)</f>
        <v>4.7994724305899996E-6</v>
      </c>
      <c r="V340">
        <f>VLOOKUP(T340, '1.shp-prabhag-mapping-area'!B:G,6,FALSE)</f>
        <v>35</v>
      </c>
      <c r="W340">
        <v>0</v>
      </c>
      <c r="X340">
        <f t="shared" si="10"/>
        <v>2275.2500734039227</v>
      </c>
      <c r="Y340">
        <f t="shared" si="11"/>
        <v>4.389067524115756</v>
      </c>
    </row>
    <row r="341" spans="1:25" x14ac:dyDescent="0.2">
      <c r="A341">
        <v>443</v>
      </c>
      <c r="B341" t="s">
        <v>1284</v>
      </c>
      <c r="C341" t="s">
        <v>813</v>
      </c>
      <c r="D341" t="s">
        <v>419</v>
      </c>
      <c r="E341">
        <v>35</v>
      </c>
      <c r="F341" t="s">
        <v>1365</v>
      </c>
      <c r="G341">
        <v>223</v>
      </c>
      <c r="H341">
        <v>1060</v>
      </c>
      <c r="I341">
        <v>0.5</v>
      </c>
      <c r="J341" t="s">
        <v>1366</v>
      </c>
      <c r="K341">
        <v>12</v>
      </c>
      <c r="L341">
        <v>19</v>
      </c>
      <c r="M341">
        <v>0</v>
      </c>
      <c r="N341">
        <v>0</v>
      </c>
      <c r="O341">
        <v>0</v>
      </c>
      <c r="P341">
        <v>192</v>
      </c>
      <c r="Q341">
        <v>187</v>
      </c>
      <c r="R341">
        <v>30</v>
      </c>
      <c r="S341">
        <v>0</v>
      </c>
      <c r="T341" t="s">
        <v>419</v>
      </c>
      <c r="U341">
        <f>VLOOKUP(T341, '1.shp-prabhag-mapping-area'!B:G, 3, FALSE)</f>
        <v>3.7771846961200002E-7</v>
      </c>
      <c r="V341">
        <f>VLOOKUP(T341, '1.shp-prabhag-mapping-area'!B:G,6,FALSE)</f>
        <v>35</v>
      </c>
      <c r="W341">
        <v>0</v>
      </c>
      <c r="X341">
        <f t="shared" si="10"/>
        <v>2806.3229237607929</v>
      </c>
      <c r="Y341">
        <f t="shared" si="11"/>
        <v>4.753363228699552</v>
      </c>
    </row>
    <row r="342" spans="1:25" x14ac:dyDescent="0.2">
      <c r="A342">
        <v>444</v>
      </c>
      <c r="B342" t="s">
        <v>1284</v>
      </c>
      <c r="C342" t="s">
        <v>814</v>
      </c>
      <c r="D342" t="s">
        <v>413</v>
      </c>
      <c r="E342">
        <v>35</v>
      </c>
      <c r="F342" t="s">
        <v>1365</v>
      </c>
      <c r="G342">
        <v>128</v>
      </c>
      <c r="H342">
        <v>590</v>
      </c>
      <c r="I342">
        <v>0.5</v>
      </c>
      <c r="J342" t="s">
        <v>1366</v>
      </c>
      <c r="K342">
        <v>7</v>
      </c>
      <c r="L342">
        <v>16</v>
      </c>
      <c r="M342">
        <v>0</v>
      </c>
      <c r="N342">
        <v>0</v>
      </c>
      <c r="O342">
        <v>15</v>
      </c>
      <c r="P342">
        <v>98</v>
      </c>
      <c r="Q342">
        <v>106</v>
      </c>
      <c r="R342">
        <v>45</v>
      </c>
      <c r="S342">
        <v>0</v>
      </c>
      <c r="T342" t="s">
        <v>413</v>
      </c>
      <c r="U342">
        <f>VLOOKUP(T342, '1.shp-prabhag-mapping-area'!B:G, 3, FALSE)</f>
        <v>6.1887013467600005E-7</v>
      </c>
      <c r="V342">
        <f>VLOOKUP(T342, '1.shp-prabhag-mapping-area'!B:G,6,FALSE)</f>
        <v>35</v>
      </c>
      <c r="W342" t="s">
        <v>1336</v>
      </c>
      <c r="X342">
        <f t="shared" si="10"/>
        <v>953.35025386042491</v>
      </c>
      <c r="Y342">
        <f t="shared" si="11"/>
        <v>4.609375</v>
      </c>
    </row>
    <row r="343" spans="1:25" x14ac:dyDescent="0.2">
      <c r="A343">
        <v>445</v>
      </c>
      <c r="B343" t="s">
        <v>1284</v>
      </c>
      <c r="C343" t="s">
        <v>538</v>
      </c>
      <c r="D343" t="s">
        <v>27</v>
      </c>
      <c r="E343">
        <v>8</v>
      </c>
      <c r="F343" t="s">
        <v>1363</v>
      </c>
      <c r="G343">
        <v>29</v>
      </c>
      <c r="H343">
        <v>145</v>
      </c>
      <c r="I343">
        <v>0.5</v>
      </c>
      <c r="J343" t="s">
        <v>1366</v>
      </c>
      <c r="K343">
        <v>2</v>
      </c>
      <c r="L343">
        <v>4</v>
      </c>
      <c r="M343">
        <v>0</v>
      </c>
      <c r="N343">
        <v>0</v>
      </c>
      <c r="O343">
        <v>3</v>
      </c>
      <c r="P343">
        <v>24</v>
      </c>
      <c r="Q343">
        <v>21</v>
      </c>
      <c r="R343">
        <v>25</v>
      </c>
      <c r="S343">
        <v>0</v>
      </c>
      <c r="T343" t="s">
        <v>27</v>
      </c>
      <c r="U343">
        <f>VLOOKUP(T343, '1.shp-prabhag-mapping-area'!B:G, 3, FALSE)</f>
        <v>2.9096335843300001E-6</v>
      </c>
      <c r="V343">
        <f>VLOOKUP(T343, '1.shp-prabhag-mapping-area'!B:G,6,FALSE)</f>
        <v>8</v>
      </c>
      <c r="W343">
        <v>0</v>
      </c>
      <c r="X343">
        <f t="shared" si="10"/>
        <v>49.834453651107779</v>
      </c>
      <c r="Y343">
        <f t="shared" si="11"/>
        <v>5</v>
      </c>
    </row>
    <row r="344" spans="1:25" x14ac:dyDescent="0.2">
      <c r="A344">
        <v>446</v>
      </c>
      <c r="B344" t="s">
        <v>1284</v>
      </c>
      <c r="C344" t="s">
        <v>815</v>
      </c>
      <c r="D344" t="s">
        <v>142</v>
      </c>
      <c r="E344">
        <v>20</v>
      </c>
      <c r="F344" t="s">
        <v>1365</v>
      </c>
      <c r="G344">
        <v>388</v>
      </c>
      <c r="H344">
        <v>1700</v>
      </c>
      <c r="I344">
        <v>1</v>
      </c>
      <c r="J344" t="s">
        <v>1366</v>
      </c>
      <c r="K344">
        <v>18</v>
      </c>
      <c r="L344">
        <v>3</v>
      </c>
      <c r="M344">
        <v>0</v>
      </c>
      <c r="N344">
        <v>0</v>
      </c>
      <c r="O344">
        <v>1</v>
      </c>
      <c r="P344">
        <v>100</v>
      </c>
      <c r="Q344">
        <v>310</v>
      </c>
      <c r="R344">
        <v>95</v>
      </c>
      <c r="S344">
        <v>0</v>
      </c>
      <c r="T344" t="s">
        <v>142</v>
      </c>
      <c r="U344">
        <f>VLOOKUP(T344, '1.shp-prabhag-mapping-area'!B:G, 3, FALSE)</f>
        <v>4.2319075767400001E-7</v>
      </c>
      <c r="V344">
        <f>VLOOKUP(T344, '1.shp-prabhag-mapping-area'!B:G,6,FALSE)</f>
        <v>20</v>
      </c>
      <c r="W344">
        <v>0</v>
      </c>
      <c r="X344">
        <f t="shared" si="10"/>
        <v>4017.1009625630222</v>
      </c>
      <c r="Y344">
        <f t="shared" si="11"/>
        <v>4.3814432989690726</v>
      </c>
    </row>
    <row r="345" spans="1:25" x14ac:dyDescent="0.2">
      <c r="A345">
        <v>447</v>
      </c>
      <c r="B345" t="s">
        <v>1284</v>
      </c>
      <c r="C345" t="s">
        <v>816</v>
      </c>
      <c r="D345" t="s">
        <v>140</v>
      </c>
      <c r="E345">
        <v>20</v>
      </c>
      <c r="F345" t="s">
        <v>1363</v>
      </c>
      <c r="G345">
        <v>235</v>
      </c>
      <c r="H345">
        <v>1030</v>
      </c>
      <c r="I345">
        <v>0.8</v>
      </c>
      <c r="J345" t="s">
        <v>1366</v>
      </c>
      <c r="K345">
        <v>11</v>
      </c>
      <c r="L345">
        <v>1</v>
      </c>
      <c r="M345">
        <v>0</v>
      </c>
      <c r="N345">
        <v>0</v>
      </c>
      <c r="O345">
        <v>1</v>
      </c>
      <c r="P345">
        <v>51</v>
      </c>
      <c r="Q345">
        <v>230</v>
      </c>
      <c r="R345">
        <v>70</v>
      </c>
      <c r="S345">
        <v>0</v>
      </c>
      <c r="T345" t="s">
        <v>140</v>
      </c>
      <c r="U345">
        <f>VLOOKUP(T345, '1.shp-prabhag-mapping-area'!B:G, 3, FALSE)</f>
        <v>1.0673983912099999E-6</v>
      </c>
      <c r="V345">
        <f>VLOOKUP(T345, '1.shp-prabhag-mapping-area'!B:G,6,FALSE)</f>
        <v>20</v>
      </c>
      <c r="W345">
        <v>0</v>
      </c>
      <c r="X345">
        <f t="shared" si="10"/>
        <v>964.96304330419184</v>
      </c>
      <c r="Y345">
        <f t="shared" si="11"/>
        <v>4.3829787234042552</v>
      </c>
    </row>
    <row r="346" spans="1:25" x14ac:dyDescent="0.2">
      <c r="A346">
        <v>448</v>
      </c>
      <c r="B346" t="s">
        <v>1284</v>
      </c>
      <c r="C346" t="s">
        <v>817</v>
      </c>
      <c r="D346" t="s">
        <v>137</v>
      </c>
      <c r="E346">
        <v>20</v>
      </c>
      <c r="F346" t="s">
        <v>1365</v>
      </c>
      <c r="G346">
        <v>251</v>
      </c>
      <c r="H346">
        <v>1100</v>
      </c>
      <c r="I346">
        <v>0.9</v>
      </c>
      <c r="J346" t="s">
        <v>1366</v>
      </c>
      <c r="K346">
        <v>12</v>
      </c>
      <c r="L346">
        <v>2</v>
      </c>
      <c r="M346">
        <v>0</v>
      </c>
      <c r="N346">
        <v>0</v>
      </c>
      <c r="O346">
        <v>1</v>
      </c>
      <c r="P346">
        <v>51</v>
      </c>
      <c r="Q346">
        <v>240</v>
      </c>
      <c r="R346">
        <v>70</v>
      </c>
      <c r="S346">
        <v>0</v>
      </c>
      <c r="T346" t="s">
        <v>137</v>
      </c>
      <c r="U346">
        <f>VLOOKUP(T346, '1.shp-prabhag-mapping-area'!B:G, 3, FALSE)</f>
        <v>9.7638693945800007E-7</v>
      </c>
      <c r="V346">
        <f>VLOOKUP(T346, '1.shp-prabhag-mapping-area'!B:G,6,FALSE)</f>
        <v>20</v>
      </c>
      <c r="W346" t="s">
        <v>1335</v>
      </c>
      <c r="X346">
        <f t="shared" si="10"/>
        <v>1126.6025338382942</v>
      </c>
      <c r="Y346">
        <f t="shared" si="11"/>
        <v>4.382470119521912</v>
      </c>
    </row>
    <row r="347" spans="1:25" x14ac:dyDescent="0.2">
      <c r="A347">
        <v>449</v>
      </c>
      <c r="B347" t="s">
        <v>1284</v>
      </c>
      <c r="C347" t="s">
        <v>818</v>
      </c>
      <c r="D347" t="s">
        <v>141</v>
      </c>
      <c r="E347">
        <v>20</v>
      </c>
      <c r="F347" t="s">
        <v>1363</v>
      </c>
      <c r="G347">
        <v>552</v>
      </c>
      <c r="H347">
        <v>2629</v>
      </c>
      <c r="I347">
        <v>1.5</v>
      </c>
      <c r="J347" t="s">
        <v>1366</v>
      </c>
      <c r="K347">
        <v>28</v>
      </c>
      <c r="L347">
        <v>1</v>
      </c>
      <c r="M347">
        <v>0</v>
      </c>
      <c r="N347">
        <v>0</v>
      </c>
      <c r="O347">
        <v>1</v>
      </c>
      <c r="P347">
        <v>116</v>
      </c>
      <c r="Q347">
        <v>495</v>
      </c>
      <c r="R347">
        <v>107</v>
      </c>
      <c r="S347">
        <v>0</v>
      </c>
      <c r="T347" t="s">
        <v>141</v>
      </c>
      <c r="U347">
        <f>VLOOKUP(T347, '1.shp-prabhag-mapping-area'!B:G, 3, FALSE)</f>
        <v>7.3712286199700005E-7</v>
      </c>
      <c r="V347">
        <f>VLOOKUP(T347, '1.shp-prabhag-mapping-area'!B:G,6,FALSE)</f>
        <v>20</v>
      </c>
      <c r="W347">
        <v>0</v>
      </c>
      <c r="X347">
        <f t="shared" si="10"/>
        <v>3566.5696121234937</v>
      </c>
      <c r="Y347">
        <f t="shared" si="11"/>
        <v>4.76268115942029</v>
      </c>
    </row>
    <row r="348" spans="1:25" x14ac:dyDescent="0.2">
      <c r="A348">
        <v>450</v>
      </c>
      <c r="B348" t="s">
        <v>1284</v>
      </c>
      <c r="C348" t="s">
        <v>819</v>
      </c>
      <c r="D348" t="s">
        <v>153</v>
      </c>
      <c r="E348">
        <v>20</v>
      </c>
      <c r="F348" t="s">
        <v>1363</v>
      </c>
      <c r="G348">
        <v>503</v>
      </c>
      <c r="H348">
        <v>2206</v>
      </c>
      <c r="I348">
        <v>1.2</v>
      </c>
      <c r="J348" t="s">
        <v>1366</v>
      </c>
      <c r="K348">
        <v>24</v>
      </c>
      <c r="L348">
        <v>1</v>
      </c>
      <c r="M348">
        <v>0</v>
      </c>
      <c r="N348">
        <v>0</v>
      </c>
      <c r="O348">
        <v>3</v>
      </c>
      <c r="P348">
        <v>95</v>
      </c>
      <c r="Q348">
        <v>450</v>
      </c>
      <c r="R348">
        <v>107</v>
      </c>
      <c r="S348">
        <v>0</v>
      </c>
      <c r="T348" t="s">
        <v>153</v>
      </c>
      <c r="U348">
        <f>VLOOKUP(T348, '1.shp-prabhag-mapping-area'!B:G, 3, FALSE)</f>
        <v>2.3751258789099999E-7</v>
      </c>
      <c r="V348">
        <f>VLOOKUP(T348, '1.shp-prabhag-mapping-area'!B:G,6,FALSE)</f>
        <v>20</v>
      </c>
      <c r="W348">
        <v>0</v>
      </c>
      <c r="X348">
        <f t="shared" si="10"/>
        <v>9287.9287771155286</v>
      </c>
      <c r="Y348">
        <f t="shared" si="11"/>
        <v>4.3856858846918492</v>
      </c>
    </row>
    <row r="349" spans="1:25" x14ac:dyDescent="0.2">
      <c r="A349">
        <v>451</v>
      </c>
      <c r="B349" t="s">
        <v>1284</v>
      </c>
      <c r="C349" t="s">
        <v>820</v>
      </c>
      <c r="D349" t="s">
        <v>139</v>
      </c>
      <c r="E349">
        <v>20</v>
      </c>
      <c r="F349" t="s">
        <v>1363</v>
      </c>
      <c r="G349">
        <v>375</v>
      </c>
      <c r="H349">
        <v>1645</v>
      </c>
      <c r="I349">
        <v>0.7</v>
      </c>
      <c r="J349" t="s">
        <v>1366</v>
      </c>
      <c r="K349">
        <v>18</v>
      </c>
      <c r="L349">
        <v>2</v>
      </c>
      <c r="M349">
        <v>0</v>
      </c>
      <c r="N349">
        <v>0</v>
      </c>
      <c r="O349">
        <v>3</v>
      </c>
      <c r="P349">
        <v>75</v>
      </c>
      <c r="Q349">
        <v>340</v>
      </c>
      <c r="R349">
        <v>60</v>
      </c>
      <c r="S349">
        <v>0</v>
      </c>
      <c r="T349" t="s">
        <v>139</v>
      </c>
      <c r="U349">
        <f>VLOOKUP(T349, '1.shp-prabhag-mapping-area'!B:G, 3, FALSE)</f>
        <v>1.1351884117099999E-6</v>
      </c>
      <c r="V349">
        <f>VLOOKUP(T349, '1.shp-prabhag-mapping-area'!B:G,6,FALSE)</f>
        <v>20</v>
      </c>
      <c r="W349">
        <v>0</v>
      </c>
      <c r="X349">
        <f t="shared" si="10"/>
        <v>1449.0986544885895</v>
      </c>
      <c r="Y349">
        <f t="shared" si="11"/>
        <v>4.3866666666666667</v>
      </c>
    </row>
    <row r="350" spans="1:25" x14ac:dyDescent="0.2">
      <c r="A350">
        <v>452</v>
      </c>
      <c r="B350" t="s">
        <v>1284</v>
      </c>
      <c r="C350" t="s">
        <v>821</v>
      </c>
      <c r="D350" t="s">
        <v>145</v>
      </c>
      <c r="E350">
        <v>20</v>
      </c>
      <c r="F350" t="s">
        <v>1365</v>
      </c>
      <c r="G350">
        <v>36</v>
      </c>
      <c r="H350">
        <v>179</v>
      </c>
      <c r="I350">
        <v>0.5</v>
      </c>
      <c r="J350" t="s">
        <v>1366</v>
      </c>
      <c r="K350">
        <v>2</v>
      </c>
      <c r="L350">
        <v>1</v>
      </c>
      <c r="M350">
        <v>0</v>
      </c>
      <c r="N350">
        <v>0</v>
      </c>
      <c r="O350">
        <v>1</v>
      </c>
      <c r="P350">
        <v>20</v>
      </c>
      <c r="Q350">
        <v>35</v>
      </c>
      <c r="R350">
        <v>30</v>
      </c>
      <c r="S350">
        <v>0</v>
      </c>
      <c r="T350" t="s">
        <v>145</v>
      </c>
      <c r="U350">
        <f>VLOOKUP(T350, '1.shp-prabhag-mapping-area'!B:G, 3, FALSE)</f>
        <v>5.3079522992200004E-7</v>
      </c>
      <c r="V350">
        <f>VLOOKUP(T350, '1.shp-prabhag-mapping-area'!B:G,6,FALSE)</f>
        <v>20</v>
      </c>
      <c r="W350" t="s">
        <v>1335</v>
      </c>
      <c r="X350">
        <f t="shared" si="10"/>
        <v>337.22985797423974</v>
      </c>
      <c r="Y350">
        <f t="shared" si="11"/>
        <v>4.9722222222222223</v>
      </c>
    </row>
    <row r="351" spans="1:25" x14ac:dyDescent="0.2">
      <c r="A351">
        <v>453</v>
      </c>
      <c r="B351" t="s">
        <v>1284</v>
      </c>
      <c r="C351" t="s">
        <v>822</v>
      </c>
      <c r="D351" t="s">
        <v>150</v>
      </c>
      <c r="E351">
        <v>21</v>
      </c>
      <c r="F351" t="s">
        <v>1365</v>
      </c>
      <c r="G351">
        <v>258</v>
      </c>
      <c r="H351">
        <v>1228</v>
      </c>
      <c r="I351">
        <v>1.5</v>
      </c>
      <c r="J351" t="s">
        <v>1366</v>
      </c>
      <c r="K351">
        <v>13</v>
      </c>
      <c r="L351">
        <v>1</v>
      </c>
      <c r="M351">
        <v>0</v>
      </c>
      <c r="N351">
        <v>0</v>
      </c>
      <c r="O351">
        <v>1</v>
      </c>
      <c r="P351">
        <v>55</v>
      </c>
      <c r="Q351">
        <v>225</v>
      </c>
      <c r="R351">
        <v>107</v>
      </c>
      <c r="S351">
        <v>0</v>
      </c>
      <c r="T351" t="s">
        <v>150</v>
      </c>
      <c r="U351">
        <f>VLOOKUP(T351, '1.shp-prabhag-mapping-area'!B:G, 3, FALSE)</f>
        <v>6.2656982174400004E-7</v>
      </c>
      <c r="V351">
        <f>VLOOKUP(T351, '1.shp-prabhag-mapping-area'!B:G,6,FALSE)</f>
        <v>21</v>
      </c>
      <c r="W351">
        <v>0</v>
      </c>
      <c r="X351">
        <f t="shared" si="10"/>
        <v>1959.8773470799692</v>
      </c>
      <c r="Y351">
        <f t="shared" si="11"/>
        <v>4.7596899224806197</v>
      </c>
    </row>
    <row r="352" spans="1:25" x14ac:dyDescent="0.2">
      <c r="A352">
        <v>454</v>
      </c>
      <c r="B352" t="s">
        <v>1284</v>
      </c>
      <c r="C352" t="s">
        <v>823</v>
      </c>
      <c r="D352" t="s">
        <v>144</v>
      </c>
      <c r="E352">
        <v>21</v>
      </c>
      <c r="F352" t="s">
        <v>1365</v>
      </c>
      <c r="G352">
        <v>133</v>
      </c>
      <c r="H352">
        <v>633</v>
      </c>
      <c r="I352">
        <v>0.5</v>
      </c>
      <c r="J352" t="s">
        <v>1366</v>
      </c>
      <c r="K352">
        <v>7</v>
      </c>
      <c r="L352">
        <v>1</v>
      </c>
      <c r="M352">
        <v>0</v>
      </c>
      <c r="N352">
        <v>0</v>
      </c>
      <c r="O352">
        <v>2</v>
      </c>
      <c r="P352">
        <v>25</v>
      </c>
      <c r="Q352">
        <v>90</v>
      </c>
      <c r="R352">
        <v>45</v>
      </c>
      <c r="S352">
        <v>0</v>
      </c>
      <c r="T352" t="s">
        <v>144</v>
      </c>
      <c r="U352">
        <f>VLOOKUP(T352, '1.shp-prabhag-mapping-area'!B:G, 3, FALSE)</f>
        <v>2.8944732614999998E-7</v>
      </c>
      <c r="V352">
        <f>VLOOKUP(T352, '1.shp-prabhag-mapping-area'!B:G,6,FALSE)</f>
        <v>21</v>
      </c>
      <c r="W352">
        <v>0</v>
      </c>
      <c r="X352">
        <f t="shared" si="10"/>
        <v>2186.926403569405</v>
      </c>
      <c r="Y352">
        <f t="shared" si="11"/>
        <v>4.7593984962406015</v>
      </c>
    </row>
    <row r="353" spans="1:25" x14ac:dyDescent="0.2">
      <c r="A353">
        <v>455</v>
      </c>
      <c r="B353" t="s">
        <v>1284</v>
      </c>
      <c r="C353" t="s">
        <v>824</v>
      </c>
      <c r="D353" t="s">
        <v>146</v>
      </c>
      <c r="E353">
        <v>20</v>
      </c>
      <c r="F353" t="s">
        <v>1363</v>
      </c>
      <c r="G353">
        <v>255</v>
      </c>
      <c r="H353">
        <v>1301</v>
      </c>
      <c r="I353">
        <v>0.9</v>
      </c>
      <c r="J353" t="s">
        <v>1366</v>
      </c>
      <c r="K353">
        <v>14</v>
      </c>
      <c r="L353">
        <v>1</v>
      </c>
      <c r="M353">
        <v>0</v>
      </c>
      <c r="N353">
        <v>0</v>
      </c>
      <c r="O353">
        <v>2</v>
      </c>
      <c r="P353">
        <v>60</v>
      </c>
      <c r="Q353">
        <v>250</v>
      </c>
      <c r="R353">
        <v>70</v>
      </c>
      <c r="S353">
        <v>0</v>
      </c>
      <c r="T353" t="s">
        <v>146</v>
      </c>
      <c r="U353">
        <f>VLOOKUP(T353, '1.shp-prabhag-mapping-area'!B:G, 3, FALSE)</f>
        <v>1.8977657551499999E-7</v>
      </c>
      <c r="V353">
        <f>VLOOKUP(T353, '1.shp-prabhag-mapping-area'!B:G,6,FALSE)</f>
        <v>20</v>
      </c>
      <c r="W353">
        <v>0</v>
      </c>
      <c r="X353">
        <f t="shared" si="10"/>
        <v>6855.4298467524441</v>
      </c>
      <c r="Y353">
        <f t="shared" si="11"/>
        <v>5.1019607843137251</v>
      </c>
    </row>
    <row r="354" spans="1:25" x14ac:dyDescent="0.2">
      <c r="A354">
        <v>456</v>
      </c>
      <c r="B354" t="s">
        <v>1284</v>
      </c>
      <c r="C354" t="s">
        <v>825</v>
      </c>
      <c r="D354" t="s">
        <v>147</v>
      </c>
      <c r="E354">
        <v>20</v>
      </c>
      <c r="F354" t="s">
        <v>1363</v>
      </c>
      <c r="G354">
        <v>188</v>
      </c>
      <c r="H354">
        <v>892</v>
      </c>
      <c r="I354">
        <v>0.5</v>
      </c>
      <c r="J354" t="s">
        <v>1366</v>
      </c>
      <c r="K354">
        <v>10</v>
      </c>
      <c r="L354">
        <v>2</v>
      </c>
      <c r="M354">
        <v>0</v>
      </c>
      <c r="N354">
        <v>0</v>
      </c>
      <c r="O354">
        <v>1</v>
      </c>
      <c r="P354">
        <v>40</v>
      </c>
      <c r="Q354">
        <v>170</v>
      </c>
      <c r="R354">
        <v>45</v>
      </c>
      <c r="S354">
        <v>0</v>
      </c>
      <c r="T354" t="s">
        <v>147</v>
      </c>
      <c r="U354">
        <f>VLOOKUP(T354, '1.shp-prabhag-mapping-area'!B:G, 3, FALSE)</f>
        <v>3.3252422141199998E-7</v>
      </c>
      <c r="V354">
        <f>VLOOKUP(T354, '1.shp-prabhag-mapping-area'!B:G,6,FALSE)</f>
        <v>20</v>
      </c>
      <c r="W354" t="s">
        <v>1335</v>
      </c>
      <c r="X354">
        <f t="shared" si="10"/>
        <v>2682.5113557511509</v>
      </c>
      <c r="Y354">
        <f t="shared" si="11"/>
        <v>4.7446808510638299</v>
      </c>
    </row>
    <row r="355" spans="1:25" x14ac:dyDescent="0.2">
      <c r="A355">
        <v>457</v>
      </c>
      <c r="B355" t="s">
        <v>1284</v>
      </c>
      <c r="C355" t="s">
        <v>826</v>
      </c>
      <c r="D355" t="s">
        <v>149</v>
      </c>
      <c r="E355">
        <v>20</v>
      </c>
      <c r="F355" t="s">
        <v>1365</v>
      </c>
      <c r="G355">
        <v>809</v>
      </c>
      <c r="H355">
        <v>3833</v>
      </c>
      <c r="I355">
        <v>1.5</v>
      </c>
      <c r="J355" t="s">
        <v>1366</v>
      </c>
      <c r="K355">
        <v>41</v>
      </c>
      <c r="L355">
        <v>3</v>
      </c>
      <c r="M355">
        <v>0</v>
      </c>
      <c r="N355">
        <v>0</v>
      </c>
      <c r="O355">
        <v>2</v>
      </c>
      <c r="P355">
        <v>200</v>
      </c>
      <c r="Q355">
        <v>760</v>
      </c>
      <c r="R355">
        <v>107</v>
      </c>
      <c r="S355">
        <v>0</v>
      </c>
      <c r="T355" t="s">
        <v>149</v>
      </c>
      <c r="U355">
        <f>VLOOKUP(T355, '1.shp-prabhag-mapping-area'!B:G, 3, FALSE)</f>
        <v>1.6376172308E-6</v>
      </c>
      <c r="V355">
        <f>VLOOKUP(T355, '1.shp-prabhag-mapping-area'!B:G,6,FALSE)</f>
        <v>20</v>
      </c>
      <c r="W355">
        <v>0</v>
      </c>
      <c r="X355">
        <f t="shared" si="10"/>
        <v>2340.5957924169638</v>
      </c>
      <c r="Y355">
        <f t="shared" si="11"/>
        <v>4.7379480840543877</v>
      </c>
    </row>
    <row r="356" spans="1:25" x14ac:dyDescent="0.2">
      <c r="A356">
        <v>458</v>
      </c>
      <c r="B356" t="s">
        <v>1284</v>
      </c>
      <c r="C356" t="s">
        <v>827</v>
      </c>
      <c r="D356" t="s">
        <v>148</v>
      </c>
      <c r="E356">
        <v>20</v>
      </c>
      <c r="F356" t="s">
        <v>1365</v>
      </c>
      <c r="G356">
        <v>1184</v>
      </c>
      <c r="H356">
        <v>5194</v>
      </c>
      <c r="I356">
        <v>1.5</v>
      </c>
      <c r="J356" t="s">
        <v>1366</v>
      </c>
      <c r="K356">
        <v>55</v>
      </c>
      <c r="L356">
        <v>2</v>
      </c>
      <c r="M356">
        <v>0</v>
      </c>
      <c r="N356">
        <v>0</v>
      </c>
      <c r="O356">
        <v>2</v>
      </c>
      <c r="P356">
        <v>230</v>
      </c>
      <c r="Q356">
        <v>900</v>
      </c>
      <c r="R356">
        <v>107</v>
      </c>
      <c r="S356">
        <v>0</v>
      </c>
      <c r="T356" t="s">
        <v>148</v>
      </c>
      <c r="U356">
        <f>VLOOKUP(T356, '1.shp-prabhag-mapping-area'!B:G, 3, FALSE)</f>
        <v>8.1519436191099995E-7</v>
      </c>
      <c r="V356">
        <f>VLOOKUP(T356, '1.shp-prabhag-mapping-area'!B:G,6,FALSE)</f>
        <v>20</v>
      </c>
      <c r="W356" t="s">
        <v>1335</v>
      </c>
      <c r="X356">
        <f t="shared" si="10"/>
        <v>6371.4866572728615</v>
      </c>
      <c r="Y356">
        <f t="shared" si="11"/>
        <v>4.3868243243243246</v>
      </c>
    </row>
    <row r="357" spans="1:25" x14ac:dyDescent="0.2">
      <c r="A357">
        <v>459</v>
      </c>
      <c r="B357" t="s">
        <v>1284</v>
      </c>
      <c r="C357" t="s">
        <v>828</v>
      </c>
      <c r="D357" t="s">
        <v>151</v>
      </c>
      <c r="E357">
        <v>20</v>
      </c>
      <c r="F357" t="s">
        <v>1365</v>
      </c>
      <c r="G357">
        <v>119</v>
      </c>
      <c r="H357">
        <v>522</v>
      </c>
      <c r="I357">
        <v>0.5</v>
      </c>
      <c r="J357" t="s">
        <v>1366</v>
      </c>
      <c r="K357">
        <v>6</v>
      </c>
      <c r="L357">
        <v>1</v>
      </c>
      <c r="M357">
        <v>0</v>
      </c>
      <c r="N357">
        <v>0</v>
      </c>
      <c r="O357">
        <v>0</v>
      </c>
      <c r="P357">
        <v>53</v>
      </c>
      <c r="Q357">
        <v>70</v>
      </c>
      <c r="R357">
        <v>45</v>
      </c>
      <c r="S357">
        <v>0</v>
      </c>
      <c r="T357" t="s">
        <v>151</v>
      </c>
      <c r="U357">
        <f>VLOOKUP(T357, '1.shp-prabhag-mapping-area'!B:G, 3, FALSE)</f>
        <v>7.8260264980399997E-7</v>
      </c>
      <c r="V357">
        <f>VLOOKUP(T357, '1.shp-prabhag-mapping-area'!B:G,6,FALSE)</f>
        <v>20</v>
      </c>
      <c r="W357" t="s">
        <v>1335</v>
      </c>
      <c r="X357">
        <f t="shared" si="10"/>
        <v>667.00515278185298</v>
      </c>
      <c r="Y357">
        <f t="shared" si="11"/>
        <v>4.3865546218487399</v>
      </c>
    </row>
    <row r="358" spans="1:25" x14ac:dyDescent="0.2">
      <c r="A358">
        <v>460</v>
      </c>
      <c r="B358" t="s">
        <v>1284</v>
      </c>
      <c r="C358" t="s">
        <v>829</v>
      </c>
      <c r="D358" t="s">
        <v>152</v>
      </c>
      <c r="E358">
        <v>20</v>
      </c>
      <c r="F358" t="s">
        <v>1365</v>
      </c>
      <c r="G358">
        <v>79</v>
      </c>
      <c r="H358">
        <v>373</v>
      </c>
      <c r="I358">
        <v>0.8</v>
      </c>
      <c r="J358" t="s">
        <v>1366</v>
      </c>
      <c r="K358">
        <v>4</v>
      </c>
      <c r="L358">
        <v>1</v>
      </c>
      <c r="M358">
        <v>0</v>
      </c>
      <c r="N358">
        <v>0</v>
      </c>
      <c r="O358">
        <v>1</v>
      </c>
      <c r="P358">
        <v>45</v>
      </c>
      <c r="Q358">
        <v>64</v>
      </c>
      <c r="R358">
        <v>70</v>
      </c>
      <c r="S358">
        <v>0</v>
      </c>
      <c r="T358" t="s">
        <v>152</v>
      </c>
      <c r="U358">
        <f>VLOOKUP(T358, '1.shp-prabhag-mapping-area'!B:G, 3, FALSE)</f>
        <v>2.3059513591600001E-7</v>
      </c>
      <c r="V358">
        <f>VLOOKUP(T358, '1.shp-prabhag-mapping-area'!B:G,6,FALSE)</f>
        <v>20</v>
      </c>
      <c r="W358" t="s">
        <v>1335</v>
      </c>
      <c r="X358">
        <f t="shared" si="10"/>
        <v>1617.5536336372443</v>
      </c>
      <c r="Y358">
        <f t="shared" si="11"/>
        <v>4.7215189873417724</v>
      </c>
    </row>
    <row r="359" spans="1:25" x14ac:dyDescent="0.2">
      <c r="A359">
        <v>461</v>
      </c>
      <c r="B359" t="s">
        <v>1284</v>
      </c>
      <c r="C359" t="s">
        <v>830</v>
      </c>
      <c r="D359" t="s">
        <v>168</v>
      </c>
      <c r="E359">
        <v>22</v>
      </c>
      <c r="F359" t="s">
        <v>1363</v>
      </c>
      <c r="G359">
        <v>120</v>
      </c>
      <c r="H359">
        <v>487</v>
      </c>
      <c r="I359">
        <v>0.8</v>
      </c>
      <c r="J359" t="s">
        <v>1366</v>
      </c>
      <c r="K359">
        <v>6</v>
      </c>
      <c r="L359">
        <v>1</v>
      </c>
      <c r="M359">
        <v>0</v>
      </c>
      <c r="N359">
        <v>0</v>
      </c>
      <c r="O359">
        <v>0</v>
      </c>
      <c r="P359">
        <v>65</v>
      </c>
      <c r="Q359">
        <v>95</v>
      </c>
      <c r="R359">
        <v>70</v>
      </c>
      <c r="S359">
        <v>0</v>
      </c>
      <c r="T359" t="s">
        <v>168</v>
      </c>
      <c r="U359">
        <f>VLOOKUP(T359, '1.shp-prabhag-mapping-area'!B:G, 3, FALSE)</f>
        <v>1.14138550926E-7</v>
      </c>
      <c r="V359">
        <f>VLOOKUP(T359, '1.shp-prabhag-mapping-area'!B:G,6,FALSE)</f>
        <v>22</v>
      </c>
      <c r="W359" t="s">
        <v>1335</v>
      </c>
      <c r="X359">
        <f t="shared" si="10"/>
        <v>4266.7441985989381</v>
      </c>
      <c r="Y359">
        <f t="shared" si="11"/>
        <v>4.0583333333333336</v>
      </c>
    </row>
    <row r="360" spans="1:25" x14ac:dyDescent="0.2">
      <c r="A360">
        <v>462</v>
      </c>
      <c r="B360" t="s">
        <v>1285</v>
      </c>
      <c r="C360" t="s">
        <v>831</v>
      </c>
      <c r="D360" t="s">
        <v>174</v>
      </c>
      <c r="E360">
        <v>21</v>
      </c>
      <c r="F360" t="s">
        <v>1363</v>
      </c>
      <c r="G360">
        <v>1986</v>
      </c>
      <c r="H360">
        <v>8714</v>
      </c>
      <c r="I360">
        <v>0.6</v>
      </c>
      <c r="J360" t="s">
        <v>1366</v>
      </c>
      <c r="K360">
        <v>92</v>
      </c>
      <c r="L360">
        <v>223</v>
      </c>
      <c r="M360">
        <v>0</v>
      </c>
      <c r="N360">
        <v>0</v>
      </c>
      <c r="O360">
        <v>8</v>
      </c>
      <c r="P360">
        <v>200</v>
      </c>
      <c r="Q360">
        <v>1196</v>
      </c>
      <c r="R360">
        <v>60</v>
      </c>
      <c r="S360">
        <v>0</v>
      </c>
      <c r="T360" t="s">
        <v>174</v>
      </c>
      <c r="U360">
        <f>VLOOKUP(T360, '1.shp-prabhag-mapping-area'!B:G, 3, FALSE)</f>
        <v>1.3754151489799999E-7</v>
      </c>
      <c r="V360">
        <f>VLOOKUP(T360, '1.shp-prabhag-mapping-area'!B:G,6,FALSE)</f>
        <v>21</v>
      </c>
      <c r="W360" t="s">
        <v>1335</v>
      </c>
      <c r="X360">
        <f t="shared" si="10"/>
        <v>63355.416773344783</v>
      </c>
      <c r="Y360">
        <f t="shared" si="11"/>
        <v>4.3877139979859017</v>
      </c>
    </row>
  </sheetData>
  <autoFilter ref="A1:Y360" xr:uid="{6ED3267B-CDAE-0A40-9970-5F32E53199F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76"/>
  <sheetViews>
    <sheetView workbookViewId="0">
      <selection activeCell="H1" sqref="H1:H1048576"/>
    </sheetView>
  </sheetViews>
  <sheetFormatPr baseColWidth="10" defaultRowHeight="16" x14ac:dyDescent="0.2"/>
  <cols>
    <col min="3" max="3" width="47" bestFit="1" customWidth="1"/>
    <col min="14" max="14" width="19.83203125" bestFit="1" customWidth="1"/>
    <col min="15" max="15" width="14.1640625" customWidth="1"/>
  </cols>
  <sheetData>
    <row r="1" spans="1:10" x14ac:dyDescent="0.2">
      <c r="A1" t="s">
        <v>1279</v>
      </c>
      <c r="B1" t="s">
        <v>0</v>
      </c>
      <c r="C1" t="s">
        <v>1280</v>
      </c>
      <c r="D1" t="s">
        <v>1</v>
      </c>
      <c r="E1" t="s">
        <v>2</v>
      </c>
      <c r="F1" t="s">
        <v>1281</v>
      </c>
      <c r="G1" t="s">
        <v>1286</v>
      </c>
      <c r="H1" t="s">
        <v>1288</v>
      </c>
      <c r="I1" t="s">
        <v>1279</v>
      </c>
      <c r="J1" t="s">
        <v>0</v>
      </c>
    </row>
    <row r="2" spans="1:10" x14ac:dyDescent="0.2">
      <c r="A2">
        <v>0</v>
      </c>
      <c r="B2" t="s">
        <v>3</v>
      </c>
      <c r="C2" t="s">
        <v>832</v>
      </c>
      <c r="D2" t="s">
        <v>4</v>
      </c>
      <c r="E2" s="1">
        <v>5.29879823664E-7</v>
      </c>
      <c r="F2">
        <v>144</v>
      </c>
      <c r="G2" t="s">
        <v>529</v>
      </c>
      <c r="I2">
        <v>0</v>
      </c>
      <c r="J2" t="s">
        <v>3</v>
      </c>
    </row>
    <row r="3" spans="1:10" x14ac:dyDescent="0.2">
      <c r="A3">
        <v>1</v>
      </c>
      <c r="B3" t="s">
        <v>5</v>
      </c>
      <c r="C3" t="s">
        <v>833</v>
      </c>
      <c r="D3" t="s">
        <v>4</v>
      </c>
      <c r="E3" s="1">
        <v>1.3479133895799999E-6</v>
      </c>
      <c r="F3">
        <v>152</v>
      </c>
      <c r="G3" t="s">
        <v>536</v>
      </c>
      <c r="I3">
        <v>1</v>
      </c>
      <c r="J3" t="s">
        <v>5</v>
      </c>
    </row>
    <row r="4" spans="1:10" x14ac:dyDescent="0.2">
      <c r="A4">
        <v>2</v>
      </c>
      <c r="B4" t="s">
        <v>6</v>
      </c>
      <c r="C4" t="s">
        <v>1210</v>
      </c>
      <c r="D4" t="s">
        <v>4</v>
      </c>
      <c r="E4" s="1">
        <v>7.54559996053E-7</v>
      </c>
      <c r="I4">
        <v>2</v>
      </c>
      <c r="J4" t="s">
        <v>6</v>
      </c>
    </row>
    <row r="5" spans="1:10" x14ac:dyDescent="0.2">
      <c r="A5">
        <v>3</v>
      </c>
      <c r="B5" t="s">
        <v>7</v>
      </c>
      <c r="C5" t="s">
        <v>530</v>
      </c>
      <c r="D5" t="s">
        <v>4</v>
      </c>
      <c r="E5" s="1">
        <v>4.8208785536899995E-7</v>
      </c>
      <c r="F5">
        <v>145</v>
      </c>
      <c r="G5" t="s">
        <v>530</v>
      </c>
      <c r="I5">
        <v>3</v>
      </c>
      <c r="J5" t="s">
        <v>7</v>
      </c>
    </row>
    <row r="6" spans="1:10" x14ac:dyDescent="0.2">
      <c r="A6">
        <v>4</v>
      </c>
      <c r="B6" t="s">
        <v>8</v>
      </c>
      <c r="C6" t="s">
        <v>834</v>
      </c>
      <c r="D6" t="s">
        <v>4</v>
      </c>
      <c r="E6" s="1">
        <v>5.4056489165599999E-7</v>
      </c>
      <c r="F6">
        <v>148</v>
      </c>
      <c r="G6" t="s">
        <v>533</v>
      </c>
      <c r="I6">
        <v>4</v>
      </c>
      <c r="J6" t="s">
        <v>8</v>
      </c>
    </row>
    <row r="7" spans="1:10" x14ac:dyDescent="0.2">
      <c r="A7">
        <v>5</v>
      </c>
      <c r="B7" t="s">
        <v>9</v>
      </c>
      <c r="C7" t="s">
        <v>835</v>
      </c>
      <c r="D7" t="s">
        <v>4</v>
      </c>
      <c r="E7" s="1">
        <v>4.7512277413099998E-7</v>
      </c>
      <c r="I7">
        <v>5</v>
      </c>
      <c r="J7" t="s">
        <v>9</v>
      </c>
    </row>
    <row r="8" spans="1:10" x14ac:dyDescent="0.2">
      <c r="A8">
        <v>6</v>
      </c>
      <c r="B8" t="s">
        <v>10</v>
      </c>
      <c r="C8" t="s">
        <v>836</v>
      </c>
      <c r="D8" t="s">
        <v>4</v>
      </c>
      <c r="E8" s="1">
        <v>4.2243756250099999E-7</v>
      </c>
      <c r="F8">
        <v>147</v>
      </c>
      <c r="G8" t="s">
        <v>532</v>
      </c>
      <c r="I8">
        <v>6</v>
      </c>
      <c r="J8" t="s">
        <v>10</v>
      </c>
    </row>
    <row r="9" spans="1:10" x14ac:dyDescent="0.2">
      <c r="A9">
        <v>7</v>
      </c>
      <c r="B9" t="s">
        <v>11</v>
      </c>
      <c r="C9" t="s">
        <v>837</v>
      </c>
      <c r="D9" t="s">
        <v>4</v>
      </c>
      <c r="E9" s="1">
        <v>2.13150660226E-7</v>
      </c>
      <c r="F9">
        <v>142</v>
      </c>
      <c r="G9" t="s">
        <v>527</v>
      </c>
      <c r="I9">
        <v>7</v>
      </c>
      <c r="J9" t="s">
        <v>11</v>
      </c>
    </row>
    <row r="10" spans="1:10" x14ac:dyDescent="0.2">
      <c r="A10">
        <v>8</v>
      </c>
      <c r="B10" t="s">
        <v>12</v>
      </c>
      <c r="C10" t="s">
        <v>838</v>
      </c>
      <c r="D10" t="s">
        <v>4</v>
      </c>
      <c r="E10" s="1">
        <v>7.18636164106E-8</v>
      </c>
      <c r="F10">
        <v>149</v>
      </c>
      <c r="G10" t="s">
        <v>532</v>
      </c>
      <c r="I10">
        <v>8</v>
      </c>
      <c r="J10" t="s">
        <v>12</v>
      </c>
    </row>
    <row r="11" spans="1:10" x14ac:dyDescent="0.2">
      <c r="A11">
        <v>9</v>
      </c>
      <c r="B11" t="s">
        <v>13</v>
      </c>
      <c r="C11" t="s">
        <v>901</v>
      </c>
      <c r="D11" t="s">
        <v>4</v>
      </c>
      <c r="E11" s="1">
        <v>9.0696277747600004E-7</v>
      </c>
      <c r="I11">
        <v>9</v>
      </c>
      <c r="J11" t="s">
        <v>13</v>
      </c>
    </row>
    <row r="12" spans="1:10" x14ac:dyDescent="0.2">
      <c r="A12">
        <v>10</v>
      </c>
      <c r="B12" t="s">
        <v>14</v>
      </c>
      <c r="C12" t="s">
        <v>902</v>
      </c>
      <c r="D12" t="s">
        <v>4</v>
      </c>
      <c r="E12" s="1">
        <v>8.0373438955599999E-7</v>
      </c>
      <c r="I12">
        <v>10</v>
      </c>
      <c r="J12" t="s">
        <v>14</v>
      </c>
    </row>
    <row r="13" spans="1:10" x14ac:dyDescent="0.2">
      <c r="A13">
        <v>11</v>
      </c>
      <c r="B13" t="s">
        <v>15</v>
      </c>
      <c r="C13" t="s">
        <v>903</v>
      </c>
      <c r="D13" t="s">
        <v>4</v>
      </c>
      <c r="E13" s="1">
        <v>4.7877224865899999E-7</v>
      </c>
      <c r="I13">
        <v>11</v>
      </c>
      <c r="J13" t="s">
        <v>15</v>
      </c>
    </row>
    <row r="14" spans="1:10" x14ac:dyDescent="0.2">
      <c r="A14">
        <v>12</v>
      </c>
      <c r="B14" t="s">
        <v>16</v>
      </c>
      <c r="C14" t="s">
        <v>904</v>
      </c>
      <c r="D14" t="s">
        <v>4</v>
      </c>
      <c r="E14" s="1">
        <v>7.3440577574199998E-8</v>
      </c>
      <c r="F14">
        <v>151</v>
      </c>
      <c r="G14" t="s">
        <v>535</v>
      </c>
      <c r="I14">
        <v>12</v>
      </c>
      <c r="J14" t="s">
        <v>16</v>
      </c>
    </row>
    <row r="15" spans="1:10" x14ac:dyDescent="0.2">
      <c r="A15">
        <v>13</v>
      </c>
      <c r="B15" t="s">
        <v>17</v>
      </c>
      <c r="C15" t="s">
        <v>905</v>
      </c>
      <c r="D15" t="s">
        <v>4</v>
      </c>
      <c r="E15" s="1">
        <v>9.2566414671800002E-7</v>
      </c>
      <c r="I15">
        <v>13</v>
      </c>
      <c r="J15" t="s">
        <v>17</v>
      </c>
    </row>
    <row r="16" spans="1:10" x14ac:dyDescent="0.2">
      <c r="A16">
        <v>14</v>
      </c>
      <c r="B16" t="s">
        <v>18</v>
      </c>
      <c r="C16" t="s">
        <v>906</v>
      </c>
      <c r="D16" t="s">
        <v>4</v>
      </c>
      <c r="E16" s="1">
        <v>5.5878197866899997E-7</v>
      </c>
      <c r="I16">
        <v>14</v>
      </c>
      <c r="J16" t="s">
        <v>18</v>
      </c>
    </row>
    <row r="17" spans="1:10" x14ac:dyDescent="0.2">
      <c r="A17">
        <v>15</v>
      </c>
      <c r="B17" t="s">
        <v>19</v>
      </c>
      <c r="C17" t="s">
        <v>907</v>
      </c>
      <c r="D17" t="s">
        <v>4</v>
      </c>
      <c r="E17" s="1">
        <v>1.9207476522E-7</v>
      </c>
      <c r="I17">
        <v>15</v>
      </c>
      <c r="J17" t="s">
        <v>19</v>
      </c>
    </row>
    <row r="18" spans="1:10" x14ac:dyDescent="0.2">
      <c r="A18">
        <v>16</v>
      </c>
      <c r="B18" t="s">
        <v>20</v>
      </c>
      <c r="C18" t="s">
        <v>908</v>
      </c>
      <c r="D18" t="s">
        <v>4</v>
      </c>
      <c r="E18" s="1">
        <v>5.4541800813300005E-7</v>
      </c>
      <c r="I18">
        <v>16</v>
      </c>
      <c r="J18" t="s">
        <v>20</v>
      </c>
    </row>
    <row r="19" spans="1:10" x14ac:dyDescent="0.2">
      <c r="A19">
        <v>17</v>
      </c>
      <c r="B19" t="s">
        <v>21</v>
      </c>
      <c r="C19" t="s">
        <v>909</v>
      </c>
      <c r="D19" t="s">
        <v>4</v>
      </c>
      <c r="E19" s="1">
        <v>9.2425234479100004E-7</v>
      </c>
      <c r="F19">
        <v>143</v>
      </c>
      <c r="G19" t="s">
        <v>528</v>
      </c>
      <c r="I19">
        <v>17</v>
      </c>
      <c r="J19" t="s">
        <v>21</v>
      </c>
    </row>
    <row r="20" spans="1:10" x14ac:dyDescent="0.2">
      <c r="A20">
        <v>18</v>
      </c>
      <c r="B20" t="s">
        <v>22</v>
      </c>
      <c r="C20" t="s">
        <v>910</v>
      </c>
      <c r="D20" t="s">
        <v>4</v>
      </c>
      <c r="E20" s="1">
        <v>2.6795870445099998E-7</v>
      </c>
      <c r="F20">
        <v>146</v>
      </c>
      <c r="G20" t="s">
        <v>531</v>
      </c>
      <c r="I20">
        <v>18</v>
      </c>
      <c r="J20" t="s">
        <v>22</v>
      </c>
    </row>
    <row r="21" spans="1:10" x14ac:dyDescent="0.2">
      <c r="A21">
        <v>19</v>
      </c>
      <c r="B21" t="s">
        <v>23</v>
      </c>
      <c r="C21" t="s">
        <v>911</v>
      </c>
      <c r="D21" t="s">
        <v>4</v>
      </c>
      <c r="E21" s="1">
        <v>1.29156094793E-6</v>
      </c>
      <c r="I21">
        <v>19</v>
      </c>
      <c r="J21" t="s">
        <v>23</v>
      </c>
    </row>
    <row r="22" spans="1:10" x14ac:dyDescent="0.2">
      <c r="A22">
        <v>20</v>
      </c>
      <c r="B22" t="s">
        <v>24</v>
      </c>
      <c r="C22" t="s">
        <v>912</v>
      </c>
      <c r="D22" t="s">
        <v>4</v>
      </c>
      <c r="E22" s="1">
        <v>1.96921753996E-7</v>
      </c>
      <c r="F22">
        <v>147</v>
      </c>
      <c r="G22" t="s">
        <v>532</v>
      </c>
      <c r="I22">
        <v>20</v>
      </c>
      <c r="J22" t="s">
        <v>24</v>
      </c>
    </row>
    <row r="23" spans="1:10" x14ac:dyDescent="0.2">
      <c r="A23">
        <v>21</v>
      </c>
      <c r="B23" t="s">
        <v>25</v>
      </c>
      <c r="C23" t="s">
        <v>913</v>
      </c>
      <c r="D23" t="s">
        <v>4</v>
      </c>
      <c r="E23" s="1">
        <v>1.84227940783E-7</v>
      </c>
      <c r="I23">
        <v>21</v>
      </c>
      <c r="J23" t="s">
        <v>25</v>
      </c>
    </row>
    <row r="24" spans="1:10" x14ac:dyDescent="0.2">
      <c r="A24">
        <v>22</v>
      </c>
      <c r="B24" t="s">
        <v>26</v>
      </c>
      <c r="C24" t="s">
        <v>914</v>
      </c>
      <c r="D24" t="s">
        <v>4</v>
      </c>
      <c r="E24" s="1">
        <v>1.1880415273400001E-7</v>
      </c>
      <c r="I24">
        <v>22</v>
      </c>
      <c r="J24" t="s">
        <v>26</v>
      </c>
    </row>
    <row r="25" spans="1:10" x14ac:dyDescent="0.2">
      <c r="A25">
        <v>23</v>
      </c>
      <c r="B25" t="s">
        <v>27</v>
      </c>
      <c r="C25" t="s">
        <v>915</v>
      </c>
      <c r="D25" t="s">
        <v>4</v>
      </c>
      <c r="E25" s="1">
        <v>2.9096335843300001E-6</v>
      </c>
      <c r="F25">
        <v>154</v>
      </c>
      <c r="G25" t="s">
        <v>538</v>
      </c>
      <c r="I25">
        <v>23</v>
      </c>
      <c r="J25" t="s">
        <v>27</v>
      </c>
    </row>
    <row r="26" spans="1:10" x14ac:dyDescent="0.2">
      <c r="A26">
        <v>24</v>
      </c>
      <c r="B26" t="s">
        <v>28</v>
      </c>
      <c r="C26" t="s">
        <v>916</v>
      </c>
      <c r="D26" t="s">
        <v>4</v>
      </c>
      <c r="E26" s="1">
        <v>4.4468820460099999E-7</v>
      </c>
      <c r="F26">
        <v>153</v>
      </c>
      <c r="G26" t="s">
        <v>537</v>
      </c>
      <c r="I26">
        <v>24</v>
      </c>
      <c r="J26" t="s">
        <v>28</v>
      </c>
    </row>
    <row r="27" spans="1:10" x14ac:dyDescent="0.2">
      <c r="A27">
        <v>25</v>
      </c>
      <c r="B27" t="s">
        <v>29</v>
      </c>
      <c r="C27" t="s">
        <v>858</v>
      </c>
      <c r="D27" t="s">
        <v>4</v>
      </c>
      <c r="E27" s="1">
        <v>4.1638079609800002E-7</v>
      </c>
      <c r="F27">
        <v>155</v>
      </c>
      <c r="G27" t="s">
        <v>539</v>
      </c>
      <c r="I27">
        <v>25</v>
      </c>
      <c r="J27" t="s">
        <v>29</v>
      </c>
    </row>
    <row r="28" spans="1:10" x14ac:dyDescent="0.2">
      <c r="A28">
        <v>26</v>
      </c>
      <c r="B28" t="s">
        <v>30</v>
      </c>
      <c r="C28" t="s">
        <v>917</v>
      </c>
      <c r="D28" t="s">
        <v>4</v>
      </c>
      <c r="E28" s="1">
        <v>1.9212791870799999E-6</v>
      </c>
      <c r="I28">
        <v>26</v>
      </c>
      <c r="J28" t="s">
        <v>30</v>
      </c>
    </row>
    <row r="29" spans="1:10" x14ac:dyDescent="0.2">
      <c r="A29">
        <v>27</v>
      </c>
      <c r="B29" t="s">
        <v>31</v>
      </c>
      <c r="C29" t="s">
        <v>918</v>
      </c>
      <c r="D29" t="s">
        <v>4</v>
      </c>
      <c r="E29" s="1">
        <v>6.0792055925300003E-7</v>
      </c>
      <c r="I29">
        <v>27</v>
      </c>
      <c r="J29" t="s">
        <v>31</v>
      </c>
    </row>
    <row r="30" spans="1:10" x14ac:dyDescent="0.2">
      <c r="A30">
        <v>28</v>
      </c>
      <c r="B30" t="s">
        <v>32</v>
      </c>
      <c r="C30" t="s">
        <v>919</v>
      </c>
      <c r="D30" t="s">
        <v>4</v>
      </c>
      <c r="E30" s="1">
        <v>3.66438121056E-7</v>
      </c>
      <c r="F30">
        <v>156</v>
      </c>
      <c r="G30" t="s">
        <v>540</v>
      </c>
      <c r="I30">
        <v>28</v>
      </c>
      <c r="J30" t="s">
        <v>32</v>
      </c>
    </row>
    <row r="31" spans="1:10" x14ac:dyDescent="0.2">
      <c r="A31">
        <v>29</v>
      </c>
      <c r="B31" t="s">
        <v>33</v>
      </c>
      <c r="C31" t="s">
        <v>920</v>
      </c>
      <c r="D31" t="s">
        <v>4</v>
      </c>
      <c r="E31" s="1">
        <v>9.826086846410001E-7</v>
      </c>
      <c r="I31">
        <v>29</v>
      </c>
      <c r="J31" t="s">
        <v>33</v>
      </c>
    </row>
    <row r="32" spans="1:10" x14ac:dyDescent="0.2">
      <c r="A32">
        <v>30</v>
      </c>
      <c r="B32" t="s">
        <v>34</v>
      </c>
      <c r="C32" t="s">
        <v>921</v>
      </c>
      <c r="D32" t="s">
        <v>4</v>
      </c>
      <c r="E32" s="1">
        <v>1.02197225954E-6</v>
      </c>
      <c r="F32">
        <v>150</v>
      </c>
      <c r="G32" t="s">
        <v>534</v>
      </c>
      <c r="I32">
        <v>30</v>
      </c>
      <c r="J32" t="s">
        <v>34</v>
      </c>
    </row>
    <row r="33" spans="1:10" x14ac:dyDescent="0.2">
      <c r="A33">
        <v>31</v>
      </c>
      <c r="B33" t="s">
        <v>35</v>
      </c>
      <c r="C33" t="s">
        <v>922</v>
      </c>
      <c r="D33" t="s">
        <v>4</v>
      </c>
      <c r="E33" s="1">
        <v>1.16488989291E-7</v>
      </c>
      <c r="I33">
        <v>31</v>
      </c>
      <c r="J33" t="s">
        <v>35</v>
      </c>
    </row>
    <row r="34" spans="1:10" x14ac:dyDescent="0.2">
      <c r="A34">
        <v>32</v>
      </c>
      <c r="B34" t="s">
        <v>36</v>
      </c>
      <c r="C34" t="s">
        <v>923</v>
      </c>
      <c r="D34" t="s">
        <v>4</v>
      </c>
      <c r="E34" s="1">
        <v>1.81904886548E-6</v>
      </c>
      <c r="F34">
        <v>158</v>
      </c>
      <c r="G34" t="s">
        <v>542</v>
      </c>
      <c r="I34">
        <v>32</v>
      </c>
      <c r="J34" t="s">
        <v>36</v>
      </c>
    </row>
    <row r="35" spans="1:10" x14ac:dyDescent="0.2">
      <c r="A35">
        <v>33</v>
      </c>
      <c r="B35" t="s">
        <v>37</v>
      </c>
      <c r="C35" t="s">
        <v>924</v>
      </c>
      <c r="D35" t="s">
        <v>4</v>
      </c>
      <c r="E35" s="1">
        <v>1.8849504255E-6</v>
      </c>
      <c r="F35">
        <v>157</v>
      </c>
      <c r="G35" t="s">
        <v>541</v>
      </c>
      <c r="I35">
        <v>33</v>
      </c>
      <c r="J35" t="s">
        <v>37</v>
      </c>
    </row>
    <row r="36" spans="1:10" x14ac:dyDescent="0.2">
      <c r="A36">
        <v>34</v>
      </c>
      <c r="B36" t="s">
        <v>38</v>
      </c>
      <c r="C36" t="s">
        <v>1211</v>
      </c>
      <c r="D36" t="s">
        <v>39</v>
      </c>
      <c r="E36" s="1">
        <v>1.1897901097899999E-6</v>
      </c>
      <c r="F36">
        <v>304</v>
      </c>
      <c r="G36" t="s">
        <v>684</v>
      </c>
      <c r="I36">
        <v>34</v>
      </c>
      <c r="J36" t="s">
        <v>38</v>
      </c>
    </row>
    <row r="37" spans="1:10" x14ac:dyDescent="0.2">
      <c r="A37">
        <v>35</v>
      </c>
      <c r="B37" t="s">
        <v>40</v>
      </c>
      <c r="C37" t="s">
        <v>839</v>
      </c>
      <c r="D37" t="s">
        <v>39</v>
      </c>
      <c r="E37" s="1">
        <v>2.0478805693299998E-6</v>
      </c>
      <c r="F37">
        <v>303</v>
      </c>
      <c r="G37" t="s">
        <v>683</v>
      </c>
      <c r="I37">
        <v>35</v>
      </c>
      <c r="J37" t="s">
        <v>40</v>
      </c>
    </row>
    <row r="38" spans="1:10" x14ac:dyDescent="0.2">
      <c r="A38">
        <v>36</v>
      </c>
      <c r="B38" t="s">
        <v>41</v>
      </c>
      <c r="C38" t="s">
        <v>1212</v>
      </c>
      <c r="D38" t="s">
        <v>39</v>
      </c>
      <c r="E38" s="1">
        <v>1.03527333425E-6</v>
      </c>
      <c r="I38">
        <v>36</v>
      </c>
      <c r="J38" t="s">
        <v>41</v>
      </c>
    </row>
    <row r="39" spans="1:10" x14ac:dyDescent="0.2">
      <c r="A39">
        <v>37</v>
      </c>
      <c r="B39" t="s">
        <v>42</v>
      </c>
      <c r="C39" t="s">
        <v>840</v>
      </c>
      <c r="D39" t="s">
        <v>39</v>
      </c>
      <c r="E39" s="1">
        <v>1.07275120106E-6</v>
      </c>
      <c r="F39">
        <v>302</v>
      </c>
      <c r="G39" t="s">
        <v>682</v>
      </c>
      <c r="I39">
        <v>37</v>
      </c>
      <c r="J39" t="s">
        <v>42</v>
      </c>
    </row>
    <row r="40" spans="1:10" x14ac:dyDescent="0.2">
      <c r="A40">
        <v>38</v>
      </c>
      <c r="B40" t="s">
        <v>43</v>
      </c>
      <c r="C40" t="s">
        <v>841</v>
      </c>
      <c r="D40" t="s">
        <v>39</v>
      </c>
      <c r="E40" s="1">
        <v>3.25834678435E-6</v>
      </c>
      <c r="F40">
        <v>305</v>
      </c>
      <c r="G40" t="s">
        <v>685</v>
      </c>
      <c r="I40">
        <v>38</v>
      </c>
      <c r="J40" t="s">
        <v>43</v>
      </c>
    </row>
    <row r="41" spans="1:10" x14ac:dyDescent="0.2">
      <c r="A41">
        <v>39</v>
      </c>
      <c r="B41" t="s">
        <v>44</v>
      </c>
      <c r="C41" t="s">
        <v>1213</v>
      </c>
      <c r="D41" t="s">
        <v>39</v>
      </c>
      <c r="E41" s="1">
        <v>2.96596645577E-6</v>
      </c>
      <c r="F41">
        <v>306</v>
      </c>
      <c r="G41" t="s">
        <v>686</v>
      </c>
      <c r="I41">
        <v>39</v>
      </c>
      <c r="J41" t="s">
        <v>44</v>
      </c>
    </row>
    <row r="42" spans="1:10" x14ac:dyDescent="0.2">
      <c r="A42">
        <v>40</v>
      </c>
      <c r="B42" t="s">
        <v>45</v>
      </c>
      <c r="C42" t="s">
        <v>842</v>
      </c>
      <c r="D42" t="s">
        <v>39</v>
      </c>
      <c r="E42" s="1">
        <v>1.3949468769600001E-5</v>
      </c>
      <c r="F42">
        <v>308</v>
      </c>
      <c r="G42" t="s">
        <v>687</v>
      </c>
      <c r="H42" t="s">
        <v>1334</v>
      </c>
      <c r="I42">
        <v>40</v>
      </c>
      <c r="J42" t="s">
        <v>45</v>
      </c>
    </row>
    <row r="43" spans="1:10" x14ac:dyDescent="0.2">
      <c r="A43">
        <v>41</v>
      </c>
      <c r="B43" t="s">
        <v>46</v>
      </c>
      <c r="C43" t="s">
        <v>843</v>
      </c>
      <c r="D43" t="s">
        <v>39</v>
      </c>
      <c r="E43" s="1">
        <v>2.4776391152800002E-6</v>
      </c>
      <c r="F43">
        <v>309</v>
      </c>
      <c r="G43" t="s">
        <v>688</v>
      </c>
      <c r="I43">
        <v>41</v>
      </c>
      <c r="J43" t="s">
        <v>46</v>
      </c>
    </row>
    <row r="44" spans="1:10" x14ac:dyDescent="0.2">
      <c r="A44">
        <v>42</v>
      </c>
      <c r="B44" t="s">
        <v>47</v>
      </c>
      <c r="C44" t="s">
        <v>687</v>
      </c>
      <c r="D44" t="s">
        <v>39</v>
      </c>
      <c r="E44" s="1">
        <v>7.2685256945999996E-7</v>
      </c>
      <c r="F44">
        <v>307</v>
      </c>
      <c r="G44" t="s">
        <v>687</v>
      </c>
      <c r="I44">
        <v>42</v>
      </c>
      <c r="J44" t="s">
        <v>47</v>
      </c>
    </row>
    <row r="45" spans="1:10" x14ac:dyDescent="0.2">
      <c r="A45">
        <v>43</v>
      </c>
      <c r="B45" t="s">
        <v>48</v>
      </c>
      <c r="C45" t="s">
        <v>925</v>
      </c>
      <c r="D45" t="s">
        <v>39</v>
      </c>
      <c r="E45" s="1">
        <v>9.9314754939999995E-7</v>
      </c>
      <c r="F45">
        <v>340</v>
      </c>
      <c r="G45" t="s">
        <v>718</v>
      </c>
      <c r="I45">
        <v>43</v>
      </c>
      <c r="J45" t="s">
        <v>48</v>
      </c>
    </row>
    <row r="46" spans="1:10" x14ac:dyDescent="0.2">
      <c r="A46">
        <v>44</v>
      </c>
      <c r="B46" t="s">
        <v>49</v>
      </c>
      <c r="C46" t="s">
        <v>926</v>
      </c>
      <c r="D46" t="s">
        <v>39</v>
      </c>
      <c r="E46" s="1">
        <v>5.5103565455400005E-7</v>
      </c>
      <c r="F46">
        <v>344</v>
      </c>
      <c r="G46" t="s">
        <v>722</v>
      </c>
      <c r="H46" t="s">
        <v>1335</v>
      </c>
      <c r="I46">
        <v>44</v>
      </c>
      <c r="J46" t="s">
        <v>49</v>
      </c>
    </row>
    <row r="47" spans="1:10" x14ac:dyDescent="0.2">
      <c r="A47">
        <v>45</v>
      </c>
      <c r="B47" t="s">
        <v>50</v>
      </c>
      <c r="C47" t="s">
        <v>927</v>
      </c>
      <c r="D47" t="s">
        <v>39</v>
      </c>
      <c r="E47" s="1">
        <v>3.4608428976900002E-7</v>
      </c>
      <c r="F47">
        <v>342</v>
      </c>
      <c r="G47" t="s">
        <v>720</v>
      </c>
      <c r="I47">
        <v>45</v>
      </c>
      <c r="J47" t="s">
        <v>50</v>
      </c>
    </row>
    <row r="48" spans="1:10" x14ac:dyDescent="0.2">
      <c r="A48">
        <v>46</v>
      </c>
      <c r="B48" t="s">
        <v>51</v>
      </c>
      <c r="C48" t="s">
        <v>928</v>
      </c>
      <c r="D48" t="s">
        <v>39</v>
      </c>
      <c r="E48" s="1">
        <v>7.2997941031700002E-7</v>
      </c>
      <c r="F48">
        <v>343</v>
      </c>
      <c r="G48" t="s">
        <v>721</v>
      </c>
      <c r="I48">
        <v>46</v>
      </c>
      <c r="J48" t="s">
        <v>51</v>
      </c>
    </row>
    <row r="49" spans="1:10" x14ac:dyDescent="0.2">
      <c r="A49">
        <v>47</v>
      </c>
      <c r="B49" t="s">
        <v>52</v>
      </c>
      <c r="C49" t="s">
        <v>929</v>
      </c>
      <c r="D49" t="s">
        <v>39</v>
      </c>
      <c r="E49" s="1">
        <v>1.60848395952E-6</v>
      </c>
      <c r="F49">
        <v>339</v>
      </c>
      <c r="G49" t="s">
        <v>717</v>
      </c>
      <c r="I49">
        <v>47</v>
      </c>
      <c r="J49" t="s">
        <v>52</v>
      </c>
    </row>
    <row r="50" spans="1:10" x14ac:dyDescent="0.2">
      <c r="A50">
        <v>48</v>
      </c>
      <c r="B50" t="s">
        <v>53</v>
      </c>
      <c r="C50" t="s">
        <v>930</v>
      </c>
      <c r="D50" t="s">
        <v>39</v>
      </c>
      <c r="E50" s="1">
        <v>5.3065687079999997E-6</v>
      </c>
      <c r="F50">
        <v>341</v>
      </c>
      <c r="G50" t="s">
        <v>719</v>
      </c>
      <c r="I50">
        <v>48</v>
      </c>
      <c r="J50" t="s">
        <v>53</v>
      </c>
    </row>
    <row r="51" spans="1:10" x14ac:dyDescent="0.2">
      <c r="A51">
        <v>49</v>
      </c>
      <c r="B51" t="s">
        <v>54</v>
      </c>
      <c r="C51" t="s">
        <v>931</v>
      </c>
      <c r="D51" t="s">
        <v>39</v>
      </c>
      <c r="E51" s="1">
        <v>2.3234860274999998E-6</v>
      </c>
      <c r="I51">
        <v>49</v>
      </c>
      <c r="J51" t="s">
        <v>54</v>
      </c>
    </row>
    <row r="52" spans="1:10" x14ac:dyDescent="0.2">
      <c r="A52">
        <v>50</v>
      </c>
      <c r="B52" t="s">
        <v>55</v>
      </c>
      <c r="C52" t="s">
        <v>932</v>
      </c>
      <c r="D52" t="s">
        <v>39</v>
      </c>
      <c r="E52" s="1">
        <v>1.82164575976E-7</v>
      </c>
      <c r="I52">
        <v>50</v>
      </c>
      <c r="J52" t="s">
        <v>55</v>
      </c>
    </row>
    <row r="53" spans="1:10" x14ac:dyDescent="0.2">
      <c r="A53">
        <v>51</v>
      </c>
      <c r="B53" t="s">
        <v>56</v>
      </c>
      <c r="C53" t="s">
        <v>933</v>
      </c>
      <c r="D53" t="s">
        <v>39</v>
      </c>
      <c r="E53" s="1">
        <v>4.2636134942399998E-8</v>
      </c>
      <c r="F53">
        <v>347</v>
      </c>
      <c r="G53" t="s">
        <v>725</v>
      </c>
      <c r="H53" t="s">
        <v>1335</v>
      </c>
      <c r="I53">
        <v>51</v>
      </c>
      <c r="J53" t="s">
        <v>56</v>
      </c>
    </row>
    <row r="54" spans="1:10" x14ac:dyDescent="0.2">
      <c r="A54">
        <v>52</v>
      </c>
      <c r="B54" t="s">
        <v>57</v>
      </c>
      <c r="C54" t="s">
        <v>844</v>
      </c>
      <c r="D54" t="s">
        <v>39</v>
      </c>
      <c r="E54" s="1">
        <v>1.85661971993E-7</v>
      </c>
      <c r="F54">
        <v>346</v>
      </c>
      <c r="G54" t="s">
        <v>724</v>
      </c>
      <c r="I54">
        <v>52</v>
      </c>
      <c r="J54" t="s">
        <v>57</v>
      </c>
    </row>
    <row r="55" spans="1:10" x14ac:dyDescent="0.2">
      <c r="A55">
        <v>53</v>
      </c>
      <c r="B55" t="s">
        <v>58</v>
      </c>
      <c r="C55" t="s">
        <v>934</v>
      </c>
      <c r="D55" t="s">
        <v>39</v>
      </c>
      <c r="E55" s="1">
        <v>1.2580766270900001E-7</v>
      </c>
      <c r="I55">
        <v>53</v>
      </c>
      <c r="J55" t="s">
        <v>58</v>
      </c>
    </row>
    <row r="56" spans="1:10" x14ac:dyDescent="0.2">
      <c r="A56">
        <v>54</v>
      </c>
      <c r="B56" t="s">
        <v>59</v>
      </c>
      <c r="C56" t="s">
        <v>935</v>
      </c>
      <c r="D56" t="s">
        <v>39</v>
      </c>
      <c r="E56" s="1">
        <v>3.1418345316899998E-8</v>
      </c>
      <c r="I56">
        <v>54</v>
      </c>
      <c r="J56" t="s">
        <v>59</v>
      </c>
    </row>
    <row r="57" spans="1:10" x14ac:dyDescent="0.2">
      <c r="A57">
        <v>55</v>
      </c>
      <c r="B57" t="s">
        <v>60</v>
      </c>
      <c r="C57" t="s">
        <v>936</v>
      </c>
      <c r="D57" t="s">
        <v>39</v>
      </c>
      <c r="E57" s="1">
        <v>2.9854131339199998E-8</v>
      </c>
      <c r="F57">
        <v>349</v>
      </c>
      <c r="G57" t="s">
        <v>727</v>
      </c>
      <c r="I57">
        <v>55</v>
      </c>
      <c r="J57" t="s">
        <v>60</v>
      </c>
    </row>
    <row r="58" spans="1:10" x14ac:dyDescent="0.2">
      <c r="A58">
        <v>56</v>
      </c>
      <c r="B58" t="s">
        <v>61</v>
      </c>
      <c r="C58" t="s">
        <v>494</v>
      </c>
      <c r="D58" t="s">
        <v>39</v>
      </c>
      <c r="E58" s="1">
        <v>3.6726744615100001E-7</v>
      </c>
      <c r="F58">
        <v>348</v>
      </c>
      <c r="G58" t="s">
        <v>726</v>
      </c>
      <c r="I58">
        <v>56</v>
      </c>
      <c r="J58" t="s">
        <v>61</v>
      </c>
    </row>
    <row r="59" spans="1:10" x14ac:dyDescent="0.2">
      <c r="A59">
        <v>57</v>
      </c>
      <c r="B59" t="s">
        <v>62</v>
      </c>
      <c r="C59" t="s">
        <v>845</v>
      </c>
      <c r="D59" t="s">
        <v>63</v>
      </c>
      <c r="E59" s="1">
        <v>2.2679363020299999E-6</v>
      </c>
      <c r="F59">
        <v>320</v>
      </c>
      <c r="G59" t="s">
        <v>699</v>
      </c>
      <c r="I59">
        <v>57</v>
      </c>
      <c r="J59" t="s">
        <v>62</v>
      </c>
    </row>
    <row r="60" spans="1:10" x14ac:dyDescent="0.2">
      <c r="A60">
        <v>58</v>
      </c>
      <c r="B60" t="s">
        <v>64</v>
      </c>
      <c r="C60" t="s">
        <v>846</v>
      </c>
      <c r="D60" t="s">
        <v>63</v>
      </c>
      <c r="E60" s="1">
        <v>1.7934159198100001E-7</v>
      </c>
      <c r="F60">
        <v>260</v>
      </c>
      <c r="G60" t="s">
        <v>637</v>
      </c>
      <c r="H60" t="s">
        <v>1335</v>
      </c>
      <c r="I60">
        <v>58</v>
      </c>
      <c r="J60" t="s">
        <v>64</v>
      </c>
    </row>
    <row r="61" spans="1:10" x14ac:dyDescent="0.2">
      <c r="A61">
        <v>59</v>
      </c>
      <c r="B61" t="s">
        <v>65</v>
      </c>
      <c r="C61" t="s">
        <v>1214</v>
      </c>
      <c r="D61" t="s">
        <v>63</v>
      </c>
      <c r="E61" s="1">
        <v>3.6761881353199999E-7</v>
      </c>
      <c r="F61">
        <v>321</v>
      </c>
      <c r="G61" t="s">
        <v>700</v>
      </c>
      <c r="H61" t="s">
        <v>1335</v>
      </c>
      <c r="I61">
        <v>59</v>
      </c>
      <c r="J61" t="s">
        <v>65</v>
      </c>
    </row>
    <row r="62" spans="1:10" x14ac:dyDescent="0.2">
      <c r="A62">
        <v>60</v>
      </c>
      <c r="B62" t="s">
        <v>66</v>
      </c>
      <c r="C62" t="s">
        <v>847</v>
      </c>
      <c r="D62" t="s">
        <v>63</v>
      </c>
      <c r="E62" s="1">
        <v>1.3153121010100001E-7</v>
      </c>
      <c r="F62">
        <v>323</v>
      </c>
      <c r="G62" t="s">
        <v>702</v>
      </c>
      <c r="I62">
        <v>60</v>
      </c>
      <c r="J62" t="s">
        <v>66</v>
      </c>
    </row>
    <row r="63" spans="1:10" x14ac:dyDescent="0.2">
      <c r="A63">
        <v>61</v>
      </c>
      <c r="B63" t="s">
        <v>67</v>
      </c>
      <c r="C63" t="s">
        <v>848</v>
      </c>
      <c r="D63" t="s">
        <v>63</v>
      </c>
      <c r="E63" s="1">
        <v>1.8038763354700001E-7</v>
      </c>
      <c r="F63">
        <v>322</v>
      </c>
      <c r="G63" t="s">
        <v>701</v>
      </c>
      <c r="I63">
        <v>61</v>
      </c>
      <c r="J63" t="s">
        <v>67</v>
      </c>
    </row>
    <row r="64" spans="1:10" x14ac:dyDescent="0.2">
      <c r="A64">
        <v>62</v>
      </c>
      <c r="B64" t="s">
        <v>68</v>
      </c>
      <c r="C64" t="s">
        <v>1215</v>
      </c>
      <c r="D64" t="s">
        <v>63</v>
      </c>
      <c r="E64" s="1">
        <v>1.0060980460399999E-7</v>
      </c>
      <c r="F64">
        <v>312</v>
      </c>
      <c r="G64" t="s">
        <v>691</v>
      </c>
      <c r="H64" t="s">
        <v>1335</v>
      </c>
      <c r="I64">
        <v>62</v>
      </c>
      <c r="J64" t="s">
        <v>68</v>
      </c>
    </row>
    <row r="65" spans="1:10" x14ac:dyDescent="0.2">
      <c r="A65">
        <v>63</v>
      </c>
      <c r="B65" t="s">
        <v>69</v>
      </c>
      <c r="C65" t="s">
        <v>849</v>
      </c>
      <c r="D65" t="s">
        <v>63</v>
      </c>
      <c r="E65" s="1">
        <v>8.0526470518199998E-7</v>
      </c>
      <c r="F65">
        <v>316</v>
      </c>
      <c r="G65" t="s">
        <v>695</v>
      </c>
      <c r="I65">
        <v>63</v>
      </c>
      <c r="J65" t="s">
        <v>69</v>
      </c>
    </row>
    <row r="66" spans="1:10" x14ac:dyDescent="0.2">
      <c r="A66">
        <v>64</v>
      </c>
      <c r="B66" t="s">
        <v>70</v>
      </c>
      <c r="C66" t="s">
        <v>850</v>
      </c>
      <c r="D66" t="s">
        <v>63</v>
      </c>
      <c r="E66" s="1">
        <v>1.71182922498E-6</v>
      </c>
      <c r="I66">
        <v>64</v>
      </c>
      <c r="J66" t="s">
        <v>70</v>
      </c>
    </row>
    <row r="67" spans="1:10" x14ac:dyDescent="0.2">
      <c r="A67">
        <v>65</v>
      </c>
      <c r="B67" t="s">
        <v>71</v>
      </c>
      <c r="C67" t="s">
        <v>937</v>
      </c>
      <c r="D67" t="s">
        <v>63</v>
      </c>
      <c r="E67" s="1">
        <v>1.0330237387899999E-6</v>
      </c>
      <c r="I67">
        <v>65</v>
      </c>
      <c r="J67" t="s">
        <v>71</v>
      </c>
    </row>
    <row r="68" spans="1:10" x14ac:dyDescent="0.2">
      <c r="A68">
        <v>66</v>
      </c>
      <c r="B68" t="s">
        <v>72</v>
      </c>
      <c r="C68" t="s">
        <v>938</v>
      </c>
      <c r="D68" t="s">
        <v>63</v>
      </c>
      <c r="E68" s="1">
        <v>2.56615607553E-7</v>
      </c>
      <c r="F68">
        <v>318</v>
      </c>
      <c r="G68" t="s">
        <v>697</v>
      </c>
      <c r="I68">
        <v>66</v>
      </c>
      <c r="J68" t="s">
        <v>72</v>
      </c>
    </row>
    <row r="69" spans="1:10" x14ac:dyDescent="0.2">
      <c r="A69">
        <v>67</v>
      </c>
      <c r="B69" t="s">
        <v>73</v>
      </c>
      <c r="C69" t="s">
        <v>851</v>
      </c>
      <c r="D69" t="s">
        <v>63</v>
      </c>
      <c r="E69" s="1">
        <v>3.6580431492600001E-7</v>
      </c>
      <c r="F69">
        <v>332</v>
      </c>
      <c r="G69" t="s">
        <v>711</v>
      </c>
      <c r="I69">
        <v>67</v>
      </c>
      <c r="J69" t="s">
        <v>73</v>
      </c>
    </row>
    <row r="70" spans="1:10" x14ac:dyDescent="0.2">
      <c r="A70">
        <v>68</v>
      </c>
      <c r="B70" t="s">
        <v>74</v>
      </c>
      <c r="C70" t="s">
        <v>939</v>
      </c>
      <c r="D70" t="s">
        <v>63</v>
      </c>
      <c r="E70" s="1">
        <v>7.70192281026E-7</v>
      </c>
      <c r="F70">
        <v>331</v>
      </c>
      <c r="G70" t="s">
        <v>710</v>
      </c>
      <c r="H70" t="s">
        <v>1335</v>
      </c>
      <c r="I70">
        <v>68</v>
      </c>
      <c r="J70" t="s">
        <v>74</v>
      </c>
    </row>
    <row r="71" spans="1:10" x14ac:dyDescent="0.2">
      <c r="A71">
        <v>69</v>
      </c>
      <c r="B71" t="s">
        <v>75</v>
      </c>
      <c r="C71" t="s">
        <v>940</v>
      </c>
      <c r="D71" t="s">
        <v>63</v>
      </c>
      <c r="E71" s="1">
        <v>1.8327006088900001E-6</v>
      </c>
      <c r="F71">
        <v>428</v>
      </c>
      <c r="G71" t="s">
        <v>798</v>
      </c>
      <c r="I71">
        <v>69</v>
      </c>
      <c r="J71" t="s">
        <v>75</v>
      </c>
    </row>
    <row r="72" spans="1:10" x14ac:dyDescent="0.2">
      <c r="A72">
        <v>70</v>
      </c>
      <c r="B72" t="s">
        <v>76</v>
      </c>
      <c r="C72" t="s">
        <v>941</v>
      </c>
      <c r="D72" t="s">
        <v>63</v>
      </c>
      <c r="E72" s="1">
        <v>2.7767842173100001E-6</v>
      </c>
      <c r="F72">
        <v>427</v>
      </c>
      <c r="G72" t="s">
        <v>797</v>
      </c>
      <c r="I72">
        <v>70</v>
      </c>
      <c r="J72" t="s">
        <v>76</v>
      </c>
    </row>
    <row r="73" spans="1:10" x14ac:dyDescent="0.2">
      <c r="A73">
        <v>71</v>
      </c>
      <c r="B73" t="s">
        <v>77</v>
      </c>
      <c r="C73" t="s">
        <v>942</v>
      </c>
      <c r="D73" t="s">
        <v>63</v>
      </c>
      <c r="E73" s="1">
        <v>1.9290090052000002E-6</v>
      </c>
      <c r="F73">
        <v>330</v>
      </c>
      <c r="G73" t="s">
        <v>709</v>
      </c>
      <c r="H73" t="s">
        <v>1335</v>
      </c>
      <c r="I73">
        <v>71</v>
      </c>
      <c r="J73" t="s">
        <v>77</v>
      </c>
    </row>
    <row r="74" spans="1:10" x14ac:dyDescent="0.2">
      <c r="A74">
        <v>72</v>
      </c>
      <c r="B74" t="s">
        <v>78</v>
      </c>
      <c r="C74" t="s">
        <v>943</v>
      </c>
      <c r="D74" t="s">
        <v>63</v>
      </c>
      <c r="E74" s="1">
        <v>4.9989051219300002E-7</v>
      </c>
      <c r="F74">
        <v>328</v>
      </c>
      <c r="G74" t="s">
        <v>707</v>
      </c>
      <c r="H74" t="s">
        <v>1335</v>
      </c>
      <c r="I74">
        <v>72</v>
      </c>
      <c r="J74" t="s">
        <v>78</v>
      </c>
    </row>
    <row r="75" spans="1:10" x14ac:dyDescent="0.2">
      <c r="A75">
        <v>73</v>
      </c>
      <c r="B75" t="s">
        <v>79</v>
      </c>
      <c r="C75" t="s">
        <v>944</v>
      </c>
      <c r="D75" t="s">
        <v>63</v>
      </c>
      <c r="E75" s="1">
        <v>5.3901331388200001E-7</v>
      </c>
      <c r="F75">
        <v>429</v>
      </c>
      <c r="G75" t="s">
        <v>799</v>
      </c>
      <c r="I75">
        <v>73</v>
      </c>
      <c r="J75" t="s">
        <v>79</v>
      </c>
    </row>
    <row r="76" spans="1:10" x14ac:dyDescent="0.2">
      <c r="A76">
        <v>74</v>
      </c>
      <c r="B76" t="s">
        <v>80</v>
      </c>
      <c r="C76" t="s">
        <v>945</v>
      </c>
      <c r="D76" t="s">
        <v>63</v>
      </c>
      <c r="E76" s="1">
        <v>1.3417726176299999E-7</v>
      </c>
      <c r="F76">
        <v>310</v>
      </c>
      <c r="G76" t="s">
        <v>689</v>
      </c>
      <c r="H76" t="s">
        <v>1337</v>
      </c>
      <c r="I76">
        <v>74</v>
      </c>
      <c r="J76" t="s">
        <v>80</v>
      </c>
    </row>
    <row r="77" spans="1:10" x14ac:dyDescent="0.2">
      <c r="A77">
        <v>75</v>
      </c>
      <c r="B77" t="s">
        <v>81</v>
      </c>
      <c r="C77" t="s">
        <v>946</v>
      </c>
      <c r="D77" t="s">
        <v>63</v>
      </c>
      <c r="E77" s="1">
        <v>2.08529272903E-7</v>
      </c>
      <c r="I77">
        <v>75</v>
      </c>
      <c r="J77" t="s">
        <v>81</v>
      </c>
    </row>
    <row r="78" spans="1:10" x14ac:dyDescent="0.2">
      <c r="A78">
        <v>76</v>
      </c>
      <c r="B78" t="s">
        <v>82</v>
      </c>
      <c r="C78" t="s">
        <v>852</v>
      </c>
      <c r="D78" t="s">
        <v>63</v>
      </c>
      <c r="E78" s="1">
        <v>1.83307658458E-7</v>
      </c>
      <c r="I78">
        <v>76</v>
      </c>
      <c r="J78" t="s">
        <v>82</v>
      </c>
    </row>
    <row r="79" spans="1:10" x14ac:dyDescent="0.2">
      <c r="A79">
        <v>77</v>
      </c>
      <c r="B79" t="s">
        <v>83</v>
      </c>
      <c r="C79" t="s">
        <v>947</v>
      </c>
      <c r="D79" t="s">
        <v>63</v>
      </c>
      <c r="E79" s="1">
        <v>5.4452994803799995E-7</v>
      </c>
      <c r="F79">
        <v>310</v>
      </c>
      <c r="G79" t="s">
        <v>689</v>
      </c>
      <c r="H79" t="s">
        <v>1337</v>
      </c>
      <c r="I79">
        <v>77</v>
      </c>
      <c r="J79" t="s">
        <v>83</v>
      </c>
    </row>
    <row r="80" spans="1:10" x14ac:dyDescent="0.2">
      <c r="A80">
        <v>78</v>
      </c>
      <c r="B80" t="s">
        <v>84</v>
      </c>
      <c r="C80" t="s">
        <v>948</v>
      </c>
      <c r="D80" t="s">
        <v>63</v>
      </c>
      <c r="E80" s="1">
        <v>3.6700335862200001E-7</v>
      </c>
      <c r="F80">
        <v>311</v>
      </c>
      <c r="G80" t="s">
        <v>690</v>
      </c>
      <c r="I80">
        <v>78</v>
      </c>
      <c r="J80" t="s">
        <v>84</v>
      </c>
    </row>
    <row r="81" spans="1:10" x14ac:dyDescent="0.2">
      <c r="A81">
        <v>79</v>
      </c>
      <c r="B81" t="s">
        <v>85</v>
      </c>
      <c r="C81" t="s">
        <v>949</v>
      </c>
      <c r="D81" t="s">
        <v>63</v>
      </c>
      <c r="E81" s="1">
        <v>1.8127927527300001E-6</v>
      </c>
      <c r="I81">
        <v>79</v>
      </c>
      <c r="J81" t="s">
        <v>85</v>
      </c>
    </row>
    <row r="82" spans="1:10" x14ac:dyDescent="0.2">
      <c r="A82">
        <v>80</v>
      </c>
      <c r="B82" t="s">
        <v>86</v>
      </c>
      <c r="C82" t="s">
        <v>950</v>
      </c>
      <c r="D82" t="s">
        <v>63</v>
      </c>
      <c r="E82" s="1">
        <v>7.0862880837499999E-7</v>
      </c>
      <c r="F82">
        <v>314</v>
      </c>
      <c r="G82" t="s">
        <v>693</v>
      </c>
      <c r="I82">
        <v>80</v>
      </c>
      <c r="J82" t="s">
        <v>86</v>
      </c>
    </row>
    <row r="83" spans="1:10" x14ac:dyDescent="0.2">
      <c r="A83">
        <v>81</v>
      </c>
      <c r="B83" t="s">
        <v>87</v>
      </c>
      <c r="C83" t="s">
        <v>951</v>
      </c>
      <c r="D83" t="s">
        <v>63</v>
      </c>
      <c r="E83" s="1">
        <v>6.7735389650799997E-7</v>
      </c>
      <c r="I83">
        <v>81</v>
      </c>
      <c r="J83" t="s">
        <v>87</v>
      </c>
    </row>
    <row r="84" spans="1:10" x14ac:dyDescent="0.2">
      <c r="A84">
        <v>82</v>
      </c>
      <c r="B84" t="s">
        <v>88</v>
      </c>
      <c r="C84" t="s">
        <v>952</v>
      </c>
      <c r="D84" t="s">
        <v>63</v>
      </c>
      <c r="E84" s="1">
        <v>1.7805474686200001E-7</v>
      </c>
      <c r="F84">
        <v>315</v>
      </c>
      <c r="G84" t="s">
        <v>694</v>
      </c>
      <c r="I84">
        <v>82</v>
      </c>
      <c r="J84" t="s">
        <v>88</v>
      </c>
    </row>
    <row r="85" spans="1:10" x14ac:dyDescent="0.2">
      <c r="A85">
        <v>83</v>
      </c>
      <c r="B85" t="s">
        <v>89</v>
      </c>
      <c r="C85" t="s">
        <v>953</v>
      </c>
      <c r="D85" t="s">
        <v>63</v>
      </c>
      <c r="E85" s="1">
        <v>2.9228544549299999E-7</v>
      </c>
      <c r="F85">
        <v>333</v>
      </c>
      <c r="G85" t="s">
        <v>712</v>
      </c>
      <c r="I85">
        <v>83</v>
      </c>
      <c r="J85" t="s">
        <v>89</v>
      </c>
    </row>
    <row r="86" spans="1:10" x14ac:dyDescent="0.2">
      <c r="A86">
        <v>84</v>
      </c>
      <c r="B86" t="s">
        <v>90</v>
      </c>
      <c r="C86" t="s">
        <v>954</v>
      </c>
      <c r="D86" t="s">
        <v>63</v>
      </c>
      <c r="E86" s="1">
        <v>8.6544401664100005E-8</v>
      </c>
      <c r="F86">
        <v>326</v>
      </c>
      <c r="G86" t="s">
        <v>705</v>
      </c>
      <c r="H86" t="s">
        <v>1335</v>
      </c>
      <c r="I86">
        <v>84</v>
      </c>
      <c r="J86" t="s">
        <v>90</v>
      </c>
    </row>
    <row r="87" spans="1:10" x14ac:dyDescent="0.2">
      <c r="A87">
        <v>85</v>
      </c>
      <c r="B87" t="s">
        <v>91</v>
      </c>
      <c r="C87" t="s">
        <v>955</v>
      </c>
      <c r="D87" t="s">
        <v>63</v>
      </c>
      <c r="E87" s="1">
        <v>1.7064186997800001E-6</v>
      </c>
      <c r="F87">
        <v>433</v>
      </c>
      <c r="G87" t="s">
        <v>803</v>
      </c>
      <c r="I87">
        <v>85</v>
      </c>
      <c r="J87" t="s">
        <v>91</v>
      </c>
    </row>
    <row r="88" spans="1:10" x14ac:dyDescent="0.2">
      <c r="A88">
        <v>86</v>
      </c>
      <c r="B88" t="s">
        <v>92</v>
      </c>
      <c r="C88" t="s">
        <v>956</v>
      </c>
      <c r="D88" t="s">
        <v>63</v>
      </c>
      <c r="E88" s="1">
        <v>1.0538154836500001E-6</v>
      </c>
      <c r="F88">
        <v>432</v>
      </c>
      <c r="G88" t="s">
        <v>802</v>
      </c>
      <c r="I88">
        <v>86</v>
      </c>
      <c r="J88" t="s">
        <v>92</v>
      </c>
    </row>
    <row r="89" spans="1:10" x14ac:dyDescent="0.2">
      <c r="A89">
        <v>87</v>
      </c>
      <c r="B89" t="s">
        <v>93</v>
      </c>
      <c r="C89" t="s">
        <v>957</v>
      </c>
      <c r="D89" t="s">
        <v>63</v>
      </c>
      <c r="E89" s="1">
        <v>5.5527674849200003E-8</v>
      </c>
      <c r="F89">
        <v>313</v>
      </c>
      <c r="G89" t="s">
        <v>692</v>
      </c>
      <c r="H89" t="s">
        <v>1335</v>
      </c>
      <c r="I89">
        <v>87</v>
      </c>
      <c r="J89" t="s">
        <v>93</v>
      </c>
    </row>
    <row r="90" spans="1:10" x14ac:dyDescent="0.2">
      <c r="A90">
        <v>88</v>
      </c>
      <c r="B90" t="s">
        <v>94</v>
      </c>
      <c r="C90" t="s">
        <v>958</v>
      </c>
      <c r="D90" t="s">
        <v>63</v>
      </c>
      <c r="E90" s="1">
        <v>1.92732132334E-8</v>
      </c>
      <c r="I90">
        <v>88</v>
      </c>
      <c r="J90" t="s">
        <v>94</v>
      </c>
    </row>
    <row r="91" spans="1:10" x14ac:dyDescent="0.2">
      <c r="A91">
        <v>89</v>
      </c>
      <c r="B91" t="s">
        <v>95</v>
      </c>
      <c r="C91" t="s">
        <v>959</v>
      </c>
      <c r="D91" t="s">
        <v>63</v>
      </c>
      <c r="E91" s="1">
        <v>2.22058908773E-6</v>
      </c>
      <c r="I91">
        <v>89</v>
      </c>
      <c r="J91" t="s">
        <v>95</v>
      </c>
    </row>
    <row r="92" spans="1:10" x14ac:dyDescent="0.2">
      <c r="A92">
        <v>90</v>
      </c>
      <c r="B92" t="s">
        <v>96</v>
      </c>
      <c r="C92" t="s">
        <v>960</v>
      </c>
      <c r="D92" t="s">
        <v>63</v>
      </c>
      <c r="E92" s="1">
        <v>1.33225940339E-6</v>
      </c>
      <c r="F92">
        <v>436</v>
      </c>
      <c r="G92" t="s">
        <v>806</v>
      </c>
      <c r="I92">
        <v>90</v>
      </c>
      <c r="J92" t="s">
        <v>96</v>
      </c>
    </row>
    <row r="93" spans="1:10" x14ac:dyDescent="0.2">
      <c r="A93">
        <v>91</v>
      </c>
      <c r="B93" t="s">
        <v>97</v>
      </c>
      <c r="C93" t="s">
        <v>961</v>
      </c>
      <c r="D93" t="s">
        <v>63</v>
      </c>
      <c r="E93" s="1">
        <v>8.6460102229499998E-8</v>
      </c>
      <c r="F93">
        <v>435</v>
      </c>
      <c r="G93" t="s">
        <v>805</v>
      </c>
      <c r="I93">
        <v>91</v>
      </c>
      <c r="J93" t="s">
        <v>97</v>
      </c>
    </row>
    <row r="94" spans="1:10" x14ac:dyDescent="0.2">
      <c r="A94">
        <v>92</v>
      </c>
      <c r="B94" t="s">
        <v>98</v>
      </c>
      <c r="C94" t="s">
        <v>962</v>
      </c>
      <c r="D94" t="s">
        <v>63</v>
      </c>
      <c r="E94" s="1">
        <v>6.5202154838099996E-7</v>
      </c>
      <c r="F94">
        <v>434</v>
      </c>
      <c r="G94" t="s">
        <v>804</v>
      </c>
      <c r="I94">
        <v>92</v>
      </c>
      <c r="J94" t="s">
        <v>98</v>
      </c>
    </row>
    <row r="95" spans="1:10" x14ac:dyDescent="0.2">
      <c r="A95">
        <v>93</v>
      </c>
      <c r="B95" t="s">
        <v>99</v>
      </c>
      <c r="C95" t="s">
        <v>963</v>
      </c>
      <c r="D95" t="s">
        <v>63</v>
      </c>
      <c r="E95" s="1">
        <v>9.4217883467899997E-7</v>
      </c>
      <c r="F95">
        <v>437</v>
      </c>
      <c r="G95" t="s">
        <v>807</v>
      </c>
      <c r="H95" t="s">
        <v>1335</v>
      </c>
      <c r="I95">
        <v>93</v>
      </c>
      <c r="J95" t="s">
        <v>99</v>
      </c>
    </row>
    <row r="96" spans="1:10" x14ac:dyDescent="0.2">
      <c r="A96">
        <v>94</v>
      </c>
      <c r="B96" t="s">
        <v>100</v>
      </c>
      <c r="C96" t="s">
        <v>964</v>
      </c>
      <c r="D96" t="s">
        <v>63</v>
      </c>
      <c r="E96" s="1">
        <v>1.88083062547E-6</v>
      </c>
      <c r="I96">
        <v>94</v>
      </c>
      <c r="J96" t="s">
        <v>100</v>
      </c>
    </row>
    <row r="97" spans="1:10" x14ac:dyDescent="0.2">
      <c r="A97">
        <v>95</v>
      </c>
      <c r="B97" t="s">
        <v>101</v>
      </c>
      <c r="C97" t="s">
        <v>965</v>
      </c>
      <c r="D97" t="s">
        <v>63</v>
      </c>
      <c r="E97" s="1">
        <v>1.59196457893E-7</v>
      </c>
      <c r="F97">
        <v>430</v>
      </c>
      <c r="G97" t="s">
        <v>800</v>
      </c>
      <c r="I97">
        <v>95</v>
      </c>
      <c r="J97" t="s">
        <v>101</v>
      </c>
    </row>
    <row r="98" spans="1:10" x14ac:dyDescent="0.2">
      <c r="A98">
        <v>96</v>
      </c>
      <c r="B98" t="s">
        <v>102</v>
      </c>
      <c r="C98" t="s">
        <v>966</v>
      </c>
      <c r="D98" t="s">
        <v>63</v>
      </c>
      <c r="E98" s="1">
        <v>9.3072590092199997E-8</v>
      </c>
      <c r="F98">
        <v>327</v>
      </c>
      <c r="G98" t="s">
        <v>706</v>
      </c>
      <c r="H98" t="s">
        <v>1335</v>
      </c>
      <c r="I98">
        <v>96</v>
      </c>
      <c r="J98" t="s">
        <v>102</v>
      </c>
    </row>
    <row r="99" spans="1:10" x14ac:dyDescent="0.2">
      <c r="A99">
        <v>97</v>
      </c>
      <c r="B99" t="s">
        <v>103</v>
      </c>
      <c r="C99" t="s">
        <v>967</v>
      </c>
      <c r="D99" t="s">
        <v>63</v>
      </c>
      <c r="E99" s="1">
        <v>2.36842976283E-7</v>
      </c>
      <c r="F99">
        <v>319</v>
      </c>
      <c r="G99" t="s">
        <v>698</v>
      </c>
      <c r="H99" t="s">
        <v>1335</v>
      </c>
      <c r="I99">
        <v>97</v>
      </c>
      <c r="J99" t="s">
        <v>103</v>
      </c>
    </row>
    <row r="100" spans="1:10" x14ac:dyDescent="0.2">
      <c r="A100">
        <v>98</v>
      </c>
      <c r="B100" t="s">
        <v>104</v>
      </c>
      <c r="C100" t="s">
        <v>968</v>
      </c>
      <c r="D100" t="s">
        <v>63</v>
      </c>
      <c r="E100" s="1">
        <v>6.5670284869100001E-7</v>
      </c>
      <c r="I100">
        <v>98</v>
      </c>
      <c r="J100" t="s">
        <v>104</v>
      </c>
    </row>
    <row r="101" spans="1:10" x14ac:dyDescent="0.2">
      <c r="A101">
        <v>99</v>
      </c>
      <c r="B101" t="s">
        <v>105</v>
      </c>
      <c r="C101" t="s">
        <v>969</v>
      </c>
      <c r="D101" t="s">
        <v>63</v>
      </c>
      <c r="E101" s="1">
        <v>2.7610445357299999E-6</v>
      </c>
      <c r="F101">
        <v>431</v>
      </c>
      <c r="G101" t="s">
        <v>801</v>
      </c>
      <c r="I101">
        <v>99</v>
      </c>
      <c r="J101" t="s">
        <v>105</v>
      </c>
    </row>
    <row r="102" spans="1:10" x14ac:dyDescent="0.2">
      <c r="A102">
        <v>100</v>
      </c>
      <c r="B102" t="s">
        <v>106</v>
      </c>
      <c r="C102" t="s">
        <v>970</v>
      </c>
      <c r="D102" t="s">
        <v>63</v>
      </c>
      <c r="E102" s="1">
        <v>2.83687257625E-6</v>
      </c>
      <c r="I102">
        <v>100</v>
      </c>
      <c r="J102" t="s">
        <v>106</v>
      </c>
    </row>
    <row r="103" spans="1:10" x14ac:dyDescent="0.2">
      <c r="A103">
        <v>101</v>
      </c>
      <c r="B103" t="s">
        <v>107</v>
      </c>
      <c r="C103" t="s">
        <v>971</v>
      </c>
      <c r="D103" t="s">
        <v>63</v>
      </c>
      <c r="E103" s="1">
        <v>2.28341424238E-7</v>
      </c>
      <c r="F103">
        <v>324</v>
      </c>
      <c r="G103" t="s">
        <v>703</v>
      </c>
      <c r="I103">
        <v>101</v>
      </c>
      <c r="J103" t="s">
        <v>107</v>
      </c>
    </row>
    <row r="104" spans="1:10" x14ac:dyDescent="0.2">
      <c r="A104">
        <v>102</v>
      </c>
      <c r="B104" t="s">
        <v>108</v>
      </c>
      <c r="C104" t="s">
        <v>972</v>
      </c>
      <c r="D104" t="s">
        <v>63</v>
      </c>
      <c r="E104" s="1">
        <v>3.4481072248000002E-7</v>
      </c>
      <c r="I104">
        <v>102</v>
      </c>
      <c r="J104" t="s">
        <v>108</v>
      </c>
    </row>
    <row r="105" spans="1:10" x14ac:dyDescent="0.2">
      <c r="A105">
        <v>103</v>
      </c>
      <c r="B105" t="s">
        <v>109</v>
      </c>
      <c r="C105" t="s">
        <v>973</v>
      </c>
      <c r="D105" t="s">
        <v>63</v>
      </c>
      <c r="E105" s="1">
        <v>1.10058703082E-6</v>
      </c>
      <c r="F105">
        <v>317</v>
      </c>
      <c r="G105" t="s">
        <v>696</v>
      </c>
      <c r="I105">
        <v>103</v>
      </c>
      <c r="J105" t="s">
        <v>109</v>
      </c>
    </row>
    <row r="106" spans="1:10" x14ac:dyDescent="0.2">
      <c r="A106">
        <v>104</v>
      </c>
      <c r="B106" t="s">
        <v>110</v>
      </c>
      <c r="C106" t="s">
        <v>974</v>
      </c>
      <c r="D106" t="s">
        <v>63</v>
      </c>
      <c r="E106" s="1">
        <v>5.9946190956100002E-7</v>
      </c>
      <c r="F106">
        <v>325</v>
      </c>
      <c r="G106" t="s">
        <v>704</v>
      </c>
      <c r="I106">
        <v>104</v>
      </c>
      <c r="J106" t="s">
        <v>110</v>
      </c>
    </row>
    <row r="107" spans="1:10" x14ac:dyDescent="0.2">
      <c r="A107">
        <v>105</v>
      </c>
      <c r="B107" t="s">
        <v>111</v>
      </c>
      <c r="C107" t="s">
        <v>853</v>
      </c>
      <c r="D107" t="s">
        <v>112</v>
      </c>
      <c r="E107" s="1">
        <v>7.6476356655100003E-8</v>
      </c>
      <c r="I107">
        <v>105</v>
      </c>
      <c r="J107" t="s">
        <v>111</v>
      </c>
    </row>
    <row r="108" spans="1:10" x14ac:dyDescent="0.2">
      <c r="A108">
        <v>106</v>
      </c>
      <c r="B108" t="s">
        <v>113</v>
      </c>
      <c r="C108" t="s">
        <v>854</v>
      </c>
      <c r="D108" t="s">
        <v>112</v>
      </c>
      <c r="E108" s="1">
        <v>2.9699220999599998E-7</v>
      </c>
      <c r="F108">
        <v>183</v>
      </c>
      <c r="G108" t="s">
        <v>567</v>
      </c>
      <c r="I108">
        <v>106</v>
      </c>
      <c r="J108" t="s">
        <v>113</v>
      </c>
    </row>
    <row r="109" spans="1:10" x14ac:dyDescent="0.2">
      <c r="A109">
        <v>107</v>
      </c>
      <c r="B109" t="s">
        <v>114</v>
      </c>
      <c r="C109" t="s">
        <v>855</v>
      </c>
      <c r="D109" t="s">
        <v>112</v>
      </c>
      <c r="E109" s="1">
        <v>2.7512345272100002E-7</v>
      </c>
      <c r="F109">
        <v>182</v>
      </c>
      <c r="G109" t="s">
        <v>566</v>
      </c>
      <c r="H109" s="2" t="s">
        <v>1334</v>
      </c>
      <c r="I109">
        <v>107</v>
      </c>
      <c r="J109" t="s">
        <v>114</v>
      </c>
    </row>
    <row r="110" spans="1:10" x14ac:dyDescent="0.2">
      <c r="A110">
        <v>108</v>
      </c>
      <c r="B110" t="s">
        <v>115</v>
      </c>
      <c r="C110" t="s">
        <v>856</v>
      </c>
      <c r="D110" t="s">
        <v>112</v>
      </c>
      <c r="E110" s="1">
        <v>5.4362646975199999E-8</v>
      </c>
      <c r="F110">
        <v>185</v>
      </c>
      <c r="G110" t="s">
        <v>569</v>
      </c>
      <c r="I110">
        <v>108</v>
      </c>
      <c r="J110" t="s">
        <v>115</v>
      </c>
    </row>
    <row r="111" spans="1:10" x14ac:dyDescent="0.2">
      <c r="A111">
        <v>109</v>
      </c>
      <c r="B111" t="s">
        <v>116</v>
      </c>
      <c r="C111" t="s">
        <v>857</v>
      </c>
      <c r="D111" t="s">
        <v>112</v>
      </c>
      <c r="E111" s="1">
        <v>1.6937765963699999E-7</v>
      </c>
      <c r="F111">
        <v>181</v>
      </c>
      <c r="G111" t="s">
        <v>565</v>
      </c>
      <c r="I111">
        <v>109</v>
      </c>
      <c r="J111" t="s">
        <v>116</v>
      </c>
    </row>
    <row r="112" spans="1:10" x14ac:dyDescent="0.2">
      <c r="A112">
        <v>110</v>
      </c>
      <c r="B112" t="s">
        <v>117</v>
      </c>
      <c r="C112" t="s">
        <v>858</v>
      </c>
      <c r="D112" t="s">
        <v>112</v>
      </c>
      <c r="E112" s="1">
        <v>5.0546846865200005E-7</v>
      </c>
      <c r="F112">
        <v>186</v>
      </c>
      <c r="G112" t="s">
        <v>570</v>
      </c>
      <c r="I112">
        <v>110</v>
      </c>
      <c r="J112" t="s">
        <v>117</v>
      </c>
    </row>
    <row r="113" spans="1:10" x14ac:dyDescent="0.2">
      <c r="A113">
        <v>111</v>
      </c>
      <c r="B113" t="s">
        <v>118</v>
      </c>
      <c r="C113" t="s">
        <v>975</v>
      </c>
      <c r="D113" t="s">
        <v>112</v>
      </c>
      <c r="E113" s="1">
        <v>3.6226507945100001E-7</v>
      </c>
      <c r="F113">
        <v>184</v>
      </c>
      <c r="G113" t="s">
        <v>568</v>
      </c>
      <c r="I113">
        <v>111</v>
      </c>
      <c r="J113" t="s">
        <v>118</v>
      </c>
    </row>
    <row r="114" spans="1:10" x14ac:dyDescent="0.2">
      <c r="A114">
        <v>112</v>
      </c>
      <c r="B114" t="s">
        <v>119</v>
      </c>
      <c r="C114" t="s">
        <v>976</v>
      </c>
      <c r="D114" t="s">
        <v>112</v>
      </c>
      <c r="E114" s="1">
        <v>1.44415219051E-7</v>
      </c>
      <c r="F114">
        <v>345</v>
      </c>
      <c r="G114" t="s">
        <v>723</v>
      </c>
      <c r="I114">
        <v>112</v>
      </c>
      <c r="J114" t="s">
        <v>119</v>
      </c>
    </row>
    <row r="115" spans="1:10" x14ac:dyDescent="0.2">
      <c r="A115">
        <v>113</v>
      </c>
      <c r="B115" t="s">
        <v>120</v>
      </c>
      <c r="C115" t="s">
        <v>977</v>
      </c>
      <c r="D115" t="s">
        <v>112</v>
      </c>
      <c r="E115" s="1">
        <v>2.1237251581399999E-7</v>
      </c>
      <c r="F115">
        <v>329</v>
      </c>
      <c r="G115" t="s">
        <v>708</v>
      </c>
      <c r="I115">
        <v>113</v>
      </c>
      <c r="J115" t="s">
        <v>120</v>
      </c>
    </row>
    <row r="116" spans="1:10" x14ac:dyDescent="0.2">
      <c r="A116">
        <v>114</v>
      </c>
      <c r="B116" t="s">
        <v>121</v>
      </c>
      <c r="C116" t="s">
        <v>978</v>
      </c>
      <c r="D116" t="s">
        <v>112</v>
      </c>
      <c r="E116" s="1">
        <v>8.95466322698E-7</v>
      </c>
      <c r="F116">
        <v>192</v>
      </c>
      <c r="G116" t="s">
        <v>576</v>
      </c>
      <c r="I116">
        <v>114</v>
      </c>
      <c r="J116" t="s">
        <v>121</v>
      </c>
    </row>
    <row r="117" spans="1:10" x14ac:dyDescent="0.2">
      <c r="A117">
        <v>115</v>
      </c>
      <c r="B117" t="s">
        <v>122</v>
      </c>
      <c r="C117" t="s">
        <v>979</v>
      </c>
      <c r="D117" t="s">
        <v>112</v>
      </c>
      <c r="E117" s="1">
        <v>4.62426851569E-7</v>
      </c>
      <c r="I117">
        <v>115</v>
      </c>
      <c r="J117" t="s">
        <v>122</v>
      </c>
    </row>
    <row r="118" spans="1:10" x14ac:dyDescent="0.2">
      <c r="A118">
        <v>116</v>
      </c>
      <c r="B118" t="s">
        <v>123</v>
      </c>
      <c r="C118" t="s">
        <v>980</v>
      </c>
      <c r="D118" t="s">
        <v>112</v>
      </c>
      <c r="E118" s="1">
        <v>1.2349514821999999E-6</v>
      </c>
      <c r="F118">
        <v>187</v>
      </c>
      <c r="G118" t="s">
        <v>571</v>
      </c>
      <c r="I118">
        <v>116</v>
      </c>
      <c r="J118" t="s">
        <v>123</v>
      </c>
    </row>
    <row r="119" spans="1:10" x14ac:dyDescent="0.2">
      <c r="A119">
        <v>117</v>
      </c>
      <c r="B119" t="s">
        <v>124</v>
      </c>
      <c r="C119" t="s">
        <v>981</v>
      </c>
      <c r="D119" t="s">
        <v>112</v>
      </c>
      <c r="E119" s="1">
        <v>8.1435003541399996E-7</v>
      </c>
      <c r="I119">
        <v>117</v>
      </c>
      <c r="J119" t="s">
        <v>124</v>
      </c>
    </row>
    <row r="120" spans="1:10" x14ac:dyDescent="0.2">
      <c r="A120">
        <v>118</v>
      </c>
      <c r="B120" t="s">
        <v>125</v>
      </c>
      <c r="C120" t="s">
        <v>982</v>
      </c>
      <c r="D120" t="s">
        <v>112</v>
      </c>
      <c r="E120" s="1">
        <v>1.63685452225E-6</v>
      </c>
      <c r="I120">
        <v>118</v>
      </c>
      <c r="J120" t="s">
        <v>125</v>
      </c>
    </row>
    <row r="121" spans="1:10" x14ac:dyDescent="0.2">
      <c r="A121">
        <v>119</v>
      </c>
      <c r="B121" t="s">
        <v>126</v>
      </c>
      <c r="C121" t="s">
        <v>983</v>
      </c>
      <c r="D121" t="s">
        <v>112</v>
      </c>
      <c r="E121" s="1">
        <v>1.0015813379000001E-6</v>
      </c>
      <c r="F121">
        <v>188</v>
      </c>
      <c r="G121" t="s">
        <v>572</v>
      </c>
      <c r="I121">
        <v>119</v>
      </c>
      <c r="J121" t="s">
        <v>126</v>
      </c>
    </row>
    <row r="122" spans="1:10" x14ac:dyDescent="0.2">
      <c r="A122">
        <v>120</v>
      </c>
      <c r="B122" t="s">
        <v>127</v>
      </c>
      <c r="C122" t="s">
        <v>984</v>
      </c>
      <c r="D122" t="s">
        <v>112</v>
      </c>
      <c r="E122" s="1">
        <v>1.3942809504299999E-6</v>
      </c>
      <c r="F122">
        <v>187</v>
      </c>
      <c r="G122" t="s">
        <v>571</v>
      </c>
      <c r="I122">
        <v>120</v>
      </c>
      <c r="J122" t="s">
        <v>127</v>
      </c>
    </row>
    <row r="123" spans="1:10" x14ac:dyDescent="0.2">
      <c r="A123">
        <v>121</v>
      </c>
      <c r="B123" t="s">
        <v>128</v>
      </c>
      <c r="C123" t="s">
        <v>985</v>
      </c>
      <c r="D123" t="s">
        <v>112</v>
      </c>
      <c r="E123" s="1">
        <v>2.4457804188899998E-6</v>
      </c>
      <c r="I123">
        <v>121</v>
      </c>
      <c r="J123" t="s">
        <v>128</v>
      </c>
    </row>
    <row r="124" spans="1:10" x14ac:dyDescent="0.2">
      <c r="A124">
        <v>122</v>
      </c>
      <c r="B124" t="s">
        <v>129</v>
      </c>
      <c r="C124" t="s">
        <v>986</v>
      </c>
      <c r="D124" t="s">
        <v>112</v>
      </c>
      <c r="E124" s="1">
        <v>2.21914726353E-6</v>
      </c>
      <c r="F124">
        <v>189</v>
      </c>
      <c r="G124" t="s">
        <v>573</v>
      </c>
      <c r="I124">
        <v>122</v>
      </c>
      <c r="J124" t="s">
        <v>129</v>
      </c>
    </row>
    <row r="125" spans="1:10" x14ac:dyDescent="0.2">
      <c r="A125">
        <v>123</v>
      </c>
      <c r="B125" t="s">
        <v>130</v>
      </c>
      <c r="C125" t="s">
        <v>987</v>
      </c>
      <c r="D125" t="s">
        <v>112</v>
      </c>
      <c r="E125" s="1">
        <v>1.0338500257599999E-6</v>
      </c>
      <c r="F125">
        <v>190</v>
      </c>
      <c r="G125" t="s">
        <v>574</v>
      </c>
      <c r="I125">
        <v>123</v>
      </c>
      <c r="J125" t="s">
        <v>130</v>
      </c>
    </row>
    <row r="126" spans="1:10" x14ac:dyDescent="0.2">
      <c r="A126">
        <v>124</v>
      </c>
      <c r="B126" t="s">
        <v>131</v>
      </c>
      <c r="C126" t="s">
        <v>988</v>
      </c>
      <c r="D126" t="s">
        <v>112</v>
      </c>
      <c r="E126" s="1">
        <v>1.82968620317E-6</v>
      </c>
      <c r="I126">
        <v>124</v>
      </c>
      <c r="J126" t="s">
        <v>131</v>
      </c>
    </row>
    <row r="127" spans="1:10" x14ac:dyDescent="0.2">
      <c r="A127">
        <v>125</v>
      </c>
      <c r="B127" t="s">
        <v>132</v>
      </c>
      <c r="C127" t="s">
        <v>989</v>
      </c>
      <c r="D127" t="s">
        <v>112</v>
      </c>
      <c r="E127" s="1">
        <v>1.13859763124E-6</v>
      </c>
      <c r="I127">
        <v>125</v>
      </c>
      <c r="J127" t="s">
        <v>132</v>
      </c>
    </row>
    <row r="128" spans="1:10" x14ac:dyDescent="0.2">
      <c r="A128">
        <v>126</v>
      </c>
      <c r="B128" t="s">
        <v>133</v>
      </c>
      <c r="C128" t="s">
        <v>990</v>
      </c>
      <c r="D128" t="s">
        <v>112</v>
      </c>
      <c r="E128" s="1">
        <v>7.34664879724E-6</v>
      </c>
      <c r="I128">
        <v>126</v>
      </c>
      <c r="J128" t="s">
        <v>133</v>
      </c>
    </row>
    <row r="129" spans="1:13" x14ac:dyDescent="0.2">
      <c r="A129">
        <v>127</v>
      </c>
      <c r="B129" t="s">
        <v>134</v>
      </c>
      <c r="C129" t="s">
        <v>991</v>
      </c>
      <c r="D129" t="s">
        <v>112</v>
      </c>
      <c r="E129" s="1">
        <v>1.2539720153199999E-6</v>
      </c>
      <c r="F129">
        <v>191</v>
      </c>
      <c r="G129" t="s">
        <v>575</v>
      </c>
      <c r="I129">
        <v>127</v>
      </c>
      <c r="J129" t="s">
        <v>134</v>
      </c>
    </row>
    <row r="130" spans="1:13" x14ac:dyDescent="0.2">
      <c r="A130">
        <v>128</v>
      </c>
      <c r="B130" t="s">
        <v>135</v>
      </c>
      <c r="C130" t="s">
        <v>992</v>
      </c>
      <c r="D130" t="s">
        <v>112</v>
      </c>
      <c r="E130" s="1">
        <v>3.5974684192499998E-6</v>
      </c>
      <c r="F130">
        <v>180</v>
      </c>
      <c r="G130" t="s">
        <v>564</v>
      </c>
      <c r="I130">
        <v>128</v>
      </c>
      <c r="J130" t="s">
        <v>135</v>
      </c>
    </row>
    <row r="131" spans="1:13" x14ac:dyDescent="0.2">
      <c r="A131">
        <v>129</v>
      </c>
      <c r="B131" t="s">
        <v>136</v>
      </c>
      <c r="C131" t="s">
        <v>993</v>
      </c>
      <c r="D131" t="s">
        <v>112</v>
      </c>
      <c r="E131" s="1">
        <v>7.2638539600700004E-6</v>
      </c>
      <c r="I131">
        <v>129</v>
      </c>
      <c r="J131" t="s">
        <v>136</v>
      </c>
    </row>
    <row r="132" spans="1:13" x14ac:dyDescent="0.2">
      <c r="A132">
        <v>130</v>
      </c>
      <c r="B132" t="s">
        <v>137</v>
      </c>
      <c r="C132" t="s">
        <v>859</v>
      </c>
      <c r="D132" t="s">
        <v>138</v>
      </c>
      <c r="E132" s="1">
        <v>9.7638693945800007E-7</v>
      </c>
      <c r="F132">
        <v>448</v>
      </c>
      <c r="G132" t="s">
        <v>817</v>
      </c>
      <c r="H132" t="s">
        <v>1335</v>
      </c>
      <c r="I132">
        <v>130</v>
      </c>
      <c r="J132" t="s">
        <v>137</v>
      </c>
    </row>
    <row r="133" spans="1:13" x14ac:dyDescent="0.2">
      <c r="A133">
        <v>131</v>
      </c>
      <c r="B133" t="s">
        <v>139</v>
      </c>
      <c r="C133" t="s">
        <v>860</v>
      </c>
      <c r="D133" t="s">
        <v>138</v>
      </c>
      <c r="E133" s="1">
        <v>1.1351884117099999E-6</v>
      </c>
      <c r="F133">
        <v>451</v>
      </c>
      <c r="G133" t="s">
        <v>820</v>
      </c>
      <c r="I133">
        <v>131</v>
      </c>
      <c r="J133" t="s">
        <v>139</v>
      </c>
    </row>
    <row r="134" spans="1:13" x14ac:dyDescent="0.2">
      <c r="A134">
        <v>132</v>
      </c>
      <c r="B134" t="s">
        <v>140</v>
      </c>
      <c r="C134" t="s">
        <v>861</v>
      </c>
      <c r="D134" t="s">
        <v>138</v>
      </c>
      <c r="E134" s="1">
        <v>1.0673983912099999E-6</v>
      </c>
      <c r="F134">
        <v>447</v>
      </c>
      <c r="G134" t="s">
        <v>816</v>
      </c>
      <c r="I134">
        <v>132</v>
      </c>
      <c r="J134" t="s">
        <v>140</v>
      </c>
    </row>
    <row r="135" spans="1:13" x14ac:dyDescent="0.2">
      <c r="A135">
        <v>133</v>
      </c>
      <c r="B135" t="s">
        <v>141</v>
      </c>
      <c r="C135" t="s">
        <v>862</v>
      </c>
      <c r="D135" t="s">
        <v>138</v>
      </c>
      <c r="E135" s="1">
        <v>7.3712286199700005E-7</v>
      </c>
      <c r="F135">
        <v>449</v>
      </c>
      <c r="G135" t="s">
        <v>818</v>
      </c>
      <c r="I135">
        <v>133</v>
      </c>
      <c r="J135" t="s">
        <v>141</v>
      </c>
    </row>
    <row r="136" spans="1:13" x14ac:dyDescent="0.2">
      <c r="A136">
        <v>134</v>
      </c>
      <c r="B136" t="s">
        <v>142</v>
      </c>
      <c r="C136" t="s">
        <v>863</v>
      </c>
      <c r="D136" t="s">
        <v>138</v>
      </c>
      <c r="E136" s="1">
        <v>4.2319075767400001E-7</v>
      </c>
      <c r="F136">
        <v>446</v>
      </c>
      <c r="G136" t="s">
        <v>815</v>
      </c>
      <c r="I136">
        <v>134</v>
      </c>
      <c r="J136" t="s">
        <v>142</v>
      </c>
    </row>
    <row r="137" spans="1:13" x14ac:dyDescent="0.2">
      <c r="A137">
        <v>135</v>
      </c>
      <c r="B137" t="s">
        <v>143</v>
      </c>
      <c r="C137" t="s">
        <v>864</v>
      </c>
      <c r="D137" t="s">
        <v>138</v>
      </c>
      <c r="E137" s="1">
        <v>2.5114165402499999E-7</v>
      </c>
      <c r="I137">
        <v>135</v>
      </c>
      <c r="J137" t="s">
        <v>143</v>
      </c>
    </row>
    <row r="138" spans="1:13" x14ac:dyDescent="0.2">
      <c r="A138">
        <v>136</v>
      </c>
      <c r="B138" t="s">
        <v>144</v>
      </c>
      <c r="C138" t="s">
        <v>865</v>
      </c>
      <c r="D138" t="s">
        <v>138</v>
      </c>
      <c r="E138" s="1">
        <v>2.8944732614999998E-7</v>
      </c>
      <c r="F138">
        <v>454</v>
      </c>
      <c r="G138" t="s">
        <v>823</v>
      </c>
      <c r="I138">
        <v>136</v>
      </c>
      <c r="J138" t="s">
        <v>144</v>
      </c>
    </row>
    <row r="139" spans="1:13" x14ac:dyDescent="0.2">
      <c r="A139">
        <v>137</v>
      </c>
      <c r="B139" t="s">
        <v>145</v>
      </c>
      <c r="C139" t="s">
        <v>994</v>
      </c>
      <c r="D139" t="s">
        <v>138</v>
      </c>
      <c r="E139" s="1">
        <v>5.3079522992200004E-7</v>
      </c>
      <c r="F139">
        <v>452</v>
      </c>
      <c r="G139" t="s">
        <v>821</v>
      </c>
      <c r="H139" t="s">
        <v>1335</v>
      </c>
      <c r="I139">
        <v>137</v>
      </c>
      <c r="J139" t="s">
        <v>145</v>
      </c>
    </row>
    <row r="140" spans="1:13" x14ac:dyDescent="0.2">
      <c r="A140">
        <v>138</v>
      </c>
      <c r="B140" t="s">
        <v>146</v>
      </c>
      <c r="C140" t="s">
        <v>866</v>
      </c>
      <c r="D140" t="s">
        <v>138</v>
      </c>
      <c r="E140" s="1">
        <v>1.8977657551499999E-7</v>
      </c>
      <c r="F140">
        <v>455</v>
      </c>
      <c r="G140" t="s">
        <v>824</v>
      </c>
      <c r="I140">
        <v>138</v>
      </c>
      <c r="J140" t="s">
        <v>146</v>
      </c>
    </row>
    <row r="141" spans="1:13" x14ac:dyDescent="0.2">
      <c r="A141">
        <v>139</v>
      </c>
      <c r="B141" t="s">
        <v>147</v>
      </c>
      <c r="C141" t="s">
        <v>995</v>
      </c>
      <c r="D141" t="s">
        <v>138</v>
      </c>
      <c r="E141" s="1">
        <v>3.3252422141199998E-7</v>
      </c>
      <c r="F141">
        <v>456</v>
      </c>
      <c r="G141" t="s">
        <v>825</v>
      </c>
      <c r="H141" t="s">
        <v>1335</v>
      </c>
      <c r="I141">
        <v>139</v>
      </c>
      <c r="J141" t="s">
        <v>147</v>
      </c>
    </row>
    <row r="142" spans="1:13" x14ac:dyDescent="0.2">
      <c r="A142">
        <v>140</v>
      </c>
      <c r="B142" t="s">
        <v>148</v>
      </c>
      <c r="C142" t="s">
        <v>867</v>
      </c>
      <c r="D142" t="s">
        <v>138</v>
      </c>
      <c r="E142" s="1">
        <v>8.1519436191099995E-7</v>
      </c>
      <c r="F142">
        <v>458</v>
      </c>
      <c r="G142" t="s">
        <v>827</v>
      </c>
      <c r="H142" t="s">
        <v>1335</v>
      </c>
      <c r="I142">
        <v>140</v>
      </c>
      <c r="J142" t="s">
        <v>148</v>
      </c>
    </row>
    <row r="143" spans="1:13" x14ac:dyDescent="0.2">
      <c r="A143">
        <v>141</v>
      </c>
      <c r="B143" t="s">
        <v>149</v>
      </c>
      <c r="C143" t="s">
        <v>996</v>
      </c>
      <c r="D143" t="s">
        <v>138</v>
      </c>
      <c r="E143" s="1">
        <v>1.6376172308E-6</v>
      </c>
      <c r="F143">
        <v>457</v>
      </c>
      <c r="G143" t="s">
        <v>826</v>
      </c>
      <c r="I143">
        <v>141</v>
      </c>
      <c r="J143" t="s">
        <v>149</v>
      </c>
      <c r="L143" s="2"/>
      <c r="M143" s="2"/>
    </row>
    <row r="144" spans="1:13" x14ac:dyDescent="0.2">
      <c r="A144">
        <v>142</v>
      </c>
      <c r="B144" t="s">
        <v>150</v>
      </c>
      <c r="C144" t="s">
        <v>997</v>
      </c>
      <c r="D144" t="s">
        <v>138</v>
      </c>
      <c r="E144" s="1">
        <v>6.2656982174400004E-7</v>
      </c>
      <c r="F144">
        <v>453</v>
      </c>
      <c r="G144" t="s">
        <v>822</v>
      </c>
      <c r="I144">
        <v>142</v>
      </c>
      <c r="J144" t="s">
        <v>150</v>
      </c>
    </row>
    <row r="145" spans="1:10" x14ac:dyDescent="0.2">
      <c r="A145">
        <v>143</v>
      </c>
      <c r="B145" t="s">
        <v>151</v>
      </c>
      <c r="C145" t="s">
        <v>998</v>
      </c>
      <c r="D145" t="s">
        <v>138</v>
      </c>
      <c r="E145" s="1">
        <v>7.8260264980399997E-7</v>
      </c>
      <c r="F145">
        <v>459</v>
      </c>
      <c r="G145" t="s">
        <v>828</v>
      </c>
      <c r="H145" t="s">
        <v>1335</v>
      </c>
      <c r="I145">
        <v>143</v>
      </c>
      <c r="J145" t="s">
        <v>151</v>
      </c>
    </row>
    <row r="146" spans="1:10" x14ac:dyDescent="0.2">
      <c r="A146">
        <v>144</v>
      </c>
      <c r="B146" t="s">
        <v>152</v>
      </c>
      <c r="C146" t="s">
        <v>999</v>
      </c>
      <c r="D146" t="s">
        <v>138</v>
      </c>
      <c r="E146" s="1">
        <v>2.3059513591600001E-7</v>
      </c>
      <c r="F146">
        <v>460</v>
      </c>
      <c r="G146" t="s">
        <v>829</v>
      </c>
      <c r="H146" t="s">
        <v>1335</v>
      </c>
      <c r="I146">
        <v>144</v>
      </c>
      <c r="J146" t="s">
        <v>152</v>
      </c>
    </row>
    <row r="147" spans="1:10" x14ac:dyDescent="0.2">
      <c r="A147">
        <v>145</v>
      </c>
      <c r="B147" t="s">
        <v>153</v>
      </c>
      <c r="C147" t="s">
        <v>1000</v>
      </c>
      <c r="D147" t="s">
        <v>138</v>
      </c>
      <c r="E147" s="1">
        <v>2.3751258789099999E-7</v>
      </c>
      <c r="F147">
        <v>450</v>
      </c>
      <c r="G147" t="s">
        <v>819</v>
      </c>
      <c r="I147">
        <v>145</v>
      </c>
      <c r="J147" t="s">
        <v>153</v>
      </c>
    </row>
    <row r="148" spans="1:10" x14ac:dyDescent="0.2">
      <c r="A148">
        <v>146</v>
      </c>
      <c r="B148" t="s">
        <v>154</v>
      </c>
      <c r="C148" t="s">
        <v>1001</v>
      </c>
      <c r="D148" t="s">
        <v>138</v>
      </c>
      <c r="E148" s="1">
        <v>3.30143049462E-7</v>
      </c>
      <c r="F148">
        <v>366</v>
      </c>
      <c r="G148" t="s">
        <v>742</v>
      </c>
      <c r="H148" t="s">
        <v>1335</v>
      </c>
      <c r="I148">
        <v>146</v>
      </c>
      <c r="J148" t="s">
        <v>154</v>
      </c>
    </row>
    <row r="149" spans="1:10" x14ac:dyDescent="0.2">
      <c r="A149">
        <v>147</v>
      </c>
      <c r="B149" t="s">
        <v>155</v>
      </c>
      <c r="C149" t="s">
        <v>1002</v>
      </c>
      <c r="D149" t="s">
        <v>138</v>
      </c>
      <c r="E149" s="1">
        <v>8.7351891979100002E-7</v>
      </c>
      <c r="I149">
        <v>147</v>
      </c>
      <c r="J149" t="s">
        <v>155</v>
      </c>
    </row>
    <row r="150" spans="1:10" x14ac:dyDescent="0.2">
      <c r="A150">
        <v>148</v>
      </c>
      <c r="B150" t="s">
        <v>156</v>
      </c>
      <c r="C150" t="s">
        <v>1003</v>
      </c>
      <c r="D150" t="s">
        <v>138</v>
      </c>
      <c r="E150" s="1">
        <v>5.2618352639799999E-8</v>
      </c>
      <c r="F150">
        <v>370</v>
      </c>
      <c r="G150" t="s">
        <v>746</v>
      </c>
      <c r="I150">
        <v>148</v>
      </c>
      <c r="J150" t="s">
        <v>156</v>
      </c>
    </row>
    <row r="151" spans="1:10" x14ac:dyDescent="0.2">
      <c r="A151">
        <v>149</v>
      </c>
      <c r="B151" t="s">
        <v>157</v>
      </c>
      <c r="C151" t="s">
        <v>1004</v>
      </c>
      <c r="D151" t="s">
        <v>138</v>
      </c>
      <c r="E151" s="1">
        <v>4.9548735528399998E-8</v>
      </c>
      <c r="F151">
        <v>369</v>
      </c>
      <c r="G151" t="s">
        <v>745</v>
      </c>
      <c r="I151">
        <v>149</v>
      </c>
      <c r="J151" t="s">
        <v>157</v>
      </c>
    </row>
    <row r="152" spans="1:10" x14ac:dyDescent="0.2">
      <c r="A152">
        <v>150</v>
      </c>
      <c r="B152" t="s">
        <v>158</v>
      </c>
      <c r="C152" t="s">
        <v>1005</v>
      </c>
      <c r="D152" t="s">
        <v>138</v>
      </c>
      <c r="E152" s="1">
        <v>3.9435453494400003E-7</v>
      </c>
      <c r="F152">
        <v>372</v>
      </c>
      <c r="G152" t="s">
        <v>748</v>
      </c>
      <c r="H152" t="s">
        <v>1335</v>
      </c>
      <c r="I152">
        <v>150</v>
      </c>
      <c r="J152" t="s">
        <v>158</v>
      </c>
    </row>
    <row r="153" spans="1:10" x14ac:dyDescent="0.2">
      <c r="A153">
        <v>151</v>
      </c>
      <c r="B153" t="s">
        <v>159</v>
      </c>
      <c r="C153" t="s">
        <v>1006</v>
      </c>
      <c r="D153" t="s">
        <v>138</v>
      </c>
      <c r="E153" s="1">
        <v>8.4027347149499995E-7</v>
      </c>
      <c r="F153">
        <v>368</v>
      </c>
      <c r="G153" t="s">
        <v>744</v>
      </c>
      <c r="I153">
        <v>151</v>
      </c>
      <c r="J153" t="s">
        <v>159</v>
      </c>
    </row>
    <row r="154" spans="1:10" x14ac:dyDescent="0.2">
      <c r="A154">
        <v>152</v>
      </c>
      <c r="B154" t="s">
        <v>160</v>
      </c>
      <c r="C154" t="s">
        <v>1007</v>
      </c>
      <c r="D154" t="s">
        <v>138</v>
      </c>
      <c r="E154" s="1">
        <v>2.4438637432400001E-7</v>
      </c>
      <c r="F154">
        <v>376</v>
      </c>
      <c r="G154" t="s">
        <v>752</v>
      </c>
      <c r="I154">
        <v>152</v>
      </c>
      <c r="J154" t="s">
        <v>160</v>
      </c>
    </row>
    <row r="155" spans="1:10" x14ac:dyDescent="0.2">
      <c r="A155">
        <v>153</v>
      </c>
      <c r="B155" t="s">
        <v>161</v>
      </c>
      <c r="C155" t="s">
        <v>1008</v>
      </c>
      <c r="D155" t="s">
        <v>138</v>
      </c>
      <c r="E155" s="1">
        <v>7.4500239089100005E-7</v>
      </c>
      <c r="F155">
        <v>367</v>
      </c>
      <c r="G155" t="s">
        <v>743</v>
      </c>
      <c r="I155">
        <v>153</v>
      </c>
      <c r="J155" t="s">
        <v>161</v>
      </c>
    </row>
    <row r="156" spans="1:10" x14ac:dyDescent="0.2">
      <c r="A156">
        <v>154</v>
      </c>
      <c r="B156" t="s">
        <v>162</v>
      </c>
      <c r="C156" t="s">
        <v>1009</v>
      </c>
      <c r="D156" t="s">
        <v>138</v>
      </c>
      <c r="E156" s="1">
        <v>7.3182551248499998E-7</v>
      </c>
      <c r="F156">
        <v>371</v>
      </c>
      <c r="G156" t="s">
        <v>747</v>
      </c>
      <c r="I156">
        <v>154</v>
      </c>
      <c r="J156" t="s">
        <v>162</v>
      </c>
    </row>
    <row r="157" spans="1:10" x14ac:dyDescent="0.2">
      <c r="A157">
        <v>155</v>
      </c>
      <c r="B157" t="s">
        <v>163</v>
      </c>
      <c r="C157" t="s">
        <v>1010</v>
      </c>
      <c r="D157" t="s">
        <v>138</v>
      </c>
      <c r="E157" s="1">
        <v>4.34632763725E-7</v>
      </c>
      <c r="F157">
        <v>378</v>
      </c>
      <c r="G157" t="s">
        <v>754</v>
      </c>
      <c r="I157">
        <v>155</v>
      </c>
      <c r="J157" t="s">
        <v>163</v>
      </c>
    </row>
    <row r="158" spans="1:10" x14ac:dyDescent="0.2">
      <c r="A158">
        <v>156</v>
      </c>
      <c r="B158" t="s">
        <v>164</v>
      </c>
      <c r="C158" t="s">
        <v>1011</v>
      </c>
      <c r="D158" t="s">
        <v>138</v>
      </c>
      <c r="E158" s="1">
        <v>2.9056834331400001E-6</v>
      </c>
      <c r="F158">
        <v>374</v>
      </c>
      <c r="G158" t="s">
        <v>750</v>
      </c>
      <c r="I158">
        <v>156</v>
      </c>
      <c r="J158" t="s">
        <v>164</v>
      </c>
    </row>
    <row r="159" spans="1:10" x14ac:dyDescent="0.2">
      <c r="A159">
        <v>157</v>
      </c>
      <c r="B159" t="s">
        <v>165</v>
      </c>
      <c r="C159" t="s">
        <v>1012</v>
      </c>
      <c r="D159" t="s">
        <v>138</v>
      </c>
      <c r="E159" s="1">
        <v>7.8739699100399997E-7</v>
      </c>
      <c r="F159">
        <v>373</v>
      </c>
      <c r="G159" t="s">
        <v>749</v>
      </c>
      <c r="I159">
        <v>157</v>
      </c>
      <c r="J159" t="s">
        <v>165</v>
      </c>
    </row>
    <row r="160" spans="1:10" x14ac:dyDescent="0.2">
      <c r="A160">
        <v>158</v>
      </c>
      <c r="B160" t="s">
        <v>166</v>
      </c>
      <c r="C160" t="s">
        <v>1013</v>
      </c>
      <c r="D160" t="s">
        <v>138</v>
      </c>
      <c r="E160" s="1">
        <v>1.99736862215E-7</v>
      </c>
      <c r="F160">
        <v>364</v>
      </c>
      <c r="G160" t="s">
        <v>740</v>
      </c>
      <c r="H160" t="s">
        <v>1335</v>
      </c>
      <c r="I160">
        <v>158</v>
      </c>
      <c r="J160" t="s">
        <v>166</v>
      </c>
    </row>
    <row r="161" spans="1:10" x14ac:dyDescent="0.2">
      <c r="A161">
        <v>159</v>
      </c>
      <c r="B161" t="s">
        <v>167</v>
      </c>
      <c r="C161" t="s">
        <v>1014</v>
      </c>
      <c r="D161" t="s">
        <v>138</v>
      </c>
      <c r="E161" s="1">
        <v>2.2079454857499999E-7</v>
      </c>
      <c r="F161">
        <v>365</v>
      </c>
      <c r="G161" t="s">
        <v>741</v>
      </c>
      <c r="H161" t="s">
        <v>1335</v>
      </c>
      <c r="I161">
        <v>159</v>
      </c>
      <c r="J161" t="s">
        <v>167</v>
      </c>
    </row>
    <row r="162" spans="1:10" x14ac:dyDescent="0.2">
      <c r="A162">
        <v>160</v>
      </c>
      <c r="B162" t="s">
        <v>168</v>
      </c>
      <c r="C162" t="s">
        <v>1015</v>
      </c>
      <c r="D162" t="s">
        <v>169</v>
      </c>
      <c r="E162" s="1">
        <v>1.14138550926E-7</v>
      </c>
      <c r="F162">
        <v>461</v>
      </c>
      <c r="G162" t="s">
        <v>830</v>
      </c>
      <c r="H162" t="s">
        <v>1335</v>
      </c>
      <c r="I162">
        <v>160</v>
      </c>
      <c r="J162" t="s">
        <v>168</v>
      </c>
    </row>
    <row r="163" spans="1:10" x14ac:dyDescent="0.2">
      <c r="A163">
        <v>161</v>
      </c>
      <c r="B163" t="s">
        <v>170</v>
      </c>
      <c r="C163" t="s">
        <v>1016</v>
      </c>
      <c r="D163" t="s">
        <v>171</v>
      </c>
      <c r="E163" s="1">
        <v>3.91095728183E-7</v>
      </c>
      <c r="F163">
        <v>375</v>
      </c>
      <c r="G163" t="s">
        <v>751</v>
      </c>
      <c r="I163">
        <v>161</v>
      </c>
      <c r="J163" t="s">
        <v>170</v>
      </c>
    </row>
    <row r="164" spans="1:10" x14ac:dyDescent="0.2">
      <c r="A164">
        <v>162</v>
      </c>
      <c r="B164" t="s">
        <v>172</v>
      </c>
      <c r="C164" t="s">
        <v>1017</v>
      </c>
      <c r="D164" t="s">
        <v>138</v>
      </c>
      <c r="E164" s="1">
        <v>1.83108375638E-7</v>
      </c>
      <c r="I164">
        <v>162</v>
      </c>
      <c r="J164" t="s">
        <v>172</v>
      </c>
    </row>
    <row r="165" spans="1:10" x14ac:dyDescent="0.2">
      <c r="A165">
        <v>163</v>
      </c>
      <c r="B165" t="s">
        <v>173</v>
      </c>
      <c r="C165" t="s">
        <v>1018</v>
      </c>
      <c r="D165" t="s">
        <v>138</v>
      </c>
      <c r="E165" s="1">
        <v>1.63355853718E-6</v>
      </c>
      <c r="F165">
        <v>382</v>
      </c>
      <c r="G165" t="s">
        <v>758</v>
      </c>
      <c r="I165">
        <v>163</v>
      </c>
      <c r="J165" t="s">
        <v>173</v>
      </c>
    </row>
    <row r="166" spans="1:10" x14ac:dyDescent="0.2">
      <c r="A166">
        <v>164</v>
      </c>
      <c r="B166" t="s">
        <v>174</v>
      </c>
      <c r="C166" t="s">
        <v>1019</v>
      </c>
      <c r="D166" t="s">
        <v>138</v>
      </c>
      <c r="E166" s="1">
        <v>1.3754151489799999E-7</v>
      </c>
      <c r="F166">
        <v>462</v>
      </c>
      <c r="G166" t="s">
        <v>831</v>
      </c>
      <c r="H166" t="s">
        <v>1335</v>
      </c>
      <c r="I166">
        <v>164</v>
      </c>
      <c r="J166" t="s">
        <v>174</v>
      </c>
    </row>
    <row r="167" spans="1:10" x14ac:dyDescent="0.2">
      <c r="A167">
        <v>165</v>
      </c>
      <c r="B167" t="s">
        <v>175</v>
      </c>
      <c r="C167" t="s">
        <v>1020</v>
      </c>
      <c r="D167" t="s">
        <v>138</v>
      </c>
      <c r="E167" s="1">
        <v>4.68336980587E-7</v>
      </c>
      <c r="F167">
        <v>381</v>
      </c>
      <c r="G167" t="s">
        <v>757</v>
      </c>
      <c r="I167">
        <v>165</v>
      </c>
      <c r="J167" t="s">
        <v>175</v>
      </c>
    </row>
    <row r="168" spans="1:10" x14ac:dyDescent="0.2">
      <c r="A168">
        <v>166</v>
      </c>
      <c r="B168" t="s">
        <v>176</v>
      </c>
      <c r="C168" t="s">
        <v>1021</v>
      </c>
      <c r="D168" t="s">
        <v>138</v>
      </c>
      <c r="E168" s="1">
        <v>1.6472324430500001E-6</v>
      </c>
      <c r="F168">
        <v>380</v>
      </c>
      <c r="G168" t="s">
        <v>756</v>
      </c>
      <c r="I168">
        <v>166</v>
      </c>
      <c r="J168" t="s">
        <v>176</v>
      </c>
    </row>
    <row r="169" spans="1:10" x14ac:dyDescent="0.2">
      <c r="A169">
        <v>167</v>
      </c>
      <c r="B169" t="s">
        <v>177</v>
      </c>
      <c r="C169" t="s">
        <v>1022</v>
      </c>
      <c r="D169" t="s">
        <v>138</v>
      </c>
      <c r="E169" s="1">
        <v>1.5285569242400001E-6</v>
      </c>
      <c r="F169">
        <v>379</v>
      </c>
      <c r="G169" t="s">
        <v>755</v>
      </c>
      <c r="H169" t="s">
        <v>1335</v>
      </c>
      <c r="I169">
        <v>167</v>
      </c>
      <c r="J169" t="s">
        <v>177</v>
      </c>
    </row>
    <row r="170" spans="1:10" x14ac:dyDescent="0.2">
      <c r="A170">
        <v>168</v>
      </c>
      <c r="B170" t="s">
        <v>178</v>
      </c>
      <c r="C170" t="s">
        <v>1023</v>
      </c>
      <c r="D170" t="s">
        <v>138</v>
      </c>
      <c r="E170" s="1">
        <v>1.59239275336E-7</v>
      </c>
      <c r="F170">
        <v>384</v>
      </c>
      <c r="G170" t="s">
        <v>760</v>
      </c>
      <c r="I170">
        <v>168</v>
      </c>
      <c r="J170" t="s">
        <v>178</v>
      </c>
    </row>
    <row r="171" spans="1:10" x14ac:dyDescent="0.2">
      <c r="A171">
        <v>169</v>
      </c>
      <c r="B171" t="s">
        <v>179</v>
      </c>
      <c r="C171" t="s">
        <v>1024</v>
      </c>
      <c r="D171" t="s">
        <v>138</v>
      </c>
      <c r="E171" s="1">
        <v>9.2982727749599997E-7</v>
      </c>
      <c r="F171">
        <v>383</v>
      </c>
      <c r="G171" t="s">
        <v>759</v>
      </c>
      <c r="I171">
        <v>169</v>
      </c>
      <c r="J171" t="s">
        <v>179</v>
      </c>
    </row>
    <row r="172" spans="1:10" x14ac:dyDescent="0.2">
      <c r="A172">
        <v>170</v>
      </c>
      <c r="B172" t="s">
        <v>180</v>
      </c>
      <c r="C172" t="s">
        <v>1025</v>
      </c>
      <c r="D172" t="s">
        <v>138</v>
      </c>
      <c r="E172" s="1">
        <v>4.0627010577000002E-7</v>
      </c>
      <c r="F172">
        <v>386</v>
      </c>
      <c r="G172" t="s">
        <v>762</v>
      </c>
      <c r="H172" t="s">
        <v>1335</v>
      </c>
      <c r="I172">
        <v>170</v>
      </c>
      <c r="J172" t="s">
        <v>180</v>
      </c>
    </row>
    <row r="173" spans="1:10" x14ac:dyDescent="0.2">
      <c r="A173">
        <v>171</v>
      </c>
      <c r="B173" t="s">
        <v>181</v>
      </c>
      <c r="C173" t="s">
        <v>1026</v>
      </c>
      <c r="D173" t="s">
        <v>138</v>
      </c>
      <c r="E173" s="1">
        <v>1.85268590701E-7</v>
      </c>
      <c r="F173">
        <v>414</v>
      </c>
      <c r="G173" t="s">
        <v>789</v>
      </c>
      <c r="H173" t="s">
        <v>1335</v>
      </c>
      <c r="I173">
        <v>171</v>
      </c>
      <c r="J173" t="s">
        <v>181</v>
      </c>
    </row>
    <row r="174" spans="1:10" x14ac:dyDescent="0.2">
      <c r="A174">
        <v>172</v>
      </c>
      <c r="B174" t="s">
        <v>182</v>
      </c>
      <c r="C174" t="s">
        <v>1027</v>
      </c>
      <c r="D174" t="s">
        <v>138</v>
      </c>
      <c r="E174" s="1">
        <v>1.6067270270700001E-7</v>
      </c>
      <c r="F174">
        <v>413</v>
      </c>
      <c r="G174" t="s">
        <v>788</v>
      </c>
      <c r="H174" t="s">
        <v>1335</v>
      </c>
      <c r="I174">
        <v>172</v>
      </c>
      <c r="J174" t="s">
        <v>182</v>
      </c>
    </row>
    <row r="175" spans="1:10" x14ac:dyDescent="0.2">
      <c r="A175">
        <v>173</v>
      </c>
      <c r="B175" t="s">
        <v>183</v>
      </c>
      <c r="C175" t="s">
        <v>1028</v>
      </c>
      <c r="D175" t="s">
        <v>138</v>
      </c>
      <c r="E175" s="1">
        <v>1.6574470147300001E-7</v>
      </c>
      <c r="F175">
        <v>385</v>
      </c>
      <c r="G175" t="s">
        <v>761</v>
      </c>
      <c r="H175" s="2" t="s">
        <v>1334</v>
      </c>
      <c r="I175">
        <v>173</v>
      </c>
      <c r="J175" t="s">
        <v>183</v>
      </c>
    </row>
    <row r="176" spans="1:10" x14ac:dyDescent="0.2">
      <c r="A176">
        <v>174</v>
      </c>
      <c r="B176" t="s">
        <v>184</v>
      </c>
      <c r="C176" t="s">
        <v>1029</v>
      </c>
      <c r="D176" t="s">
        <v>138</v>
      </c>
      <c r="E176" s="1">
        <v>1.187293012E-7</v>
      </c>
      <c r="I176">
        <v>174</v>
      </c>
      <c r="J176" t="s">
        <v>184</v>
      </c>
    </row>
    <row r="177" spans="1:10" x14ac:dyDescent="0.2">
      <c r="A177">
        <v>175</v>
      </c>
      <c r="B177" t="s">
        <v>185</v>
      </c>
      <c r="C177" t="s">
        <v>1030</v>
      </c>
      <c r="D177" t="s">
        <v>138</v>
      </c>
      <c r="E177" s="1">
        <v>2.20495871527E-7</v>
      </c>
      <c r="F177">
        <v>377</v>
      </c>
      <c r="G177" t="s">
        <v>753</v>
      </c>
      <c r="H177" t="s">
        <v>1335</v>
      </c>
      <c r="I177">
        <v>175</v>
      </c>
      <c r="J177" t="s">
        <v>185</v>
      </c>
    </row>
    <row r="178" spans="1:10" x14ac:dyDescent="0.2">
      <c r="A178">
        <v>176</v>
      </c>
      <c r="B178" t="s">
        <v>186</v>
      </c>
      <c r="C178" t="s">
        <v>1031</v>
      </c>
      <c r="D178" t="s">
        <v>138</v>
      </c>
      <c r="E178" s="1">
        <v>9.2114612346600002E-8</v>
      </c>
      <c r="F178">
        <v>418</v>
      </c>
      <c r="G178" t="s">
        <v>788</v>
      </c>
      <c r="H178" t="s">
        <v>1334</v>
      </c>
      <c r="I178">
        <v>176</v>
      </c>
      <c r="J178" t="s">
        <v>186</v>
      </c>
    </row>
    <row r="179" spans="1:10" x14ac:dyDescent="0.2">
      <c r="A179">
        <v>177</v>
      </c>
      <c r="B179" t="s">
        <v>187</v>
      </c>
      <c r="C179" t="s">
        <v>1032</v>
      </c>
      <c r="D179" t="s">
        <v>138</v>
      </c>
      <c r="E179" s="1">
        <v>1.10771651054E-7</v>
      </c>
      <c r="F179">
        <v>424</v>
      </c>
      <c r="G179" t="s">
        <v>788</v>
      </c>
      <c r="H179" t="s">
        <v>1335</v>
      </c>
      <c r="I179">
        <v>177</v>
      </c>
      <c r="J179" t="s">
        <v>187</v>
      </c>
    </row>
    <row r="180" spans="1:10" x14ac:dyDescent="0.2">
      <c r="A180">
        <v>178</v>
      </c>
      <c r="B180" t="s">
        <v>188</v>
      </c>
      <c r="C180" t="s">
        <v>1033</v>
      </c>
      <c r="D180" t="s">
        <v>138</v>
      </c>
      <c r="E180" s="1">
        <v>1.5307600928900001E-7</v>
      </c>
      <c r="F180">
        <v>419</v>
      </c>
      <c r="G180" t="s">
        <v>793</v>
      </c>
      <c r="H180" t="s">
        <v>1334</v>
      </c>
      <c r="I180">
        <v>178</v>
      </c>
      <c r="J180" t="s">
        <v>188</v>
      </c>
    </row>
    <row r="181" spans="1:10" x14ac:dyDescent="0.2">
      <c r="A181">
        <v>179</v>
      </c>
      <c r="B181" t="s">
        <v>189</v>
      </c>
      <c r="C181" t="s">
        <v>1034</v>
      </c>
      <c r="D181" t="s">
        <v>138</v>
      </c>
      <c r="E181" s="1">
        <v>1.55842669388E-7</v>
      </c>
      <c r="F181">
        <v>426</v>
      </c>
      <c r="G181" t="s">
        <v>794</v>
      </c>
      <c r="H181" t="s">
        <v>1335</v>
      </c>
      <c r="I181">
        <v>179</v>
      </c>
      <c r="J181" t="s">
        <v>189</v>
      </c>
    </row>
    <row r="182" spans="1:10" x14ac:dyDescent="0.2">
      <c r="A182">
        <v>180</v>
      </c>
      <c r="B182" t="s">
        <v>190</v>
      </c>
      <c r="C182" t="s">
        <v>1035</v>
      </c>
      <c r="D182" t="s">
        <v>138</v>
      </c>
      <c r="E182" s="1">
        <v>2.2792801847399999E-7</v>
      </c>
      <c r="F182">
        <v>415</v>
      </c>
      <c r="G182" t="s">
        <v>790</v>
      </c>
      <c r="H182" t="s">
        <v>1334</v>
      </c>
      <c r="I182">
        <v>180</v>
      </c>
      <c r="J182" t="s">
        <v>190</v>
      </c>
    </row>
    <row r="183" spans="1:10" x14ac:dyDescent="0.2">
      <c r="A183">
        <v>181</v>
      </c>
      <c r="B183" t="s">
        <v>191</v>
      </c>
      <c r="C183" t="s">
        <v>1036</v>
      </c>
      <c r="D183" t="s">
        <v>138</v>
      </c>
      <c r="E183" s="1">
        <v>1.5850938186299999E-6</v>
      </c>
      <c r="F183">
        <v>425</v>
      </c>
      <c r="G183" t="s">
        <v>796</v>
      </c>
      <c r="I183">
        <v>181</v>
      </c>
      <c r="J183" t="s">
        <v>191</v>
      </c>
    </row>
    <row r="184" spans="1:10" x14ac:dyDescent="0.2">
      <c r="A184">
        <v>182</v>
      </c>
      <c r="B184" t="s">
        <v>192</v>
      </c>
      <c r="C184" t="s">
        <v>1037</v>
      </c>
      <c r="D184" t="s">
        <v>138</v>
      </c>
      <c r="E184" s="1">
        <v>1.67442396347E-6</v>
      </c>
      <c r="F184">
        <v>420</v>
      </c>
      <c r="G184" t="s">
        <v>794</v>
      </c>
      <c r="H184" t="s">
        <v>1335</v>
      </c>
      <c r="I184">
        <v>182</v>
      </c>
      <c r="J184" t="s">
        <v>192</v>
      </c>
    </row>
    <row r="185" spans="1:10" x14ac:dyDescent="0.2">
      <c r="A185">
        <v>183</v>
      </c>
      <c r="B185" t="s">
        <v>193</v>
      </c>
      <c r="C185" t="s">
        <v>1038</v>
      </c>
      <c r="D185" t="s">
        <v>138</v>
      </c>
      <c r="E185" s="1">
        <v>6.08869159564E-7</v>
      </c>
      <c r="F185">
        <v>416</v>
      </c>
      <c r="G185" t="s">
        <v>791</v>
      </c>
      <c r="H185" t="s">
        <v>1334</v>
      </c>
      <c r="I185">
        <v>183</v>
      </c>
      <c r="J185" t="s">
        <v>193</v>
      </c>
    </row>
    <row r="186" spans="1:10" x14ac:dyDescent="0.2">
      <c r="A186">
        <v>184</v>
      </c>
      <c r="B186" t="s">
        <v>194</v>
      </c>
      <c r="C186" t="s">
        <v>1039</v>
      </c>
      <c r="D186" t="s">
        <v>138</v>
      </c>
      <c r="E186" s="1">
        <v>1.20529493574E-6</v>
      </c>
      <c r="F186">
        <v>417</v>
      </c>
      <c r="G186" t="s">
        <v>792</v>
      </c>
      <c r="H186" t="s">
        <v>1335</v>
      </c>
      <c r="I186">
        <v>184</v>
      </c>
      <c r="J186" t="s">
        <v>194</v>
      </c>
    </row>
    <row r="187" spans="1:10" x14ac:dyDescent="0.2">
      <c r="A187">
        <v>185</v>
      </c>
      <c r="B187" t="s">
        <v>195</v>
      </c>
      <c r="C187" t="s">
        <v>1040</v>
      </c>
      <c r="D187" t="s">
        <v>138</v>
      </c>
      <c r="E187" s="1">
        <v>1.2093609505200001E-7</v>
      </c>
      <c r="F187">
        <v>422</v>
      </c>
      <c r="G187" t="s">
        <v>794</v>
      </c>
      <c r="H187" t="s">
        <v>1335</v>
      </c>
      <c r="I187">
        <v>185</v>
      </c>
      <c r="J187" t="s">
        <v>195</v>
      </c>
    </row>
    <row r="188" spans="1:10" x14ac:dyDescent="0.2">
      <c r="A188">
        <v>186</v>
      </c>
      <c r="B188" t="s">
        <v>196</v>
      </c>
      <c r="C188" t="s">
        <v>1041</v>
      </c>
      <c r="D188" t="s">
        <v>138</v>
      </c>
      <c r="E188" s="1">
        <v>6.7411386118599999E-7</v>
      </c>
      <c r="F188">
        <v>407</v>
      </c>
      <c r="G188" t="s">
        <v>782</v>
      </c>
      <c r="H188" s="2" t="s">
        <v>1334</v>
      </c>
      <c r="I188">
        <v>186</v>
      </c>
      <c r="J188" t="s">
        <v>196</v>
      </c>
    </row>
    <row r="189" spans="1:10" x14ac:dyDescent="0.2">
      <c r="A189">
        <v>187</v>
      </c>
      <c r="B189" t="s">
        <v>197</v>
      </c>
      <c r="C189" t="s">
        <v>1042</v>
      </c>
      <c r="D189" t="s">
        <v>138</v>
      </c>
      <c r="E189" s="1">
        <v>2.2042453475600001E-7</v>
      </c>
      <c r="F189">
        <v>421</v>
      </c>
      <c r="G189" t="s">
        <v>794</v>
      </c>
      <c r="H189" s="2" t="s">
        <v>1334</v>
      </c>
      <c r="I189">
        <v>187</v>
      </c>
      <c r="J189" t="s">
        <v>197</v>
      </c>
    </row>
    <row r="190" spans="1:10" x14ac:dyDescent="0.2">
      <c r="A190">
        <v>188</v>
      </c>
      <c r="B190" t="s">
        <v>198</v>
      </c>
      <c r="C190" t="s">
        <v>1043</v>
      </c>
      <c r="D190" t="s">
        <v>138</v>
      </c>
      <c r="E190" s="1">
        <v>2.0667872537699999E-7</v>
      </c>
      <c r="F190">
        <v>423</v>
      </c>
      <c r="G190" t="s">
        <v>795</v>
      </c>
      <c r="H190" t="s">
        <v>1335</v>
      </c>
      <c r="I190">
        <v>188</v>
      </c>
      <c r="J190" t="s">
        <v>198</v>
      </c>
    </row>
    <row r="191" spans="1:10" x14ac:dyDescent="0.2">
      <c r="A191">
        <v>189</v>
      </c>
      <c r="B191" t="s">
        <v>199</v>
      </c>
      <c r="C191" t="s">
        <v>868</v>
      </c>
      <c r="D191" t="s">
        <v>200</v>
      </c>
      <c r="E191" s="1">
        <v>1.42681502805E-7</v>
      </c>
      <c r="I191">
        <v>189</v>
      </c>
      <c r="J191" t="s">
        <v>199</v>
      </c>
    </row>
    <row r="192" spans="1:10" x14ac:dyDescent="0.2">
      <c r="A192">
        <v>190</v>
      </c>
      <c r="B192" t="s">
        <v>201</v>
      </c>
      <c r="C192" t="s">
        <v>869</v>
      </c>
      <c r="D192" t="s">
        <v>200</v>
      </c>
      <c r="E192" s="1">
        <v>9.7866931152300007E-7</v>
      </c>
      <c r="I192">
        <v>190</v>
      </c>
      <c r="J192" t="s">
        <v>201</v>
      </c>
    </row>
    <row r="193" spans="1:10" x14ac:dyDescent="0.2">
      <c r="A193">
        <v>191</v>
      </c>
      <c r="B193" t="s">
        <v>202</v>
      </c>
      <c r="C193" t="s">
        <v>870</v>
      </c>
      <c r="D193" t="s">
        <v>200</v>
      </c>
      <c r="E193" s="1">
        <v>2.97611743613E-6</v>
      </c>
      <c r="I193">
        <v>191</v>
      </c>
      <c r="J193" t="s">
        <v>202</v>
      </c>
    </row>
    <row r="194" spans="1:10" x14ac:dyDescent="0.2">
      <c r="A194">
        <v>192</v>
      </c>
      <c r="B194" t="s">
        <v>203</v>
      </c>
      <c r="C194" t="s">
        <v>871</v>
      </c>
      <c r="D194" t="s">
        <v>200</v>
      </c>
      <c r="E194" s="1">
        <v>7.7994296096700005E-7</v>
      </c>
      <c r="F194">
        <v>171</v>
      </c>
      <c r="G194" t="s">
        <v>555</v>
      </c>
      <c r="I194">
        <v>192</v>
      </c>
      <c r="J194" t="s">
        <v>203</v>
      </c>
    </row>
    <row r="195" spans="1:10" x14ac:dyDescent="0.2">
      <c r="A195">
        <v>193</v>
      </c>
      <c r="B195" t="s">
        <v>204</v>
      </c>
      <c r="C195" t="s">
        <v>1044</v>
      </c>
      <c r="D195" t="s">
        <v>200</v>
      </c>
      <c r="E195" s="1">
        <v>6.3554093121199999E-7</v>
      </c>
      <c r="F195">
        <v>170</v>
      </c>
      <c r="G195" t="s">
        <v>554</v>
      </c>
      <c r="I195">
        <v>193</v>
      </c>
      <c r="J195" t="s">
        <v>204</v>
      </c>
    </row>
    <row r="196" spans="1:10" x14ac:dyDescent="0.2">
      <c r="A196">
        <v>194</v>
      </c>
      <c r="B196" t="s">
        <v>205</v>
      </c>
      <c r="C196" t="s">
        <v>872</v>
      </c>
      <c r="D196" t="s">
        <v>200</v>
      </c>
      <c r="E196" s="1">
        <v>1.4158334642300001E-6</v>
      </c>
      <c r="F196">
        <v>107</v>
      </c>
      <c r="G196" t="s">
        <v>492</v>
      </c>
      <c r="I196">
        <v>194</v>
      </c>
      <c r="J196" t="s">
        <v>205</v>
      </c>
    </row>
    <row r="197" spans="1:10" x14ac:dyDescent="0.2">
      <c r="A197">
        <v>195</v>
      </c>
      <c r="B197" t="s">
        <v>206</v>
      </c>
      <c r="C197" t="s">
        <v>873</v>
      </c>
      <c r="D197" t="s">
        <v>200</v>
      </c>
      <c r="E197" s="1">
        <v>9.763562943390001E-7</v>
      </c>
      <c r="F197">
        <v>107</v>
      </c>
      <c r="G197" t="s">
        <v>492</v>
      </c>
      <c r="I197">
        <v>195</v>
      </c>
      <c r="J197" t="s">
        <v>206</v>
      </c>
    </row>
    <row r="198" spans="1:10" x14ac:dyDescent="0.2">
      <c r="A198">
        <v>196</v>
      </c>
      <c r="B198" t="s">
        <v>207</v>
      </c>
      <c r="C198" t="s">
        <v>874</v>
      </c>
      <c r="D198" t="s">
        <v>200</v>
      </c>
      <c r="E198" s="1">
        <v>6.76930732194E-7</v>
      </c>
      <c r="F198">
        <v>176</v>
      </c>
      <c r="G198" t="s">
        <v>560</v>
      </c>
      <c r="I198">
        <v>196</v>
      </c>
      <c r="J198" t="s">
        <v>207</v>
      </c>
    </row>
    <row r="199" spans="1:10" x14ac:dyDescent="0.2">
      <c r="A199">
        <v>197</v>
      </c>
      <c r="B199" t="s">
        <v>208</v>
      </c>
      <c r="C199" t="s">
        <v>1045</v>
      </c>
      <c r="D199" t="s">
        <v>200</v>
      </c>
      <c r="E199" s="1">
        <v>3.40895100191E-6</v>
      </c>
      <c r="F199">
        <v>177</v>
      </c>
      <c r="G199" t="s">
        <v>561</v>
      </c>
      <c r="I199">
        <v>197</v>
      </c>
      <c r="J199" t="s">
        <v>208</v>
      </c>
    </row>
    <row r="200" spans="1:10" x14ac:dyDescent="0.2">
      <c r="A200">
        <v>198</v>
      </c>
      <c r="B200" t="s">
        <v>209</v>
      </c>
      <c r="C200" t="s">
        <v>1046</v>
      </c>
      <c r="D200" t="s">
        <v>200</v>
      </c>
      <c r="E200" s="1">
        <v>1.3837422729199999E-7</v>
      </c>
      <c r="I200">
        <v>198</v>
      </c>
      <c r="J200" t="s">
        <v>209</v>
      </c>
    </row>
    <row r="201" spans="1:10" x14ac:dyDescent="0.2">
      <c r="A201">
        <v>199</v>
      </c>
      <c r="B201" t="s">
        <v>210</v>
      </c>
      <c r="C201" t="s">
        <v>1047</v>
      </c>
      <c r="D201" t="s">
        <v>200</v>
      </c>
      <c r="E201" s="1">
        <v>4.0333745174500002E-7</v>
      </c>
      <c r="F201">
        <v>175</v>
      </c>
      <c r="G201" t="s">
        <v>559</v>
      </c>
      <c r="I201">
        <v>199</v>
      </c>
      <c r="J201" t="s">
        <v>210</v>
      </c>
    </row>
    <row r="202" spans="1:10" x14ac:dyDescent="0.2">
      <c r="A202">
        <v>200</v>
      </c>
      <c r="B202" t="s">
        <v>211</v>
      </c>
      <c r="C202" t="s">
        <v>1048</v>
      </c>
      <c r="D202" t="s">
        <v>200</v>
      </c>
      <c r="E202" s="1">
        <v>6.1290696783199998E-7</v>
      </c>
      <c r="F202">
        <v>173</v>
      </c>
      <c r="G202" t="s">
        <v>557</v>
      </c>
      <c r="I202">
        <v>200</v>
      </c>
      <c r="J202" t="s">
        <v>211</v>
      </c>
    </row>
    <row r="203" spans="1:10" x14ac:dyDescent="0.2">
      <c r="A203">
        <v>201</v>
      </c>
      <c r="B203" t="s">
        <v>212</v>
      </c>
      <c r="C203" t="s">
        <v>1049</v>
      </c>
      <c r="D203" t="s">
        <v>200</v>
      </c>
      <c r="E203" s="1">
        <v>3.3206765854600002E-6</v>
      </c>
      <c r="F203">
        <v>174</v>
      </c>
      <c r="G203" t="s">
        <v>558</v>
      </c>
      <c r="I203">
        <v>201</v>
      </c>
      <c r="J203" t="s">
        <v>212</v>
      </c>
    </row>
    <row r="204" spans="1:10" x14ac:dyDescent="0.2">
      <c r="A204">
        <v>202</v>
      </c>
      <c r="B204" t="s">
        <v>213</v>
      </c>
      <c r="C204" t="s">
        <v>1050</v>
      </c>
      <c r="D204" t="s">
        <v>200</v>
      </c>
      <c r="E204" s="1">
        <v>1.09058353854E-6</v>
      </c>
      <c r="I204">
        <v>202</v>
      </c>
      <c r="J204" t="s">
        <v>213</v>
      </c>
    </row>
    <row r="205" spans="1:10" x14ac:dyDescent="0.2">
      <c r="A205">
        <v>203</v>
      </c>
      <c r="B205" t="s">
        <v>214</v>
      </c>
      <c r="C205" t="s">
        <v>1051</v>
      </c>
      <c r="D205" t="s">
        <v>200</v>
      </c>
      <c r="E205" s="1">
        <v>6.6827505896100003E-7</v>
      </c>
      <c r="F205">
        <v>172</v>
      </c>
      <c r="G205" t="s">
        <v>556</v>
      </c>
      <c r="I205">
        <v>203</v>
      </c>
      <c r="J205" t="s">
        <v>214</v>
      </c>
    </row>
    <row r="206" spans="1:10" x14ac:dyDescent="0.2">
      <c r="A206">
        <v>204</v>
      </c>
      <c r="B206" t="s">
        <v>215</v>
      </c>
      <c r="C206" t="s">
        <v>1052</v>
      </c>
      <c r="D206" t="s">
        <v>200</v>
      </c>
      <c r="E206" s="1">
        <v>6.8323213429999995E-8</v>
      </c>
      <c r="I206">
        <v>204</v>
      </c>
      <c r="J206" t="s">
        <v>215</v>
      </c>
    </row>
    <row r="207" spans="1:10" x14ac:dyDescent="0.2">
      <c r="A207">
        <v>205</v>
      </c>
      <c r="B207" t="s">
        <v>216</v>
      </c>
      <c r="C207" t="s">
        <v>1053</v>
      </c>
      <c r="D207" t="s">
        <v>200</v>
      </c>
      <c r="E207" s="1">
        <v>1.39644620695E-6</v>
      </c>
      <c r="I207">
        <v>205</v>
      </c>
      <c r="J207" t="s">
        <v>216</v>
      </c>
    </row>
    <row r="208" spans="1:10" x14ac:dyDescent="0.2">
      <c r="A208">
        <v>206</v>
      </c>
      <c r="B208" t="s">
        <v>217</v>
      </c>
      <c r="C208" t="s">
        <v>1054</v>
      </c>
      <c r="D208" t="s">
        <v>200</v>
      </c>
      <c r="E208" s="1">
        <v>5.5387925146299998E-7</v>
      </c>
      <c r="F208">
        <v>110</v>
      </c>
      <c r="G208" t="s">
        <v>495</v>
      </c>
      <c r="I208">
        <v>206</v>
      </c>
      <c r="J208" t="s">
        <v>217</v>
      </c>
    </row>
    <row r="209" spans="1:10" x14ac:dyDescent="0.2">
      <c r="A209">
        <v>207</v>
      </c>
      <c r="B209" t="s">
        <v>218</v>
      </c>
      <c r="C209" t="s">
        <v>1055</v>
      </c>
      <c r="D209" t="s">
        <v>200</v>
      </c>
      <c r="E209" s="1">
        <v>2.6306666237399999E-7</v>
      </c>
      <c r="I209">
        <v>207</v>
      </c>
      <c r="J209" t="s">
        <v>218</v>
      </c>
    </row>
    <row r="210" spans="1:10" x14ac:dyDescent="0.2">
      <c r="A210">
        <v>208</v>
      </c>
      <c r="B210" t="s">
        <v>219</v>
      </c>
      <c r="C210" t="s">
        <v>1056</v>
      </c>
      <c r="D210" t="s">
        <v>200</v>
      </c>
      <c r="E210" s="1">
        <v>2.54161993808E-7</v>
      </c>
      <c r="I210">
        <v>208</v>
      </c>
      <c r="J210" t="s">
        <v>219</v>
      </c>
    </row>
    <row r="211" spans="1:10" x14ac:dyDescent="0.2">
      <c r="A211">
        <v>209</v>
      </c>
      <c r="B211" t="s">
        <v>220</v>
      </c>
      <c r="C211" t="s">
        <v>1057</v>
      </c>
      <c r="D211" t="s">
        <v>200</v>
      </c>
      <c r="E211" s="1">
        <v>5.6110326309900004E-7</v>
      </c>
      <c r="F211">
        <v>111</v>
      </c>
      <c r="G211" t="s">
        <v>496</v>
      </c>
      <c r="I211">
        <v>209</v>
      </c>
      <c r="J211" t="s">
        <v>220</v>
      </c>
    </row>
    <row r="212" spans="1:10" x14ac:dyDescent="0.2">
      <c r="A212">
        <v>210</v>
      </c>
      <c r="B212" t="s">
        <v>221</v>
      </c>
      <c r="C212" t="s">
        <v>875</v>
      </c>
      <c r="D212" t="s">
        <v>200</v>
      </c>
      <c r="E212" s="1">
        <v>2.8519856582E-6</v>
      </c>
      <c r="F212">
        <v>109</v>
      </c>
      <c r="G212" t="s">
        <v>494</v>
      </c>
      <c r="I212">
        <v>210</v>
      </c>
      <c r="J212" t="s">
        <v>221</v>
      </c>
    </row>
    <row r="213" spans="1:10" x14ac:dyDescent="0.2">
      <c r="A213">
        <v>211</v>
      </c>
      <c r="B213" t="s">
        <v>222</v>
      </c>
      <c r="C213" t="s">
        <v>876</v>
      </c>
      <c r="D213" t="s">
        <v>200</v>
      </c>
      <c r="E213" s="1">
        <v>4.7991787887499997E-7</v>
      </c>
      <c r="F213">
        <v>108</v>
      </c>
      <c r="G213" t="s">
        <v>493</v>
      </c>
      <c r="I213">
        <v>211</v>
      </c>
      <c r="J213" t="s">
        <v>222</v>
      </c>
    </row>
    <row r="214" spans="1:10" x14ac:dyDescent="0.2">
      <c r="A214">
        <v>212</v>
      </c>
      <c r="B214" t="s">
        <v>223</v>
      </c>
      <c r="C214" t="s">
        <v>877</v>
      </c>
      <c r="D214" t="s">
        <v>200</v>
      </c>
      <c r="E214" s="1">
        <v>1.4132506632999999E-7</v>
      </c>
      <c r="F214">
        <v>106</v>
      </c>
      <c r="G214" t="s">
        <v>491</v>
      </c>
      <c r="I214">
        <v>212</v>
      </c>
      <c r="J214" t="s">
        <v>223</v>
      </c>
    </row>
    <row r="215" spans="1:10" x14ac:dyDescent="0.2">
      <c r="A215">
        <v>213</v>
      </c>
      <c r="B215" t="s">
        <v>224</v>
      </c>
      <c r="C215" t="s">
        <v>878</v>
      </c>
      <c r="D215" t="s">
        <v>200</v>
      </c>
      <c r="E215" s="1">
        <v>1.1152157912500001E-7</v>
      </c>
      <c r="I215">
        <v>213</v>
      </c>
      <c r="J215" t="s">
        <v>224</v>
      </c>
    </row>
    <row r="216" spans="1:10" x14ac:dyDescent="0.2">
      <c r="A216">
        <v>214</v>
      </c>
      <c r="B216" t="s">
        <v>225</v>
      </c>
      <c r="C216" t="s">
        <v>1058</v>
      </c>
      <c r="D216" t="s">
        <v>200</v>
      </c>
      <c r="E216" s="1">
        <v>2.2506805193E-7</v>
      </c>
      <c r="I216">
        <v>214</v>
      </c>
      <c r="J216" t="s">
        <v>225</v>
      </c>
    </row>
    <row r="217" spans="1:10" x14ac:dyDescent="0.2">
      <c r="A217">
        <v>215</v>
      </c>
      <c r="B217" t="s">
        <v>226</v>
      </c>
      <c r="C217" t="s">
        <v>1059</v>
      </c>
      <c r="D217" t="s">
        <v>200</v>
      </c>
      <c r="E217" s="1">
        <v>4.68740173356E-7</v>
      </c>
      <c r="I217">
        <v>215</v>
      </c>
      <c r="J217" t="s">
        <v>226</v>
      </c>
    </row>
    <row r="218" spans="1:10" x14ac:dyDescent="0.2">
      <c r="A218">
        <v>216</v>
      </c>
      <c r="B218" t="s">
        <v>227</v>
      </c>
      <c r="C218" t="s">
        <v>1060</v>
      </c>
      <c r="D218" t="s">
        <v>200</v>
      </c>
      <c r="E218" s="1">
        <v>1.0820469527899999E-6</v>
      </c>
      <c r="I218">
        <v>216</v>
      </c>
      <c r="J218" t="s">
        <v>227</v>
      </c>
    </row>
    <row r="219" spans="1:10" x14ac:dyDescent="0.2">
      <c r="A219">
        <v>217</v>
      </c>
      <c r="B219" t="s">
        <v>228</v>
      </c>
      <c r="C219" t="s">
        <v>1061</v>
      </c>
      <c r="D219" t="s">
        <v>200</v>
      </c>
      <c r="E219" s="1">
        <v>2.5098044282899999E-7</v>
      </c>
      <c r="F219">
        <v>112</v>
      </c>
      <c r="G219" t="s">
        <v>497</v>
      </c>
      <c r="H219" t="s">
        <v>1335</v>
      </c>
      <c r="I219">
        <v>217</v>
      </c>
      <c r="J219" t="s">
        <v>228</v>
      </c>
    </row>
    <row r="220" spans="1:10" x14ac:dyDescent="0.2">
      <c r="A220">
        <v>218</v>
      </c>
      <c r="B220" t="s">
        <v>229</v>
      </c>
      <c r="C220" t="s">
        <v>1062</v>
      </c>
      <c r="D220" t="s">
        <v>200</v>
      </c>
      <c r="E220" s="1">
        <v>1.0088683317300001E-6</v>
      </c>
      <c r="I220">
        <v>218</v>
      </c>
      <c r="J220" t="s">
        <v>229</v>
      </c>
    </row>
    <row r="221" spans="1:10" x14ac:dyDescent="0.2">
      <c r="A221">
        <v>219</v>
      </c>
      <c r="B221" t="s">
        <v>230</v>
      </c>
      <c r="C221" t="s">
        <v>1063</v>
      </c>
      <c r="D221" t="s">
        <v>200</v>
      </c>
      <c r="E221" s="1">
        <v>2.2063279691300002E-6</v>
      </c>
      <c r="F221">
        <v>105</v>
      </c>
      <c r="G221" t="s">
        <v>490</v>
      </c>
      <c r="I221">
        <v>219</v>
      </c>
      <c r="J221" t="s">
        <v>230</v>
      </c>
    </row>
    <row r="222" spans="1:10" x14ac:dyDescent="0.2">
      <c r="A222">
        <v>220</v>
      </c>
      <c r="B222" t="s">
        <v>231</v>
      </c>
      <c r="C222" t="s">
        <v>1064</v>
      </c>
      <c r="D222" t="s">
        <v>200</v>
      </c>
      <c r="E222" s="1">
        <v>2.5158427300499998E-6</v>
      </c>
      <c r="F222">
        <v>179</v>
      </c>
      <c r="G222" t="s">
        <v>563</v>
      </c>
      <c r="I222">
        <v>220</v>
      </c>
      <c r="J222" t="s">
        <v>231</v>
      </c>
    </row>
    <row r="223" spans="1:10" x14ac:dyDescent="0.2">
      <c r="A223">
        <v>221</v>
      </c>
      <c r="B223" t="s">
        <v>232</v>
      </c>
      <c r="C223" t="s">
        <v>1065</v>
      </c>
      <c r="D223" t="s">
        <v>200</v>
      </c>
      <c r="E223" s="1">
        <v>1.47067484651E-6</v>
      </c>
      <c r="F223">
        <v>104</v>
      </c>
      <c r="G223" t="s">
        <v>489</v>
      </c>
      <c r="H223" t="s">
        <v>1335</v>
      </c>
      <c r="I223">
        <v>221</v>
      </c>
      <c r="J223" t="s">
        <v>232</v>
      </c>
    </row>
    <row r="224" spans="1:10" x14ac:dyDescent="0.2">
      <c r="A224">
        <v>222</v>
      </c>
      <c r="B224" t="s">
        <v>233</v>
      </c>
      <c r="C224" t="s">
        <v>1066</v>
      </c>
      <c r="D224" t="s">
        <v>200</v>
      </c>
      <c r="E224" s="1">
        <v>2.29592881978E-6</v>
      </c>
      <c r="I224">
        <v>222</v>
      </c>
      <c r="J224" t="s">
        <v>233</v>
      </c>
    </row>
    <row r="225" spans="1:10" x14ac:dyDescent="0.2">
      <c r="A225">
        <v>223</v>
      </c>
      <c r="B225" t="s">
        <v>234</v>
      </c>
      <c r="C225" t="s">
        <v>1067</v>
      </c>
      <c r="D225" t="s">
        <v>200</v>
      </c>
      <c r="E225" s="1">
        <v>4.4160211576499997E-6</v>
      </c>
      <c r="I225">
        <v>223</v>
      </c>
      <c r="J225" t="s">
        <v>234</v>
      </c>
    </row>
    <row r="226" spans="1:10" x14ac:dyDescent="0.2">
      <c r="A226">
        <v>224</v>
      </c>
      <c r="B226" t="s">
        <v>235</v>
      </c>
      <c r="C226" t="s">
        <v>1068</v>
      </c>
      <c r="D226" t="s">
        <v>200</v>
      </c>
      <c r="E226" s="1">
        <v>7.3356641079699995E-7</v>
      </c>
      <c r="I226">
        <v>224</v>
      </c>
      <c r="J226" t="s">
        <v>235</v>
      </c>
    </row>
    <row r="227" spans="1:10" x14ac:dyDescent="0.2">
      <c r="A227">
        <v>225</v>
      </c>
      <c r="B227" t="s">
        <v>236</v>
      </c>
      <c r="C227" t="s">
        <v>1069</v>
      </c>
      <c r="D227" t="s">
        <v>200</v>
      </c>
      <c r="E227" s="1">
        <v>7.5547634228599999E-7</v>
      </c>
      <c r="F227">
        <v>167</v>
      </c>
      <c r="G227" t="s">
        <v>551</v>
      </c>
      <c r="I227">
        <v>225</v>
      </c>
      <c r="J227" t="s">
        <v>236</v>
      </c>
    </row>
    <row r="228" spans="1:10" x14ac:dyDescent="0.2">
      <c r="A228">
        <v>226</v>
      </c>
      <c r="B228" t="s">
        <v>237</v>
      </c>
      <c r="C228" t="s">
        <v>1070</v>
      </c>
      <c r="D228" t="s">
        <v>200</v>
      </c>
      <c r="E228" s="1">
        <v>3.0733314977100002E-7</v>
      </c>
      <c r="F228">
        <v>169</v>
      </c>
      <c r="G228" t="s">
        <v>553</v>
      </c>
      <c r="I228">
        <v>226</v>
      </c>
      <c r="J228" t="s">
        <v>237</v>
      </c>
    </row>
    <row r="229" spans="1:10" x14ac:dyDescent="0.2">
      <c r="A229">
        <v>227</v>
      </c>
      <c r="B229" t="s">
        <v>238</v>
      </c>
      <c r="C229" t="s">
        <v>1071</v>
      </c>
      <c r="D229" t="s">
        <v>200</v>
      </c>
      <c r="E229" s="1">
        <v>9.15506279926E-7</v>
      </c>
      <c r="F229">
        <v>168</v>
      </c>
      <c r="G229" t="s">
        <v>552</v>
      </c>
      <c r="I229">
        <v>227</v>
      </c>
      <c r="J229" t="s">
        <v>238</v>
      </c>
    </row>
    <row r="230" spans="1:10" x14ac:dyDescent="0.2">
      <c r="A230">
        <v>228</v>
      </c>
      <c r="B230" t="s">
        <v>239</v>
      </c>
      <c r="C230" t="s">
        <v>1072</v>
      </c>
      <c r="D230" t="s">
        <v>200</v>
      </c>
      <c r="E230" s="1">
        <v>3.4386935122399998E-7</v>
      </c>
      <c r="F230">
        <v>166</v>
      </c>
      <c r="G230" t="s">
        <v>550</v>
      </c>
      <c r="I230">
        <v>228</v>
      </c>
      <c r="J230" t="s">
        <v>239</v>
      </c>
    </row>
    <row r="231" spans="1:10" x14ac:dyDescent="0.2">
      <c r="A231">
        <v>229</v>
      </c>
      <c r="B231" t="s">
        <v>240</v>
      </c>
      <c r="C231" t="s">
        <v>1073</v>
      </c>
      <c r="D231" t="s">
        <v>200</v>
      </c>
      <c r="E231" s="1">
        <v>5.2417417253799997E-7</v>
      </c>
      <c r="F231">
        <v>165</v>
      </c>
      <c r="G231" t="s">
        <v>549</v>
      </c>
      <c r="I231">
        <v>229</v>
      </c>
      <c r="J231" t="s">
        <v>240</v>
      </c>
    </row>
    <row r="232" spans="1:10" x14ac:dyDescent="0.2">
      <c r="A232">
        <v>230</v>
      </c>
      <c r="B232" t="s">
        <v>241</v>
      </c>
      <c r="C232" t="s">
        <v>1074</v>
      </c>
      <c r="D232" t="s">
        <v>200</v>
      </c>
      <c r="E232" s="1">
        <v>1.8722521171E-6</v>
      </c>
      <c r="F232">
        <v>164</v>
      </c>
      <c r="G232" t="s">
        <v>548</v>
      </c>
      <c r="I232">
        <v>230</v>
      </c>
      <c r="J232" t="s">
        <v>241</v>
      </c>
    </row>
    <row r="233" spans="1:10" x14ac:dyDescent="0.2">
      <c r="A233">
        <v>231</v>
      </c>
      <c r="B233" t="s">
        <v>242</v>
      </c>
      <c r="C233" t="s">
        <v>1075</v>
      </c>
      <c r="D233" t="s">
        <v>200</v>
      </c>
      <c r="E233" s="1">
        <v>1.02178115302E-6</v>
      </c>
      <c r="F233">
        <v>178</v>
      </c>
      <c r="G233" t="s">
        <v>562</v>
      </c>
      <c r="I233">
        <v>231</v>
      </c>
      <c r="J233" t="s">
        <v>242</v>
      </c>
    </row>
    <row r="234" spans="1:10" x14ac:dyDescent="0.2">
      <c r="A234">
        <v>232</v>
      </c>
      <c r="B234" t="s">
        <v>243</v>
      </c>
      <c r="C234" t="s">
        <v>1076</v>
      </c>
      <c r="D234" t="s">
        <v>200</v>
      </c>
      <c r="E234" s="1">
        <v>5.2387220692900002E-6</v>
      </c>
      <c r="F234">
        <v>159</v>
      </c>
      <c r="G234" t="s">
        <v>543</v>
      </c>
      <c r="I234">
        <v>232</v>
      </c>
      <c r="J234" t="s">
        <v>243</v>
      </c>
    </row>
    <row r="235" spans="1:10" x14ac:dyDescent="0.2">
      <c r="A235">
        <v>233</v>
      </c>
      <c r="B235" t="s">
        <v>244</v>
      </c>
      <c r="C235" t="s">
        <v>1077</v>
      </c>
      <c r="D235" t="s">
        <v>200</v>
      </c>
      <c r="E235" s="1">
        <v>4.7901865889499997E-8</v>
      </c>
      <c r="F235">
        <v>160</v>
      </c>
      <c r="G235" t="s">
        <v>544</v>
      </c>
      <c r="I235">
        <v>233</v>
      </c>
      <c r="J235" t="s">
        <v>244</v>
      </c>
    </row>
    <row r="236" spans="1:10" x14ac:dyDescent="0.2">
      <c r="A236">
        <v>234</v>
      </c>
      <c r="B236" t="s">
        <v>245</v>
      </c>
      <c r="C236" t="s">
        <v>1078</v>
      </c>
      <c r="D236" t="s">
        <v>200</v>
      </c>
      <c r="E236" s="1">
        <v>1.3164345984399999E-7</v>
      </c>
      <c r="F236">
        <v>161</v>
      </c>
      <c r="G236" t="s">
        <v>545</v>
      </c>
      <c r="I236">
        <v>234</v>
      </c>
      <c r="J236" t="s">
        <v>245</v>
      </c>
    </row>
    <row r="237" spans="1:10" x14ac:dyDescent="0.2">
      <c r="A237">
        <v>235</v>
      </c>
      <c r="B237" t="s">
        <v>246</v>
      </c>
      <c r="C237" t="s">
        <v>1079</v>
      </c>
      <c r="D237" t="s">
        <v>200</v>
      </c>
      <c r="E237" s="1">
        <v>6.8321435054700005E-7</v>
      </c>
      <c r="F237">
        <v>113</v>
      </c>
      <c r="G237" t="s">
        <v>498</v>
      </c>
      <c r="I237">
        <v>235</v>
      </c>
      <c r="J237" t="s">
        <v>246</v>
      </c>
    </row>
    <row r="238" spans="1:10" x14ac:dyDescent="0.2">
      <c r="A238">
        <v>236</v>
      </c>
      <c r="B238" t="s">
        <v>247</v>
      </c>
      <c r="C238" t="s">
        <v>1080</v>
      </c>
      <c r="D238" t="s">
        <v>200</v>
      </c>
      <c r="E238" s="1">
        <v>2.9071672895499999E-7</v>
      </c>
      <c r="F238">
        <v>163</v>
      </c>
      <c r="G238" t="s">
        <v>547</v>
      </c>
      <c r="H238" s="2" t="s">
        <v>1334</v>
      </c>
      <c r="I238">
        <v>236</v>
      </c>
      <c r="J238" t="s">
        <v>247</v>
      </c>
    </row>
    <row r="239" spans="1:10" x14ac:dyDescent="0.2">
      <c r="A239">
        <v>237</v>
      </c>
      <c r="B239" t="s">
        <v>248</v>
      </c>
      <c r="C239" t="s">
        <v>1081</v>
      </c>
      <c r="D239" t="s">
        <v>200</v>
      </c>
      <c r="E239" s="1">
        <v>2.5940853983799999E-7</v>
      </c>
      <c r="F239">
        <v>162</v>
      </c>
      <c r="G239" t="s">
        <v>546</v>
      </c>
      <c r="H239" t="s">
        <v>1335</v>
      </c>
      <c r="I239">
        <v>237</v>
      </c>
      <c r="J239" t="s">
        <v>248</v>
      </c>
    </row>
    <row r="240" spans="1:10" x14ac:dyDescent="0.2">
      <c r="A240">
        <v>238</v>
      </c>
      <c r="B240" t="s">
        <v>249</v>
      </c>
      <c r="C240" t="s">
        <v>1082</v>
      </c>
      <c r="D240" t="s">
        <v>200</v>
      </c>
      <c r="E240" s="1">
        <v>2.1532186691199999E-7</v>
      </c>
      <c r="I240">
        <v>238</v>
      </c>
      <c r="J240" t="s">
        <v>249</v>
      </c>
    </row>
    <row r="241" spans="1:10" x14ac:dyDescent="0.2">
      <c r="A241">
        <v>239</v>
      </c>
      <c r="B241" t="s">
        <v>250</v>
      </c>
      <c r="C241" t="s">
        <v>1083</v>
      </c>
      <c r="D241" t="s">
        <v>200</v>
      </c>
      <c r="E241" s="1">
        <v>5.50576046403E-8</v>
      </c>
      <c r="F241">
        <v>114</v>
      </c>
      <c r="G241" t="s">
        <v>499</v>
      </c>
      <c r="I241">
        <v>239</v>
      </c>
      <c r="J241" t="s">
        <v>250</v>
      </c>
    </row>
    <row r="242" spans="1:10" x14ac:dyDescent="0.2">
      <c r="A242">
        <v>240</v>
      </c>
      <c r="B242" t="s">
        <v>251</v>
      </c>
      <c r="C242" t="s">
        <v>1084</v>
      </c>
      <c r="D242" t="s">
        <v>200</v>
      </c>
      <c r="E242" s="1">
        <v>4.3251172572000003E-6</v>
      </c>
      <c r="F242">
        <v>115</v>
      </c>
      <c r="G242" t="s">
        <v>500</v>
      </c>
      <c r="I242">
        <v>240</v>
      </c>
      <c r="J242" t="s">
        <v>251</v>
      </c>
    </row>
    <row r="243" spans="1:10" x14ac:dyDescent="0.2">
      <c r="A243">
        <v>241</v>
      </c>
      <c r="B243" t="s">
        <v>252</v>
      </c>
      <c r="C243" t="s">
        <v>1085</v>
      </c>
      <c r="D243" t="s">
        <v>200</v>
      </c>
      <c r="E243" s="1">
        <v>5.5213273066400004E-7</v>
      </c>
      <c r="F243">
        <v>116</v>
      </c>
      <c r="G243" t="s">
        <v>501</v>
      </c>
      <c r="I243">
        <v>241</v>
      </c>
      <c r="J243" t="s">
        <v>252</v>
      </c>
    </row>
    <row r="244" spans="1:10" x14ac:dyDescent="0.2">
      <c r="A244">
        <v>242</v>
      </c>
      <c r="B244" t="s">
        <v>253</v>
      </c>
      <c r="C244" t="s">
        <v>1216</v>
      </c>
      <c r="D244" t="s">
        <v>254</v>
      </c>
      <c r="E244" s="1">
        <v>6.0705066680999999E-7</v>
      </c>
      <c r="F244">
        <v>135</v>
      </c>
      <c r="G244" t="s">
        <v>520</v>
      </c>
      <c r="H244" t="s">
        <v>1336</v>
      </c>
      <c r="I244">
        <v>242</v>
      </c>
      <c r="J244" t="s">
        <v>253</v>
      </c>
    </row>
    <row r="245" spans="1:10" x14ac:dyDescent="0.2">
      <c r="A245">
        <v>242</v>
      </c>
      <c r="B245" t="s">
        <v>253</v>
      </c>
      <c r="C245" t="s">
        <v>1216</v>
      </c>
      <c r="D245" t="s">
        <v>254</v>
      </c>
      <c r="E245" s="1">
        <v>6.0705066680999999E-7</v>
      </c>
      <c r="F245">
        <v>136</v>
      </c>
      <c r="G245" t="s">
        <v>521</v>
      </c>
      <c r="H245" t="s">
        <v>1336</v>
      </c>
      <c r="I245">
        <v>242</v>
      </c>
      <c r="J245" t="s">
        <v>253</v>
      </c>
    </row>
    <row r="246" spans="1:10" x14ac:dyDescent="0.2">
      <c r="A246">
        <v>242</v>
      </c>
      <c r="B246" t="s">
        <v>253</v>
      </c>
      <c r="C246" t="s">
        <v>1216</v>
      </c>
      <c r="D246" t="s">
        <v>254</v>
      </c>
      <c r="E246" s="1">
        <v>6.0705066680999999E-7</v>
      </c>
      <c r="F246">
        <v>137</v>
      </c>
      <c r="G246" t="s">
        <v>522</v>
      </c>
      <c r="H246" t="s">
        <v>1336</v>
      </c>
      <c r="I246">
        <v>242</v>
      </c>
      <c r="J246" t="s">
        <v>253</v>
      </c>
    </row>
    <row r="247" spans="1:10" x14ac:dyDescent="0.2">
      <c r="A247">
        <v>242</v>
      </c>
      <c r="B247" t="s">
        <v>253</v>
      </c>
      <c r="C247" t="s">
        <v>1216</v>
      </c>
      <c r="D247" t="s">
        <v>254</v>
      </c>
      <c r="E247" s="1">
        <v>6.0705066680999999E-7</v>
      </c>
      <c r="F247">
        <v>141</v>
      </c>
      <c r="G247" t="s">
        <v>526</v>
      </c>
      <c r="H247" t="s">
        <v>1336</v>
      </c>
      <c r="I247">
        <v>242</v>
      </c>
      <c r="J247" t="s">
        <v>253</v>
      </c>
    </row>
    <row r="248" spans="1:10" x14ac:dyDescent="0.2">
      <c r="A248">
        <v>242</v>
      </c>
      <c r="B248" t="s">
        <v>253</v>
      </c>
      <c r="C248" t="s">
        <v>1216</v>
      </c>
      <c r="D248" t="s">
        <v>254</v>
      </c>
      <c r="E248" s="1">
        <v>6.0705066680999999E-7</v>
      </c>
      <c r="F248">
        <v>134</v>
      </c>
      <c r="G248" t="s">
        <v>519</v>
      </c>
      <c r="H248" t="s">
        <v>1336</v>
      </c>
      <c r="I248">
        <v>242</v>
      </c>
      <c r="J248" t="s">
        <v>253</v>
      </c>
    </row>
    <row r="249" spans="1:10" x14ac:dyDescent="0.2">
      <c r="A249">
        <v>243</v>
      </c>
      <c r="B249" t="s">
        <v>255</v>
      </c>
      <c r="C249" t="s">
        <v>1217</v>
      </c>
      <c r="D249" t="s">
        <v>254</v>
      </c>
      <c r="E249" s="1">
        <v>1.2696480123700001E-6</v>
      </c>
      <c r="F249">
        <v>133</v>
      </c>
      <c r="G249" t="s">
        <v>518</v>
      </c>
      <c r="I249">
        <v>243</v>
      </c>
      <c r="J249" t="s">
        <v>255</v>
      </c>
    </row>
    <row r="250" spans="1:10" x14ac:dyDescent="0.2">
      <c r="A250">
        <v>244</v>
      </c>
      <c r="B250" t="s">
        <v>256</v>
      </c>
      <c r="C250" t="s">
        <v>1218</v>
      </c>
      <c r="D250" t="s">
        <v>254</v>
      </c>
      <c r="E250" s="1">
        <v>2.7503818480799999E-6</v>
      </c>
      <c r="F250">
        <v>140</v>
      </c>
      <c r="G250" t="s">
        <v>525</v>
      </c>
      <c r="I250">
        <v>244</v>
      </c>
      <c r="J250" t="s">
        <v>256</v>
      </c>
    </row>
    <row r="251" spans="1:10" x14ac:dyDescent="0.2">
      <c r="A251">
        <v>245</v>
      </c>
      <c r="B251" t="s">
        <v>257</v>
      </c>
      <c r="C251" t="s">
        <v>1219</v>
      </c>
      <c r="D251" t="s">
        <v>254</v>
      </c>
      <c r="E251" s="1">
        <v>1.7533307371000001E-7</v>
      </c>
      <c r="F251">
        <v>139</v>
      </c>
      <c r="G251" t="s">
        <v>524</v>
      </c>
      <c r="I251">
        <v>245</v>
      </c>
      <c r="J251" t="s">
        <v>257</v>
      </c>
    </row>
    <row r="252" spans="1:10" x14ac:dyDescent="0.2">
      <c r="A252">
        <v>246</v>
      </c>
      <c r="B252" t="s">
        <v>258</v>
      </c>
      <c r="C252" t="s">
        <v>1220</v>
      </c>
      <c r="D252" t="s">
        <v>254</v>
      </c>
      <c r="E252" s="1">
        <v>1.3178412837899999E-6</v>
      </c>
      <c r="F252">
        <v>132</v>
      </c>
      <c r="G252" t="s">
        <v>517</v>
      </c>
      <c r="I252">
        <v>246</v>
      </c>
      <c r="J252" t="s">
        <v>258</v>
      </c>
    </row>
    <row r="253" spans="1:10" x14ac:dyDescent="0.2">
      <c r="A253">
        <v>247</v>
      </c>
      <c r="B253" t="s">
        <v>259</v>
      </c>
      <c r="C253" t="s">
        <v>1221</v>
      </c>
      <c r="D253" t="s">
        <v>254</v>
      </c>
      <c r="E253" s="1">
        <v>3.8775437397499998E-7</v>
      </c>
      <c r="F253">
        <v>131</v>
      </c>
      <c r="G253" t="s">
        <v>516</v>
      </c>
      <c r="I253">
        <v>247</v>
      </c>
      <c r="J253" t="s">
        <v>259</v>
      </c>
    </row>
    <row r="254" spans="1:10" x14ac:dyDescent="0.2">
      <c r="A254">
        <v>248</v>
      </c>
      <c r="B254" t="s">
        <v>260</v>
      </c>
      <c r="C254" t="s">
        <v>879</v>
      </c>
      <c r="D254" t="s">
        <v>254</v>
      </c>
      <c r="E254" s="1">
        <v>1.10466699593E-6</v>
      </c>
      <c r="F254">
        <v>138</v>
      </c>
      <c r="G254" t="s">
        <v>523</v>
      </c>
      <c r="I254">
        <v>248</v>
      </c>
      <c r="J254" t="s">
        <v>260</v>
      </c>
    </row>
    <row r="255" spans="1:10" x14ac:dyDescent="0.2">
      <c r="A255">
        <v>249</v>
      </c>
      <c r="B255" t="s">
        <v>261</v>
      </c>
      <c r="C255" t="s">
        <v>1086</v>
      </c>
      <c r="D255" t="s">
        <v>254</v>
      </c>
      <c r="E255" s="1">
        <v>1.4643063359599999E-6</v>
      </c>
      <c r="F255">
        <v>130</v>
      </c>
      <c r="G255" t="s">
        <v>515</v>
      </c>
      <c r="I255">
        <v>249</v>
      </c>
      <c r="J255" t="s">
        <v>261</v>
      </c>
    </row>
    <row r="256" spans="1:10" x14ac:dyDescent="0.2">
      <c r="A256">
        <v>250</v>
      </c>
      <c r="B256" t="s">
        <v>262</v>
      </c>
      <c r="C256" t="s">
        <v>1087</v>
      </c>
      <c r="D256" t="s">
        <v>254</v>
      </c>
      <c r="E256" s="1">
        <v>2.4896769761699999E-6</v>
      </c>
      <c r="F256">
        <v>129</v>
      </c>
      <c r="G256" t="s">
        <v>514</v>
      </c>
      <c r="I256">
        <v>250</v>
      </c>
      <c r="J256" t="s">
        <v>262</v>
      </c>
    </row>
    <row r="257" spans="1:10" x14ac:dyDescent="0.2">
      <c r="A257">
        <v>251</v>
      </c>
      <c r="B257" t="s">
        <v>263</v>
      </c>
      <c r="C257" t="s">
        <v>1088</v>
      </c>
      <c r="D257" t="s">
        <v>254</v>
      </c>
      <c r="E257" s="1">
        <v>6.5724533408800002E-6</v>
      </c>
      <c r="F257">
        <v>128</v>
      </c>
      <c r="G257" t="s">
        <v>513</v>
      </c>
      <c r="I257">
        <v>251</v>
      </c>
      <c r="J257" t="s">
        <v>263</v>
      </c>
    </row>
    <row r="258" spans="1:10" x14ac:dyDescent="0.2">
      <c r="A258">
        <v>252</v>
      </c>
      <c r="B258" t="s">
        <v>264</v>
      </c>
      <c r="C258" t="s">
        <v>1222</v>
      </c>
      <c r="D258" t="s">
        <v>265</v>
      </c>
      <c r="E258" s="1">
        <v>1.9457506938800001E-6</v>
      </c>
      <c r="F258">
        <v>300</v>
      </c>
      <c r="G258" t="s">
        <v>680</v>
      </c>
      <c r="I258">
        <v>252</v>
      </c>
      <c r="J258" t="s">
        <v>264</v>
      </c>
    </row>
    <row r="259" spans="1:10" x14ac:dyDescent="0.2">
      <c r="A259">
        <v>253</v>
      </c>
      <c r="B259" t="s">
        <v>266</v>
      </c>
      <c r="C259" t="s">
        <v>1223</v>
      </c>
      <c r="D259" t="s">
        <v>265</v>
      </c>
      <c r="E259" s="1">
        <v>3.42138485617E-6</v>
      </c>
      <c r="F259">
        <v>287</v>
      </c>
      <c r="G259" t="s">
        <v>668</v>
      </c>
      <c r="I259">
        <v>253</v>
      </c>
      <c r="J259" t="s">
        <v>266</v>
      </c>
    </row>
    <row r="260" spans="1:10" x14ac:dyDescent="0.2">
      <c r="A260">
        <v>254</v>
      </c>
      <c r="B260" t="s">
        <v>267</v>
      </c>
      <c r="C260" t="s">
        <v>1224</v>
      </c>
      <c r="D260" t="s">
        <v>265</v>
      </c>
      <c r="E260" s="1">
        <v>1.7161153927499999E-6</v>
      </c>
      <c r="I260">
        <v>254</v>
      </c>
      <c r="J260" t="s">
        <v>267</v>
      </c>
    </row>
    <row r="261" spans="1:10" x14ac:dyDescent="0.2">
      <c r="A261">
        <v>255</v>
      </c>
      <c r="B261" t="s">
        <v>268</v>
      </c>
      <c r="C261" t="s">
        <v>1225</v>
      </c>
      <c r="D261" t="s">
        <v>265</v>
      </c>
      <c r="E261" s="1">
        <v>1.42748622037E-6</v>
      </c>
      <c r="F261">
        <v>288</v>
      </c>
      <c r="G261" t="s">
        <v>669</v>
      </c>
      <c r="I261">
        <v>255</v>
      </c>
      <c r="J261" t="s">
        <v>268</v>
      </c>
    </row>
    <row r="262" spans="1:10" x14ac:dyDescent="0.2">
      <c r="A262">
        <v>256</v>
      </c>
      <c r="B262" t="s">
        <v>269</v>
      </c>
      <c r="C262" t="s">
        <v>1226</v>
      </c>
      <c r="D262" t="s">
        <v>265</v>
      </c>
      <c r="E262" s="1">
        <v>6.6517533741099998E-7</v>
      </c>
      <c r="F262">
        <v>286</v>
      </c>
      <c r="G262" t="s">
        <v>667</v>
      </c>
      <c r="I262">
        <v>256</v>
      </c>
      <c r="J262" t="s">
        <v>269</v>
      </c>
    </row>
    <row r="263" spans="1:10" x14ac:dyDescent="0.2">
      <c r="A263">
        <v>257</v>
      </c>
      <c r="B263" t="s">
        <v>270</v>
      </c>
      <c r="C263" t="s">
        <v>1227</v>
      </c>
      <c r="D263" t="s">
        <v>265</v>
      </c>
      <c r="E263" s="1">
        <v>2.1885739426300001E-7</v>
      </c>
      <c r="F263">
        <v>297</v>
      </c>
      <c r="G263" t="s">
        <v>677</v>
      </c>
      <c r="I263">
        <v>257</v>
      </c>
      <c r="J263" t="s">
        <v>270</v>
      </c>
    </row>
    <row r="264" spans="1:10" x14ac:dyDescent="0.2">
      <c r="A264">
        <v>258</v>
      </c>
      <c r="B264" t="s">
        <v>271</v>
      </c>
      <c r="C264" t="s">
        <v>1228</v>
      </c>
      <c r="D264" t="s">
        <v>265</v>
      </c>
      <c r="E264" s="1">
        <v>1.3466650177500001E-7</v>
      </c>
      <c r="I264">
        <v>258</v>
      </c>
      <c r="J264" t="s">
        <v>271</v>
      </c>
    </row>
    <row r="265" spans="1:10" x14ac:dyDescent="0.2">
      <c r="A265">
        <v>259</v>
      </c>
      <c r="B265" t="s">
        <v>272</v>
      </c>
      <c r="C265" t="s">
        <v>1229</v>
      </c>
      <c r="D265" t="s">
        <v>265</v>
      </c>
      <c r="E265" s="1">
        <v>2.2670890291199999E-7</v>
      </c>
      <c r="F265">
        <v>292</v>
      </c>
      <c r="G265" t="s">
        <v>673</v>
      </c>
      <c r="I265">
        <v>259</v>
      </c>
      <c r="J265" t="s">
        <v>272</v>
      </c>
    </row>
    <row r="266" spans="1:10" x14ac:dyDescent="0.2">
      <c r="A266">
        <v>260</v>
      </c>
      <c r="B266" t="s">
        <v>273</v>
      </c>
      <c r="C266" t="s">
        <v>1230</v>
      </c>
      <c r="D266" t="s">
        <v>265</v>
      </c>
      <c r="E266" s="1">
        <v>2.1561102056100001E-7</v>
      </c>
      <c r="F266">
        <v>291</v>
      </c>
      <c r="G266" t="s">
        <v>672</v>
      </c>
      <c r="I266">
        <v>260</v>
      </c>
      <c r="J266" t="s">
        <v>273</v>
      </c>
    </row>
    <row r="267" spans="1:10" x14ac:dyDescent="0.2">
      <c r="A267">
        <v>261</v>
      </c>
      <c r="B267" t="s">
        <v>274</v>
      </c>
      <c r="C267" t="s">
        <v>880</v>
      </c>
      <c r="D267" t="s">
        <v>265</v>
      </c>
      <c r="E267" s="1">
        <v>1.1450839963E-7</v>
      </c>
      <c r="F267">
        <v>290</v>
      </c>
      <c r="G267" t="s">
        <v>671</v>
      </c>
      <c r="I267">
        <v>261</v>
      </c>
      <c r="J267" t="s">
        <v>274</v>
      </c>
    </row>
    <row r="268" spans="1:10" x14ac:dyDescent="0.2">
      <c r="A268">
        <v>262</v>
      </c>
      <c r="B268" t="s">
        <v>275</v>
      </c>
      <c r="C268" t="s">
        <v>623</v>
      </c>
      <c r="D268" t="s">
        <v>265</v>
      </c>
      <c r="E268" s="1">
        <v>6.7167359991800003E-7</v>
      </c>
      <c r="F268">
        <v>240</v>
      </c>
      <c r="G268" t="s">
        <v>623</v>
      </c>
      <c r="I268">
        <v>262</v>
      </c>
      <c r="J268" t="s">
        <v>275</v>
      </c>
    </row>
    <row r="269" spans="1:10" x14ac:dyDescent="0.2">
      <c r="A269">
        <v>263</v>
      </c>
      <c r="B269" t="s">
        <v>276</v>
      </c>
      <c r="C269" t="s">
        <v>881</v>
      </c>
      <c r="D269" t="s">
        <v>265</v>
      </c>
      <c r="E269" s="1">
        <v>3.7539927185699998E-6</v>
      </c>
      <c r="F269">
        <v>281</v>
      </c>
      <c r="G269" t="s">
        <v>663</v>
      </c>
      <c r="I269">
        <v>263</v>
      </c>
      <c r="J269" t="s">
        <v>276</v>
      </c>
    </row>
    <row r="270" spans="1:10" x14ac:dyDescent="0.2">
      <c r="A270">
        <v>264</v>
      </c>
      <c r="B270" t="s">
        <v>277</v>
      </c>
      <c r="C270" t="s">
        <v>882</v>
      </c>
      <c r="D270" t="s">
        <v>265</v>
      </c>
      <c r="E270" s="1">
        <v>2.1633059813899999E-7</v>
      </c>
      <c r="F270">
        <v>301</v>
      </c>
      <c r="G270" t="s">
        <v>681</v>
      </c>
      <c r="H270" s="2" t="s">
        <v>1334</v>
      </c>
      <c r="I270">
        <v>264</v>
      </c>
      <c r="J270" t="s">
        <v>277</v>
      </c>
    </row>
    <row r="271" spans="1:10" x14ac:dyDescent="0.2">
      <c r="A271">
        <v>265</v>
      </c>
      <c r="B271" t="s">
        <v>278</v>
      </c>
      <c r="C271" t="s">
        <v>883</v>
      </c>
      <c r="D271" t="s">
        <v>265</v>
      </c>
      <c r="E271" s="1">
        <v>8.9028116003899997E-7</v>
      </c>
      <c r="F271">
        <v>298</v>
      </c>
      <c r="G271" t="s">
        <v>678</v>
      </c>
      <c r="H271" t="s">
        <v>1334</v>
      </c>
      <c r="I271">
        <v>265</v>
      </c>
      <c r="J271" t="s">
        <v>278</v>
      </c>
    </row>
    <row r="272" spans="1:10" x14ac:dyDescent="0.2">
      <c r="A272">
        <v>266</v>
      </c>
      <c r="B272" t="s">
        <v>279</v>
      </c>
      <c r="C272" t="s">
        <v>834</v>
      </c>
      <c r="D272" t="s">
        <v>265</v>
      </c>
      <c r="E272" s="1">
        <v>3.2641395952200003E-7</v>
      </c>
      <c r="F272">
        <v>280</v>
      </c>
      <c r="G272" t="s">
        <v>662</v>
      </c>
      <c r="I272">
        <v>266</v>
      </c>
      <c r="J272" t="s">
        <v>279</v>
      </c>
    </row>
    <row r="273" spans="1:10" x14ac:dyDescent="0.2">
      <c r="A273">
        <v>267</v>
      </c>
      <c r="B273" t="s">
        <v>280</v>
      </c>
      <c r="C273" t="s">
        <v>884</v>
      </c>
      <c r="D273" t="s">
        <v>265</v>
      </c>
      <c r="E273" s="1">
        <v>8.2364631134500002E-7</v>
      </c>
      <c r="F273">
        <v>299</v>
      </c>
      <c r="G273" t="s">
        <v>679</v>
      </c>
      <c r="H273" t="s">
        <v>1335</v>
      </c>
      <c r="I273">
        <v>267</v>
      </c>
      <c r="J273" t="s">
        <v>280</v>
      </c>
    </row>
    <row r="274" spans="1:10" x14ac:dyDescent="0.2">
      <c r="A274">
        <v>268</v>
      </c>
      <c r="B274" t="s">
        <v>281</v>
      </c>
      <c r="C274" t="s">
        <v>885</v>
      </c>
      <c r="D274" t="s">
        <v>265</v>
      </c>
      <c r="E274" s="1">
        <v>3.0325530535899998E-7</v>
      </c>
      <c r="I274">
        <v>268</v>
      </c>
      <c r="J274" t="s">
        <v>281</v>
      </c>
    </row>
    <row r="275" spans="1:10" x14ac:dyDescent="0.2">
      <c r="A275">
        <v>269</v>
      </c>
      <c r="B275" t="s">
        <v>282</v>
      </c>
      <c r="C275" t="s">
        <v>886</v>
      </c>
      <c r="D275" t="s">
        <v>265</v>
      </c>
      <c r="E275" s="1">
        <v>4.8084414136099999E-7</v>
      </c>
      <c r="F275">
        <v>284</v>
      </c>
      <c r="G275" t="s">
        <v>665</v>
      </c>
      <c r="I275">
        <v>269</v>
      </c>
      <c r="J275" t="s">
        <v>282</v>
      </c>
    </row>
    <row r="276" spans="1:10" x14ac:dyDescent="0.2">
      <c r="A276">
        <v>270</v>
      </c>
      <c r="B276" t="s">
        <v>283</v>
      </c>
      <c r="C276" t="s">
        <v>887</v>
      </c>
      <c r="D276" t="s">
        <v>265</v>
      </c>
      <c r="E276" s="1">
        <v>4.1165744966899999E-7</v>
      </c>
      <c r="F276">
        <v>283</v>
      </c>
      <c r="G276" t="s">
        <v>646</v>
      </c>
      <c r="I276">
        <v>270</v>
      </c>
      <c r="J276" t="s">
        <v>283</v>
      </c>
    </row>
    <row r="277" spans="1:10" x14ac:dyDescent="0.2">
      <c r="A277">
        <v>271</v>
      </c>
      <c r="B277" t="s">
        <v>284</v>
      </c>
      <c r="C277" t="s">
        <v>888</v>
      </c>
      <c r="D277" t="s">
        <v>265</v>
      </c>
      <c r="E277" s="1">
        <v>5.0636810841499995E-7</v>
      </c>
      <c r="F277">
        <v>285</v>
      </c>
      <c r="G277" t="s">
        <v>666</v>
      </c>
      <c r="I277">
        <v>271</v>
      </c>
      <c r="J277" t="s">
        <v>284</v>
      </c>
    </row>
    <row r="278" spans="1:10" x14ac:dyDescent="0.2">
      <c r="A278">
        <v>272</v>
      </c>
      <c r="B278" t="s">
        <v>285</v>
      </c>
      <c r="C278" t="s">
        <v>889</v>
      </c>
      <c r="D278" t="s">
        <v>265</v>
      </c>
      <c r="E278" s="1">
        <v>1.50570357265E-6</v>
      </c>
      <c r="F278">
        <v>289</v>
      </c>
      <c r="G278" t="s">
        <v>670</v>
      </c>
      <c r="I278">
        <v>272</v>
      </c>
      <c r="J278" t="s">
        <v>285</v>
      </c>
    </row>
    <row r="279" spans="1:10" x14ac:dyDescent="0.2">
      <c r="A279">
        <v>273</v>
      </c>
      <c r="B279" t="s">
        <v>286</v>
      </c>
      <c r="C279" t="s">
        <v>890</v>
      </c>
      <c r="D279" t="s">
        <v>265</v>
      </c>
      <c r="E279" s="1">
        <v>2.6649640982499999E-7</v>
      </c>
      <c r="F279">
        <v>293</v>
      </c>
      <c r="G279" t="s">
        <v>674</v>
      </c>
      <c r="I279">
        <v>273</v>
      </c>
      <c r="J279" t="s">
        <v>286</v>
      </c>
    </row>
    <row r="280" spans="1:10" x14ac:dyDescent="0.2">
      <c r="A280">
        <v>274</v>
      </c>
      <c r="B280" t="s">
        <v>287</v>
      </c>
      <c r="C280" t="s">
        <v>1089</v>
      </c>
      <c r="D280" t="s">
        <v>265</v>
      </c>
      <c r="E280" s="1">
        <v>2.1789581516099998E-6</v>
      </c>
      <c r="F280">
        <v>279</v>
      </c>
      <c r="G280" t="s">
        <v>661</v>
      </c>
      <c r="I280">
        <v>274</v>
      </c>
      <c r="J280" t="s">
        <v>287</v>
      </c>
    </row>
    <row r="281" spans="1:10" x14ac:dyDescent="0.2">
      <c r="A281">
        <v>275</v>
      </c>
      <c r="B281" t="s">
        <v>288</v>
      </c>
      <c r="C281" t="s">
        <v>1090</v>
      </c>
      <c r="D281" t="s">
        <v>265</v>
      </c>
      <c r="E281" s="1">
        <v>6.0796387918800001E-7</v>
      </c>
      <c r="I281">
        <v>275</v>
      </c>
      <c r="J281" t="s">
        <v>288</v>
      </c>
    </row>
    <row r="282" spans="1:10" x14ac:dyDescent="0.2">
      <c r="A282">
        <v>276</v>
      </c>
      <c r="B282" t="s">
        <v>289</v>
      </c>
      <c r="C282" t="s">
        <v>1091</v>
      </c>
      <c r="D282" t="s">
        <v>265</v>
      </c>
      <c r="E282" s="1">
        <v>4.0785827636900003E-6</v>
      </c>
      <c r="F282">
        <v>262</v>
      </c>
      <c r="G282" t="s">
        <v>644</v>
      </c>
      <c r="I282">
        <v>276</v>
      </c>
      <c r="J282" t="s">
        <v>289</v>
      </c>
    </row>
    <row r="283" spans="1:10" x14ac:dyDescent="0.2">
      <c r="A283">
        <v>277</v>
      </c>
      <c r="B283" t="s">
        <v>290</v>
      </c>
      <c r="C283" t="s">
        <v>645</v>
      </c>
      <c r="D283" t="s">
        <v>265</v>
      </c>
      <c r="E283" s="1">
        <v>3.7032000403299999E-6</v>
      </c>
      <c r="F283">
        <v>263</v>
      </c>
      <c r="G283" t="s">
        <v>645</v>
      </c>
      <c r="I283">
        <v>277</v>
      </c>
      <c r="J283" t="s">
        <v>290</v>
      </c>
    </row>
    <row r="284" spans="1:10" x14ac:dyDescent="0.2">
      <c r="A284">
        <v>278</v>
      </c>
      <c r="B284" t="s">
        <v>291</v>
      </c>
      <c r="C284" t="s">
        <v>1092</v>
      </c>
      <c r="D284" t="s">
        <v>265</v>
      </c>
      <c r="E284" s="1">
        <v>2.2640152528500002E-6</v>
      </c>
      <c r="F284">
        <v>258</v>
      </c>
      <c r="G284" t="s">
        <v>640</v>
      </c>
      <c r="I284">
        <v>278</v>
      </c>
      <c r="J284" t="s">
        <v>291</v>
      </c>
    </row>
    <row r="285" spans="1:10" x14ac:dyDescent="0.2">
      <c r="A285">
        <v>279</v>
      </c>
      <c r="B285" t="s">
        <v>292</v>
      </c>
      <c r="C285" t="s">
        <v>1093</v>
      </c>
      <c r="D285" t="s">
        <v>265</v>
      </c>
      <c r="E285" s="1">
        <v>8.5758433260500003E-7</v>
      </c>
      <c r="F285">
        <v>259</v>
      </c>
      <c r="G285" t="s">
        <v>641</v>
      </c>
      <c r="I285">
        <v>279</v>
      </c>
      <c r="J285" t="s">
        <v>292</v>
      </c>
    </row>
    <row r="286" spans="1:10" x14ac:dyDescent="0.2">
      <c r="A286">
        <v>280</v>
      </c>
      <c r="B286" t="s">
        <v>293</v>
      </c>
      <c r="C286" t="s">
        <v>1094</v>
      </c>
      <c r="D286" t="s">
        <v>265</v>
      </c>
      <c r="E286" s="1">
        <v>9.1821904864999997E-7</v>
      </c>
      <c r="F286">
        <v>268</v>
      </c>
      <c r="G286" t="s">
        <v>650</v>
      </c>
      <c r="I286">
        <v>280</v>
      </c>
      <c r="J286" t="s">
        <v>293</v>
      </c>
    </row>
    <row r="287" spans="1:10" x14ac:dyDescent="0.2">
      <c r="A287">
        <v>281</v>
      </c>
      <c r="B287" t="s">
        <v>294</v>
      </c>
      <c r="C287" t="s">
        <v>643</v>
      </c>
      <c r="D287" t="s">
        <v>265</v>
      </c>
      <c r="E287" s="1">
        <v>3.0526104598399998E-7</v>
      </c>
      <c r="F287">
        <v>261</v>
      </c>
      <c r="G287" t="s">
        <v>643</v>
      </c>
      <c r="I287">
        <v>281</v>
      </c>
      <c r="J287" t="s">
        <v>294</v>
      </c>
    </row>
    <row r="288" spans="1:10" x14ac:dyDescent="0.2">
      <c r="A288">
        <v>282</v>
      </c>
      <c r="B288" t="s">
        <v>295</v>
      </c>
      <c r="C288" t="s">
        <v>1095</v>
      </c>
      <c r="D288" t="s">
        <v>265</v>
      </c>
      <c r="E288" s="1">
        <v>8.8016314470299996E-7</v>
      </c>
      <c r="F288">
        <v>260</v>
      </c>
      <c r="G288" t="s">
        <v>642</v>
      </c>
      <c r="I288">
        <v>282</v>
      </c>
      <c r="J288" t="s">
        <v>295</v>
      </c>
    </row>
    <row r="289" spans="1:10" x14ac:dyDescent="0.2">
      <c r="A289">
        <v>283</v>
      </c>
      <c r="B289" t="s">
        <v>296</v>
      </c>
      <c r="C289" t="s">
        <v>1096</v>
      </c>
      <c r="D289" t="s">
        <v>265</v>
      </c>
      <c r="E289" s="1">
        <v>1.51720290447E-6</v>
      </c>
      <c r="I289">
        <v>283</v>
      </c>
      <c r="J289" t="s">
        <v>296</v>
      </c>
    </row>
    <row r="290" spans="1:10" x14ac:dyDescent="0.2">
      <c r="A290">
        <v>284</v>
      </c>
      <c r="B290" t="s">
        <v>297</v>
      </c>
      <c r="C290" t="s">
        <v>1097</v>
      </c>
      <c r="D290" t="s">
        <v>265</v>
      </c>
      <c r="E290" s="1">
        <v>2.9160737676000001E-7</v>
      </c>
      <c r="F290">
        <v>272</v>
      </c>
      <c r="G290" t="s">
        <v>654</v>
      </c>
      <c r="I290">
        <v>284</v>
      </c>
      <c r="J290" t="s">
        <v>297</v>
      </c>
    </row>
    <row r="291" spans="1:10" x14ac:dyDescent="0.2">
      <c r="A291">
        <v>285</v>
      </c>
      <c r="B291" t="s">
        <v>298</v>
      </c>
      <c r="C291" t="s">
        <v>1098</v>
      </c>
      <c r="D291" t="s">
        <v>265</v>
      </c>
      <c r="E291" s="1">
        <v>1.1093805298099999E-6</v>
      </c>
      <c r="F291">
        <v>269</v>
      </c>
      <c r="G291" t="s">
        <v>651</v>
      </c>
      <c r="I291">
        <v>285</v>
      </c>
      <c r="J291" t="s">
        <v>298</v>
      </c>
    </row>
    <row r="292" spans="1:10" x14ac:dyDescent="0.2">
      <c r="A292">
        <v>286</v>
      </c>
      <c r="B292" t="s">
        <v>299</v>
      </c>
      <c r="C292" t="s">
        <v>1099</v>
      </c>
      <c r="D292" t="s">
        <v>265</v>
      </c>
      <c r="E292" s="1">
        <v>5.1128856881700003E-7</v>
      </c>
      <c r="F292">
        <v>265</v>
      </c>
      <c r="G292" t="s">
        <v>647</v>
      </c>
      <c r="I292">
        <v>286</v>
      </c>
      <c r="J292" t="s">
        <v>299</v>
      </c>
    </row>
    <row r="293" spans="1:10" x14ac:dyDescent="0.2">
      <c r="A293">
        <v>287</v>
      </c>
      <c r="B293" t="s">
        <v>300</v>
      </c>
      <c r="C293" t="s">
        <v>1100</v>
      </c>
      <c r="D293" t="s">
        <v>265</v>
      </c>
      <c r="E293" s="1">
        <v>3.8228409581200002E-7</v>
      </c>
      <c r="I293">
        <v>287</v>
      </c>
      <c r="J293" t="s">
        <v>300</v>
      </c>
    </row>
    <row r="294" spans="1:10" x14ac:dyDescent="0.2">
      <c r="A294">
        <v>288</v>
      </c>
      <c r="B294" t="s">
        <v>301</v>
      </c>
      <c r="C294" t="s">
        <v>653</v>
      </c>
      <c r="D294" t="s">
        <v>265</v>
      </c>
      <c r="E294" s="1">
        <v>3.0841632477199997E-7</v>
      </c>
      <c r="F294">
        <v>271</v>
      </c>
      <c r="G294" t="s">
        <v>653</v>
      </c>
      <c r="I294">
        <v>288</v>
      </c>
      <c r="J294" t="s">
        <v>301</v>
      </c>
    </row>
    <row r="295" spans="1:10" x14ac:dyDescent="0.2">
      <c r="A295">
        <v>289</v>
      </c>
      <c r="B295" t="s">
        <v>302</v>
      </c>
      <c r="C295" t="s">
        <v>1101</v>
      </c>
      <c r="D295" t="s">
        <v>265</v>
      </c>
      <c r="E295" s="1">
        <v>1.0901774337399999E-6</v>
      </c>
      <c r="F295">
        <v>282</v>
      </c>
      <c r="G295" t="s">
        <v>664</v>
      </c>
      <c r="H295" t="s">
        <v>1335</v>
      </c>
      <c r="I295">
        <v>289</v>
      </c>
      <c r="J295" t="s">
        <v>302</v>
      </c>
    </row>
    <row r="296" spans="1:10" x14ac:dyDescent="0.2">
      <c r="A296">
        <v>290</v>
      </c>
      <c r="B296" t="s">
        <v>303</v>
      </c>
      <c r="C296" t="s">
        <v>1102</v>
      </c>
      <c r="D296" t="s">
        <v>265</v>
      </c>
      <c r="E296" s="1">
        <v>3.5786387667200002E-6</v>
      </c>
      <c r="F296">
        <v>264</v>
      </c>
      <c r="G296" t="s">
        <v>646</v>
      </c>
      <c r="I296">
        <v>290</v>
      </c>
      <c r="J296" t="s">
        <v>303</v>
      </c>
    </row>
    <row r="297" spans="1:10" x14ac:dyDescent="0.2">
      <c r="A297">
        <v>291</v>
      </c>
      <c r="B297" t="s">
        <v>304</v>
      </c>
      <c r="C297" t="s">
        <v>1103</v>
      </c>
      <c r="D297" t="s">
        <v>265</v>
      </c>
      <c r="E297" s="1">
        <v>1.0507329945600001E-5</v>
      </c>
      <c r="F297">
        <v>257</v>
      </c>
      <c r="G297" t="s">
        <v>639</v>
      </c>
      <c r="I297">
        <v>291</v>
      </c>
      <c r="J297" t="s">
        <v>304</v>
      </c>
    </row>
    <row r="298" spans="1:10" x14ac:dyDescent="0.2">
      <c r="A298">
        <v>292</v>
      </c>
      <c r="B298" t="s">
        <v>305</v>
      </c>
      <c r="C298" t="s">
        <v>1104</v>
      </c>
      <c r="D298" t="s">
        <v>265</v>
      </c>
      <c r="E298" s="1">
        <v>1.0351683668500001E-7</v>
      </c>
      <c r="I298">
        <v>292</v>
      </c>
      <c r="J298" t="s">
        <v>305</v>
      </c>
    </row>
    <row r="299" spans="1:10" x14ac:dyDescent="0.2">
      <c r="A299">
        <v>293</v>
      </c>
      <c r="B299" t="s">
        <v>306</v>
      </c>
      <c r="C299" t="s">
        <v>652</v>
      </c>
      <c r="D299" t="s">
        <v>265</v>
      </c>
      <c r="E299" s="1">
        <v>3.09554070462E-7</v>
      </c>
      <c r="F299">
        <v>270</v>
      </c>
      <c r="G299" t="s">
        <v>652</v>
      </c>
      <c r="I299">
        <v>293</v>
      </c>
      <c r="J299" t="s">
        <v>306</v>
      </c>
    </row>
    <row r="300" spans="1:10" x14ac:dyDescent="0.2">
      <c r="A300">
        <v>294</v>
      </c>
      <c r="B300" t="s">
        <v>307</v>
      </c>
      <c r="C300" t="s">
        <v>1105</v>
      </c>
      <c r="D300" t="s">
        <v>265</v>
      </c>
      <c r="E300" s="1">
        <v>1.1888917064E-6</v>
      </c>
      <c r="F300">
        <v>266</v>
      </c>
      <c r="G300" t="s">
        <v>648</v>
      </c>
      <c r="I300">
        <v>294</v>
      </c>
      <c r="J300" t="s">
        <v>307</v>
      </c>
    </row>
    <row r="301" spans="1:10" x14ac:dyDescent="0.2">
      <c r="A301">
        <v>295</v>
      </c>
      <c r="B301" t="s">
        <v>308</v>
      </c>
      <c r="C301" t="s">
        <v>1106</v>
      </c>
      <c r="D301" t="s">
        <v>265</v>
      </c>
      <c r="E301" s="1">
        <v>2.7906318259200002E-7</v>
      </c>
      <c r="F301">
        <v>267</v>
      </c>
      <c r="G301" t="s">
        <v>649</v>
      </c>
      <c r="I301">
        <v>295</v>
      </c>
      <c r="J301" t="s">
        <v>308</v>
      </c>
    </row>
    <row r="302" spans="1:10" x14ac:dyDescent="0.2">
      <c r="A302">
        <v>296</v>
      </c>
      <c r="B302" t="s">
        <v>309</v>
      </c>
      <c r="C302" t="s">
        <v>1107</v>
      </c>
      <c r="D302" t="s">
        <v>265</v>
      </c>
      <c r="E302" s="1">
        <v>5.77498204361E-6</v>
      </c>
      <c r="F302">
        <v>276</v>
      </c>
      <c r="G302" t="s">
        <v>658</v>
      </c>
      <c r="I302">
        <v>296</v>
      </c>
      <c r="J302" t="s">
        <v>309</v>
      </c>
    </row>
    <row r="303" spans="1:10" x14ac:dyDescent="0.2">
      <c r="A303">
        <v>297</v>
      </c>
      <c r="B303" t="s">
        <v>310</v>
      </c>
      <c r="C303" t="s">
        <v>1108</v>
      </c>
      <c r="D303" t="s">
        <v>265</v>
      </c>
      <c r="E303" s="1">
        <v>1.2263185292599999E-6</v>
      </c>
      <c r="I303">
        <v>297</v>
      </c>
      <c r="J303" t="s">
        <v>310</v>
      </c>
    </row>
    <row r="304" spans="1:10" x14ac:dyDescent="0.2">
      <c r="A304">
        <v>298</v>
      </c>
      <c r="B304" t="s">
        <v>311</v>
      </c>
      <c r="C304" t="s">
        <v>1109</v>
      </c>
      <c r="D304" t="s">
        <v>265</v>
      </c>
      <c r="E304" s="1">
        <v>1.72534537781E-6</v>
      </c>
      <c r="F304">
        <v>277</v>
      </c>
      <c r="G304" t="s">
        <v>659</v>
      </c>
      <c r="I304">
        <v>298</v>
      </c>
      <c r="J304" t="s">
        <v>311</v>
      </c>
    </row>
    <row r="305" spans="1:10" x14ac:dyDescent="0.2">
      <c r="A305">
        <v>299</v>
      </c>
      <c r="B305" t="s">
        <v>312</v>
      </c>
      <c r="C305" t="s">
        <v>1110</v>
      </c>
      <c r="D305" t="s">
        <v>265</v>
      </c>
      <c r="E305" s="1">
        <v>2.4135893357900001E-6</v>
      </c>
      <c r="F305">
        <v>278</v>
      </c>
      <c r="G305" t="s">
        <v>660</v>
      </c>
      <c r="I305">
        <v>299</v>
      </c>
      <c r="J305" t="s">
        <v>312</v>
      </c>
    </row>
    <row r="306" spans="1:10" x14ac:dyDescent="0.2">
      <c r="A306">
        <v>300</v>
      </c>
      <c r="B306" t="s">
        <v>313</v>
      </c>
      <c r="C306" t="s">
        <v>1111</v>
      </c>
      <c r="D306" t="s">
        <v>265</v>
      </c>
      <c r="E306" s="1">
        <v>5.0992130549699997E-8</v>
      </c>
      <c r="F306">
        <v>273</v>
      </c>
      <c r="G306" t="s">
        <v>655</v>
      </c>
      <c r="I306">
        <v>300</v>
      </c>
      <c r="J306" t="s">
        <v>313</v>
      </c>
    </row>
    <row r="307" spans="1:10" x14ac:dyDescent="0.2">
      <c r="A307">
        <v>301</v>
      </c>
      <c r="B307" t="s">
        <v>314</v>
      </c>
      <c r="C307" t="s">
        <v>1112</v>
      </c>
      <c r="D307" t="s">
        <v>265</v>
      </c>
      <c r="E307" s="1">
        <v>2.37662334926E-7</v>
      </c>
      <c r="F307">
        <v>275</v>
      </c>
      <c r="G307" t="s">
        <v>657</v>
      </c>
      <c r="H307" t="s">
        <v>1336</v>
      </c>
      <c r="I307">
        <v>301</v>
      </c>
      <c r="J307" t="s">
        <v>314</v>
      </c>
    </row>
    <row r="308" spans="1:10" x14ac:dyDescent="0.2">
      <c r="A308">
        <v>301</v>
      </c>
      <c r="B308" t="s">
        <v>314</v>
      </c>
      <c r="C308" t="s">
        <v>1112</v>
      </c>
      <c r="D308" t="s">
        <v>265</v>
      </c>
      <c r="E308" s="1">
        <v>2.37662334926E-7</v>
      </c>
      <c r="F308">
        <v>296</v>
      </c>
      <c r="G308" t="s">
        <v>676</v>
      </c>
      <c r="H308" t="s">
        <v>1336</v>
      </c>
      <c r="I308">
        <v>301</v>
      </c>
      <c r="J308" t="s">
        <v>314</v>
      </c>
    </row>
    <row r="309" spans="1:10" x14ac:dyDescent="0.2">
      <c r="A309">
        <v>302</v>
      </c>
      <c r="B309" t="s">
        <v>315</v>
      </c>
      <c r="C309" t="s">
        <v>1113</v>
      </c>
      <c r="D309" t="s">
        <v>265</v>
      </c>
      <c r="E309" s="1">
        <v>4.6761282066999999E-7</v>
      </c>
      <c r="F309">
        <v>295</v>
      </c>
      <c r="G309" t="s">
        <v>675</v>
      </c>
      <c r="H309" t="s">
        <v>1335</v>
      </c>
      <c r="I309">
        <v>302</v>
      </c>
      <c r="J309" t="s">
        <v>315</v>
      </c>
    </row>
    <row r="310" spans="1:10" x14ac:dyDescent="0.2">
      <c r="A310">
        <v>303</v>
      </c>
      <c r="B310" t="s">
        <v>316</v>
      </c>
      <c r="C310" t="s">
        <v>1114</v>
      </c>
      <c r="D310" t="s">
        <v>265</v>
      </c>
      <c r="E310" s="1">
        <v>1.3730852515000001E-7</v>
      </c>
      <c r="F310">
        <v>294</v>
      </c>
      <c r="G310" t="s">
        <v>608</v>
      </c>
      <c r="I310">
        <v>303</v>
      </c>
      <c r="J310" t="s">
        <v>316</v>
      </c>
    </row>
    <row r="311" spans="1:10" x14ac:dyDescent="0.2">
      <c r="A311">
        <v>304</v>
      </c>
      <c r="B311" t="s">
        <v>317</v>
      </c>
      <c r="C311" t="s">
        <v>1115</v>
      </c>
      <c r="D311" t="s">
        <v>265</v>
      </c>
      <c r="E311" s="1">
        <v>8.1923646586399995E-8</v>
      </c>
      <c r="F311">
        <v>274</v>
      </c>
      <c r="G311" t="s">
        <v>656</v>
      </c>
      <c r="I311">
        <v>304</v>
      </c>
      <c r="J311" t="s">
        <v>317</v>
      </c>
    </row>
    <row r="312" spans="1:10" x14ac:dyDescent="0.2">
      <c r="A312">
        <v>305</v>
      </c>
      <c r="B312" t="s">
        <v>318</v>
      </c>
      <c r="C312" t="s">
        <v>891</v>
      </c>
      <c r="D312" t="s">
        <v>319</v>
      </c>
      <c r="E312" s="1">
        <v>6.4663360972700004E-7</v>
      </c>
      <c r="F312">
        <v>193</v>
      </c>
      <c r="G312" t="s">
        <v>577</v>
      </c>
      <c r="I312">
        <v>305</v>
      </c>
      <c r="J312" t="s">
        <v>318</v>
      </c>
    </row>
    <row r="313" spans="1:10" x14ac:dyDescent="0.2">
      <c r="A313">
        <v>306</v>
      </c>
      <c r="B313" t="s">
        <v>320</v>
      </c>
      <c r="C313" t="s">
        <v>892</v>
      </c>
      <c r="D313" t="s">
        <v>319</v>
      </c>
      <c r="E313" s="1">
        <v>3.70491277451E-7</v>
      </c>
      <c r="F313">
        <v>196</v>
      </c>
      <c r="G313" t="s">
        <v>580</v>
      </c>
      <c r="I313">
        <v>306</v>
      </c>
      <c r="J313" t="s">
        <v>320</v>
      </c>
    </row>
    <row r="314" spans="1:10" x14ac:dyDescent="0.2">
      <c r="A314">
        <v>307</v>
      </c>
      <c r="B314" t="s">
        <v>321</v>
      </c>
      <c r="C314" t="s">
        <v>893</v>
      </c>
      <c r="D314" t="s">
        <v>319</v>
      </c>
      <c r="E314" s="1">
        <v>5.6861313299600004E-7</v>
      </c>
      <c r="I314">
        <v>307</v>
      </c>
      <c r="J314" t="s">
        <v>321</v>
      </c>
    </row>
    <row r="315" spans="1:10" x14ac:dyDescent="0.2">
      <c r="A315">
        <v>308</v>
      </c>
      <c r="B315" t="s">
        <v>322</v>
      </c>
      <c r="C315" t="s">
        <v>894</v>
      </c>
      <c r="D315" t="s">
        <v>319</v>
      </c>
      <c r="E315" s="1">
        <v>6.5079426822800003E-8</v>
      </c>
      <c r="F315">
        <v>224</v>
      </c>
      <c r="G315" t="s">
        <v>607</v>
      </c>
      <c r="H315" s="2" t="s">
        <v>1334</v>
      </c>
      <c r="I315">
        <v>308</v>
      </c>
      <c r="J315" t="s">
        <v>322</v>
      </c>
    </row>
    <row r="316" spans="1:10" x14ac:dyDescent="0.2">
      <c r="A316">
        <v>309</v>
      </c>
      <c r="B316" t="s">
        <v>323</v>
      </c>
      <c r="C316" t="s">
        <v>895</v>
      </c>
      <c r="D316" t="s">
        <v>319</v>
      </c>
      <c r="E316" s="1">
        <v>6.6203320276400003E-8</v>
      </c>
      <c r="F316">
        <v>223</v>
      </c>
      <c r="G316" t="s">
        <v>606</v>
      </c>
      <c r="H316" t="s">
        <v>1335</v>
      </c>
      <c r="I316">
        <v>309</v>
      </c>
      <c r="J316" t="s">
        <v>323</v>
      </c>
    </row>
    <row r="317" spans="1:10" x14ac:dyDescent="0.2">
      <c r="A317">
        <v>310</v>
      </c>
      <c r="B317" t="s">
        <v>324</v>
      </c>
      <c r="C317" t="s">
        <v>896</v>
      </c>
      <c r="D317" t="s">
        <v>319</v>
      </c>
      <c r="E317" s="1">
        <v>2.6867012656000002E-7</v>
      </c>
      <c r="F317">
        <v>198</v>
      </c>
      <c r="G317" t="s">
        <v>582</v>
      </c>
      <c r="I317">
        <v>310</v>
      </c>
      <c r="J317" t="s">
        <v>324</v>
      </c>
    </row>
    <row r="318" spans="1:10" x14ac:dyDescent="0.2">
      <c r="A318">
        <v>311</v>
      </c>
      <c r="B318" t="s">
        <v>325</v>
      </c>
      <c r="C318" t="s">
        <v>897</v>
      </c>
      <c r="D318" t="s">
        <v>319</v>
      </c>
      <c r="E318" s="1">
        <v>7.4428373574099997E-7</v>
      </c>
      <c r="F318">
        <v>199</v>
      </c>
      <c r="G318" t="s">
        <v>583</v>
      </c>
      <c r="I318">
        <v>311</v>
      </c>
      <c r="J318" t="s">
        <v>325</v>
      </c>
    </row>
    <row r="319" spans="1:10" x14ac:dyDescent="0.2">
      <c r="A319">
        <v>312</v>
      </c>
      <c r="B319" t="s">
        <v>326</v>
      </c>
      <c r="C319" t="s">
        <v>898</v>
      </c>
      <c r="D319" t="s">
        <v>319</v>
      </c>
      <c r="E319" s="1">
        <v>2.3407047761200001E-7</v>
      </c>
      <c r="F319">
        <v>207</v>
      </c>
      <c r="G319" t="s">
        <v>590</v>
      </c>
      <c r="I319">
        <v>312</v>
      </c>
      <c r="J319" t="s">
        <v>326</v>
      </c>
    </row>
    <row r="320" spans="1:10" x14ac:dyDescent="0.2">
      <c r="A320">
        <v>313</v>
      </c>
      <c r="B320" t="s">
        <v>327</v>
      </c>
      <c r="C320" t="s">
        <v>1116</v>
      </c>
      <c r="D320" t="s">
        <v>319</v>
      </c>
      <c r="E320" s="1">
        <v>7.7806805105799997E-8</v>
      </c>
      <c r="F320">
        <v>200</v>
      </c>
      <c r="G320" t="s">
        <v>584</v>
      </c>
      <c r="I320">
        <v>313</v>
      </c>
      <c r="J320" t="s">
        <v>327</v>
      </c>
    </row>
    <row r="321" spans="1:10" x14ac:dyDescent="0.2">
      <c r="A321">
        <v>314</v>
      </c>
      <c r="B321" t="s">
        <v>328</v>
      </c>
      <c r="C321" t="s">
        <v>1117</v>
      </c>
      <c r="D321" t="s">
        <v>319</v>
      </c>
      <c r="E321" s="1">
        <v>3.3183944242200002E-8</v>
      </c>
      <c r="F321">
        <v>201</v>
      </c>
      <c r="G321" t="s">
        <v>585</v>
      </c>
      <c r="I321">
        <v>314</v>
      </c>
      <c r="J321" t="s">
        <v>328</v>
      </c>
    </row>
    <row r="322" spans="1:10" x14ac:dyDescent="0.2">
      <c r="A322">
        <v>315</v>
      </c>
      <c r="B322" t="s">
        <v>329</v>
      </c>
      <c r="C322" t="s">
        <v>1118</v>
      </c>
      <c r="D322" t="s">
        <v>319</v>
      </c>
      <c r="E322" s="1">
        <v>1.08624336351E-6</v>
      </c>
      <c r="F322">
        <v>202</v>
      </c>
      <c r="G322" t="s">
        <v>586</v>
      </c>
      <c r="I322">
        <v>315</v>
      </c>
      <c r="J322" t="s">
        <v>329</v>
      </c>
    </row>
    <row r="323" spans="1:10" x14ac:dyDescent="0.2">
      <c r="A323">
        <v>316</v>
      </c>
      <c r="B323" t="s">
        <v>330</v>
      </c>
      <c r="C323" t="s">
        <v>1119</v>
      </c>
      <c r="D323" t="s">
        <v>319</v>
      </c>
      <c r="E323" s="1">
        <v>6.6369470125900001E-8</v>
      </c>
      <c r="F323">
        <v>204</v>
      </c>
      <c r="G323" t="s">
        <v>588</v>
      </c>
      <c r="I323">
        <v>316</v>
      </c>
      <c r="J323" t="s">
        <v>330</v>
      </c>
    </row>
    <row r="324" spans="1:10" x14ac:dyDescent="0.2">
      <c r="A324">
        <v>317</v>
      </c>
      <c r="B324" t="s">
        <v>331</v>
      </c>
      <c r="C324" t="s">
        <v>1120</v>
      </c>
      <c r="D324" t="s">
        <v>319</v>
      </c>
      <c r="E324" s="1">
        <v>2.5983898109500002E-7</v>
      </c>
      <c r="F324">
        <v>194</v>
      </c>
      <c r="G324" t="s">
        <v>578</v>
      </c>
      <c r="I324">
        <v>317</v>
      </c>
      <c r="J324" t="s">
        <v>331</v>
      </c>
    </row>
    <row r="325" spans="1:10" x14ac:dyDescent="0.2">
      <c r="A325">
        <v>318</v>
      </c>
      <c r="B325" t="s">
        <v>332</v>
      </c>
      <c r="C325" t="s">
        <v>1121</v>
      </c>
      <c r="D325" t="s">
        <v>319</v>
      </c>
      <c r="E325" s="1">
        <v>2.0247990735899999E-7</v>
      </c>
      <c r="F325">
        <v>208</v>
      </c>
      <c r="G325" t="s">
        <v>591</v>
      </c>
      <c r="H325" t="s">
        <v>1335</v>
      </c>
      <c r="I325">
        <v>318</v>
      </c>
      <c r="J325" t="s">
        <v>332</v>
      </c>
    </row>
    <row r="326" spans="1:10" x14ac:dyDescent="0.2">
      <c r="A326">
        <v>319</v>
      </c>
      <c r="B326" t="s">
        <v>333</v>
      </c>
      <c r="C326" t="s">
        <v>1122</v>
      </c>
      <c r="D326" t="s">
        <v>319</v>
      </c>
      <c r="E326" s="1">
        <v>2.9712343246699998E-7</v>
      </c>
      <c r="F326">
        <v>203</v>
      </c>
      <c r="G326" t="s">
        <v>587</v>
      </c>
      <c r="H326" t="s">
        <v>1335</v>
      </c>
      <c r="I326">
        <v>319</v>
      </c>
      <c r="J326" t="s">
        <v>333</v>
      </c>
    </row>
    <row r="327" spans="1:10" x14ac:dyDescent="0.2">
      <c r="A327">
        <v>320</v>
      </c>
      <c r="B327" t="s">
        <v>334</v>
      </c>
      <c r="C327" t="s">
        <v>1123</v>
      </c>
      <c r="D327" t="s">
        <v>319</v>
      </c>
      <c r="E327" s="1">
        <v>7.1893579216700002E-8</v>
      </c>
      <c r="I327">
        <v>320</v>
      </c>
      <c r="J327" t="s">
        <v>334</v>
      </c>
    </row>
    <row r="328" spans="1:10" x14ac:dyDescent="0.2">
      <c r="A328">
        <v>321</v>
      </c>
      <c r="B328" t="s">
        <v>335</v>
      </c>
      <c r="C328" t="s">
        <v>1124</v>
      </c>
      <c r="D328" t="s">
        <v>319</v>
      </c>
      <c r="E328" s="1">
        <v>2.5063845737200002E-7</v>
      </c>
      <c r="F328">
        <v>215</v>
      </c>
      <c r="G328" t="s">
        <v>598</v>
      </c>
      <c r="H328" t="s">
        <v>1335</v>
      </c>
      <c r="I328">
        <v>321</v>
      </c>
      <c r="J328" t="s">
        <v>335</v>
      </c>
    </row>
    <row r="329" spans="1:10" x14ac:dyDescent="0.2">
      <c r="A329">
        <v>322</v>
      </c>
      <c r="B329" t="s">
        <v>336</v>
      </c>
      <c r="C329" t="s">
        <v>1125</v>
      </c>
      <c r="D329" t="s">
        <v>319</v>
      </c>
      <c r="E329" s="1">
        <v>2.3180507693E-7</v>
      </c>
      <c r="I329">
        <v>322</v>
      </c>
      <c r="J329" t="s">
        <v>336</v>
      </c>
    </row>
    <row r="330" spans="1:10" x14ac:dyDescent="0.2">
      <c r="A330">
        <v>323</v>
      </c>
      <c r="B330" t="s">
        <v>337</v>
      </c>
      <c r="C330" t="s">
        <v>1126</v>
      </c>
      <c r="D330" t="s">
        <v>319</v>
      </c>
      <c r="E330" s="1">
        <v>1.7029818907700001E-7</v>
      </c>
      <c r="I330">
        <v>323</v>
      </c>
      <c r="J330" t="s">
        <v>337</v>
      </c>
    </row>
    <row r="331" spans="1:10" x14ac:dyDescent="0.2">
      <c r="A331">
        <v>324</v>
      </c>
      <c r="B331" t="s">
        <v>338</v>
      </c>
      <c r="C331" t="s">
        <v>1127</v>
      </c>
      <c r="D331" t="s">
        <v>319</v>
      </c>
      <c r="E331" s="1">
        <v>2.0482932820500001E-7</v>
      </c>
      <c r="F331">
        <v>211</v>
      </c>
      <c r="G331" t="s">
        <v>594</v>
      </c>
      <c r="H331" t="s">
        <v>1335</v>
      </c>
      <c r="I331">
        <v>324</v>
      </c>
      <c r="J331" t="s">
        <v>338</v>
      </c>
    </row>
    <row r="332" spans="1:10" x14ac:dyDescent="0.2">
      <c r="A332">
        <v>325</v>
      </c>
      <c r="B332" t="s">
        <v>339</v>
      </c>
      <c r="C332" t="s">
        <v>1128</v>
      </c>
      <c r="D332" t="s">
        <v>319</v>
      </c>
      <c r="E332" s="1">
        <v>4.1630172405199998E-7</v>
      </c>
      <c r="I332">
        <v>325</v>
      </c>
      <c r="J332" t="s">
        <v>339</v>
      </c>
    </row>
    <row r="333" spans="1:10" x14ac:dyDescent="0.2">
      <c r="A333">
        <v>326</v>
      </c>
      <c r="B333" t="s">
        <v>340</v>
      </c>
      <c r="C333" t="s">
        <v>1129</v>
      </c>
      <c r="D333" t="s">
        <v>319</v>
      </c>
      <c r="E333" s="1">
        <v>3.8693738524E-7</v>
      </c>
      <c r="F333">
        <v>206</v>
      </c>
      <c r="G333" t="s">
        <v>590</v>
      </c>
      <c r="I333">
        <v>326</v>
      </c>
      <c r="J333" t="s">
        <v>340</v>
      </c>
    </row>
    <row r="334" spans="1:10" x14ac:dyDescent="0.2">
      <c r="A334">
        <v>327</v>
      </c>
      <c r="B334" t="s">
        <v>341</v>
      </c>
      <c r="C334" t="s">
        <v>1130</v>
      </c>
      <c r="D334" t="s">
        <v>319</v>
      </c>
      <c r="E334" s="1">
        <v>1.4707579782299999E-7</v>
      </c>
      <c r="I334">
        <v>327</v>
      </c>
      <c r="J334" t="s">
        <v>341</v>
      </c>
    </row>
    <row r="335" spans="1:10" x14ac:dyDescent="0.2">
      <c r="A335">
        <v>328</v>
      </c>
      <c r="B335" t="s">
        <v>342</v>
      </c>
      <c r="C335" t="s">
        <v>1131</v>
      </c>
      <c r="D335" t="s">
        <v>319</v>
      </c>
      <c r="E335" s="1">
        <v>1.00387517209E-7</v>
      </c>
      <c r="F335">
        <v>210</v>
      </c>
      <c r="G335" t="s">
        <v>593</v>
      </c>
      <c r="I335">
        <v>328</v>
      </c>
      <c r="J335" t="s">
        <v>342</v>
      </c>
    </row>
    <row r="336" spans="1:10" x14ac:dyDescent="0.2">
      <c r="A336">
        <v>329</v>
      </c>
      <c r="B336" t="s">
        <v>343</v>
      </c>
      <c r="C336" t="s">
        <v>1132</v>
      </c>
      <c r="D336" t="s">
        <v>319</v>
      </c>
      <c r="E336" s="1">
        <v>7.0474694580000003E-8</v>
      </c>
      <c r="I336">
        <v>329</v>
      </c>
      <c r="J336" t="s">
        <v>343</v>
      </c>
    </row>
    <row r="337" spans="1:10" x14ac:dyDescent="0.2">
      <c r="A337">
        <v>330</v>
      </c>
      <c r="B337" t="s">
        <v>344</v>
      </c>
      <c r="C337" t="s">
        <v>1133</v>
      </c>
      <c r="D337" t="s">
        <v>319</v>
      </c>
      <c r="E337" s="1">
        <v>2.0965202743899999E-7</v>
      </c>
      <c r="F337">
        <v>209</v>
      </c>
      <c r="G337" t="s">
        <v>592</v>
      </c>
      <c r="I337">
        <v>330</v>
      </c>
      <c r="J337" t="s">
        <v>344</v>
      </c>
    </row>
    <row r="338" spans="1:10" x14ac:dyDescent="0.2">
      <c r="A338">
        <v>331</v>
      </c>
      <c r="B338" t="s">
        <v>345</v>
      </c>
      <c r="C338" t="s">
        <v>1134</v>
      </c>
      <c r="D338" t="s">
        <v>319</v>
      </c>
      <c r="E338" s="1">
        <v>1.4772918091E-7</v>
      </c>
      <c r="F338">
        <v>197</v>
      </c>
      <c r="G338" t="s">
        <v>581</v>
      </c>
      <c r="H338" t="s">
        <v>1335</v>
      </c>
      <c r="I338">
        <v>331</v>
      </c>
      <c r="J338" t="s">
        <v>345</v>
      </c>
    </row>
    <row r="339" spans="1:10" x14ac:dyDescent="0.2">
      <c r="A339">
        <v>332</v>
      </c>
      <c r="B339" t="s">
        <v>346</v>
      </c>
      <c r="C339" t="s">
        <v>1135</v>
      </c>
      <c r="D339" t="s">
        <v>319</v>
      </c>
      <c r="E339" s="1">
        <v>1.3440691128800001E-7</v>
      </c>
      <c r="F339" s="2">
        <v>195</v>
      </c>
      <c r="G339" s="2" t="s">
        <v>579</v>
      </c>
      <c r="H339" t="s">
        <v>1335</v>
      </c>
      <c r="I339">
        <v>332</v>
      </c>
      <c r="J339" t="s">
        <v>346</v>
      </c>
    </row>
    <row r="340" spans="1:10" x14ac:dyDescent="0.2">
      <c r="A340">
        <v>333</v>
      </c>
      <c r="B340" t="s">
        <v>347</v>
      </c>
      <c r="C340" t="s">
        <v>1136</v>
      </c>
      <c r="D340" t="s">
        <v>319</v>
      </c>
      <c r="E340" s="1">
        <v>6.1163416712499999E-7</v>
      </c>
      <c r="F340">
        <v>221</v>
      </c>
      <c r="G340" t="s">
        <v>604</v>
      </c>
      <c r="I340">
        <v>333</v>
      </c>
      <c r="J340" t="s">
        <v>347</v>
      </c>
    </row>
    <row r="341" spans="1:10" x14ac:dyDescent="0.2">
      <c r="A341">
        <v>334</v>
      </c>
      <c r="B341" t="s">
        <v>348</v>
      </c>
      <c r="C341" t="s">
        <v>1137</v>
      </c>
      <c r="D341" t="s">
        <v>319</v>
      </c>
      <c r="E341" s="1">
        <v>1.35009679506E-7</v>
      </c>
      <c r="F341">
        <v>213</v>
      </c>
      <c r="G341" t="s">
        <v>596</v>
      </c>
      <c r="I341">
        <v>334</v>
      </c>
      <c r="J341" t="s">
        <v>348</v>
      </c>
    </row>
    <row r="342" spans="1:10" x14ac:dyDescent="0.2">
      <c r="A342">
        <v>335</v>
      </c>
      <c r="B342" t="s">
        <v>349</v>
      </c>
      <c r="C342" t="s">
        <v>1138</v>
      </c>
      <c r="D342" t="s">
        <v>319</v>
      </c>
      <c r="E342" s="1">
        <v>3.3148039320699997E-7</v>
      </c>
      <c r="F342">
        <v>219</v>
      </c>
      <c r="G342" t="s">
        <v>602</v>
      </c>
      <c r="I342">
        <v>335</v>
      </c>
      <c r="J342" t="s">
        <v>349</v>
      </c>
    </row>
    <row r="343" spans="1:10" x14ac:dyDescent="0.2">
      <c r="A343">
        <v>336</v>
      </c>
      <c r="B343" t="s">
        <v>350</v>
      </c>
      <c r="C343" t="s">
        <v>1139</v>
      </c>
      <c r="D343" t="s">
        <v>319</v>
      </c>
      <c r="E343" s="1">
        <v>1.1469722382E-7</v>
      </c>
      <c r="I343">
        <v>336</v>
      </c>
      <c r="J343" t="s">
        <v>350</v>
      </c>
    </row>
    <row r="344" spans="1:10" x14ac:dyDescent="0.2">
      <c r="A344">
        <v>337</v>
      </c>
      <c r="B344" t="s">
        <v>351</v>
      </c>
      <c r="C344" t="s">
        <v>899</v>
      </c>
      <c r="D344" t="s">
        <v>319</v>
      </c>
      <c r="E344" s="1">
        <v>6.4178300197299998E-7</v>
      </c>
      <c r="F344">
        <v>216</v>
      </c>
      <c r="G344" t="s">
        <v>599</v>
      </c>
      <c r="I344">
        <v>337</v>
      </c>
      <c r="J344" t="s">
        <v>351</v>
      </c>
    </row>
    <row r="345" spans="1:10" x14ac:dyDescent="0.2">
      <c r="A345">
        <v>338</v>
      </c>
      <c r="B345" t="s">
        <v>352</v>
      </c>
      <c r="C345" t="s">
        <v>1140</v>
      </c>
      <c r="D345" t="s">
        <v>319</v>
      </c>
      <c r="E345" s="1">
        <v>9.4387098965300002E-7</v>
      </c>
      <c r="I345">
        <v>338</v>
      </c>
      <c r="J345" t="s">
        <v>352</v>
      </c>
    </row>
    <row r="346" spans="1:10" x14ac:dyDescent="0.2">
      <c r="A346">
        <v>339</v>
      </c>
      <c r="B346" t="s">
        <v>353</v>
      </c>
      <c r="C346" t="s">
        <v>1141</v>
      </c>
      <c r="D346" t="s">
        <v>319</v>
      </c>
      <c r="E346" s="1">
        <v>9.8383577805600003E-8</v>
      </c>
      <c r="I346">
        <v>339</v>
      </c>
      <c r="J346" t="s">
        <v>353</v>
      </c>
    </row>
    <row r="347" spans="1:10" x14ac:dyDescent="0.2">
      <c r="A347">
        <v>340</v>
      </c>
      <c r="B347" t="s">
        <v>354</v>
      </c>
      <c r="C347" t="s">
        <v>1142</v>
      </c>
      <c r="D347" t="s">
        <v>319</v>
      </c>
      <c r="E347" s="1">
        <v>2.8785520299100001E-7</v>
      </c>
      <c r="F347">
        <v>217</v>
      </c>
      <c r="G347" t="s">
        <v>600</v>
      </c>
      <c r="I347">
        <v>340</v>
      </c>
      <c r="J347" t="s">
        <v>354</v>
      </c>
    </row>
    <row r="348" spans="1:10" x14ac:dyDescent="0.2">
      <c r="A348">
        <v>341</v>
      </c>
      <c r="B348" t="s">
        <v>355</v>
      </c>
      <c r="C348" t="s">
        <v>1143</v>
      </c>
      <c r="D348" t="s">
        <v>319</v>
      </c>
      <c r="E348" s="1">
        <v>7.9991839540100002E-8</v>
      </c>
      <c r="F348">
        <v>214</v>
      </c>
      <c r="G348" t="s">
        <v>597</v>
      </c>
      <c r="I348">
        <v>341</v>
      </c>
      <c r="J348" t="s">
        <v>355</v>
      </c>
    </row>
    <row r="349" spans="1:10" x14ac:dyDescent="0.2">
      <c r="A349">
        <v>342</v>
      </c>
      <c r="B349" t="s">
        <v>356</v>
      </c>
      <c r="C349" t="s">
        <v>1144</v>
      </c>
      <c r="D349" t="s">
        <v>319</v>
      </c>
      <c r="E349" s="1">
        <v>1.3887598078099999E-7</v>
      </c>
      <c r="F349">
        <v>205</v>
      </c>
      <c r="G349" t="s">
        <v>589</v>
      </c>
      <c r="H349" t="s">
        <v>1335</v>
      </c>
      <c r="I349">
        <v>342</v>
      </c>
      <c r="J349" t="s">
        <v>356</v>
      </c>
    </row>
    <row r="350" spans="1:10" x14ac:dyDescent="0.2">
      <c r="A350">
        <v>343</v>
      </c>
      <c r="B350" t="s">
        <v>357</v>
      </c>
      <c r="C350" t="s">
        <v>1145</v>
      </c>
      <c r="D350" t="s">
        <v>319</v>
      </c>
      <c r="E350" s="1">
        <v>1.61031654052E-6</v>
      </c>
      <c r="F350">
        <v>220</v>
      </c>
      <c r="G350" t="s">
        <v>603</v>
      </c>
      <c r="I350">
        <v>343</v>
      </c>
      <c r="J350" t="s">
        <v>357</v>
      </c>
    </row>
    <row r="351" spans="1:10" x14ac:dyDescent="0.2">
      <c r="A351">
        <v>344</v>
      </c>
      <c r="B351" t="s">
        <v>358</v>
      </c>
      <c r="C351" t="s">
        <v>1146</v>
      </c>
      <c r="D351" t="s">
        <v>319</v>
      </c>
      <c r="E351" s="1">
        <v>5.6371001160400003E-7</v>
      </c>
      <c r="I351">
        <v>344</v>
      </c>
      <c r="J351" t="s">
        <v>358</v>
      </c>
    </row>
    <row r="352" spans="1:10" x14ac:dyDescent="0.2">
      <c r="A352">
        <v>345</v>
      </c>
      <c r="B352" t="s">
        <v>359</v>
      </c>
      <c r="C352" t="s">
        <v>1147</v>
      </c>
      <c r="D352" t="s">
        <v>319</v>
      </c>
      <c r="E352" s="1">
        <v>1.29991366691E-6</v>
      </c>
      <c r="I352">
        <v>345</v>
      </c>
      <c r="J352" t="s">
        <v>359</v>
      </c>
    </row>
    <row r="353" spans="1:10" x14ac:dyDescent="0.2">
      <c r="A353">
        <v>346</v>
      </c>
      <c r="B353" t="s">
        <v>360</v>
      </c>
      <c r="C353" t="s">
        <v>1148</v>
      </c>
      <c r="D353" t="s">
        <v>319</v>
      </c>
      <c r="E353" s="1">
        <v>8.7436360441199995E-7</v>
      </c>
      <c r="F353">
        <v>218</v>
      </c>
      <c r="G353" t="s">
        <v>601</v>
      </c>
      <c r="I353">
        <v>346</v>
      </c>
      <c r="J353" t="s">
        <v>360</v>
      </c>
    </row>
    <row r="354" spans="1:10" x14ac:dyDescent="0.2">
      <c r="A354">
        <v>347</v>
      </c>
      <c r="B354" t="s">
        <v>361</v>
      </c>
      <c r="C354" t="s">
        <v>1149</v>
      </c>
      <c r="D354" t="s">
        <v>362</v>
      </c>
      <c r="E354" s="1">
        <v>1.3535576541100001E-7</v>
      </c>
      <c r="I354">
        <v>347</v>
      </c>
      <c r="J354" t="s">
        <v>361</v>
      </c>
    </row>
    <row r="355" spans="1:10" x14ac:dyDescent="0.2">
      <c r="A355">
        <v>348</v>
      </c>
      <c r="B355" t="s">
        <v>363</v>
      </c>
      <c r="C355" t="s">
        <v>1150</v>
      </c>
      <c r="D355" t="s">
        <v>364</v>
      </c>
      <c r="E355" s="1">
        <v>2.9108850900300002E-7</v>
      </c>
      <c r="I355">
        <v>348</v>
      </c>
      <c r="J355" t="s">
        <v>363</v>
      </c>
    </row>
    <row r="356" spans="1:10" x14ac:dyDescent="0.2">
      <c r="A356">
        <v>349</v>
      </c>
      <c r="B356" t="s">
        <v>365</v>
      </c>
      <c r="C356" t="s">
        <v>1151</v>
      </c>
      <c r="D356" t="s">
        <v>366</v>
      </c>
      <c r="E356" s="1">
        <v>2.4724442550100002E-7</v>
      </c>
      <c r="I356">
        <v>349</v>
      </c>
      <c r="J356" t="s">
        <v>365</v>
      </c>
    </row>
    <row r="357" spans="1:10" x14ac:dyDescent="0.2">
      <c r="A357">
        <v>350</v>
      </c>
      <c r="B357" t="s">
        <v>367</v>
      </c>
      <c r="C357" t="s">
        <v>1152</v>
      </c>
      <c r="D357" t="s">
        <v>368</v>
      </c>
      <c r="E357" s="1">
        <v>2.6242434657800002E-7</v>
      </c>
      <c r="I357">
        <v>350</v>
      </c>
      <c r="J357" t="s">
        <v>367</v>
      </c>
    </row>
    <row r="358" spans="1:10" x14ac:dyDescent="0.2">
      <c r="A358">
        <v>351</v>
      </c>
      <c r="B358" t="s">
        <v>369</v>
      </c>
      <c r="C358" t="s">
        <v>1153</v>
      </c>
      <c r="D358" t="s">
        <v>319</v>
      </c>
      <c r="E358" s="1">
        <v>1.6041426540199999E-7</v>
      </c>
      <c r="F358">
        <v>212</v>
      </c>
      <c r="G358" t="s">
        <v>595</v>
      </c>
      <c r="I358">
        <v>351</v>
      </c>
      <c r="J358" t="s">
        <v>369</v>
      </c>
    </row>
    <row r="359" spans="1:10" x14ac:dyDescent="0.2">
      <c r="A359">
        <v>352</v>
      </c>
      <c r="B359" t="s">
        <v>370</v>
      </c>
      <c r="C359" t="s">
        <v>1154</v>
      </c>
      <c r="D359" t="s">
        <v>371</v>
      </c>
      <c r="E359" s="1">
        <v>2.0573802276200001E-7</v>
      </c>
      <c r="I359">
        <v>352</v>
      </c>
      <c r="J359" t="s">
        <v>370</v>
      </c>
    </row>
    <row r="360" spans="1:10" x14ac:dyDescent="0.2">
      <c r="A360">
        <v>353</v>
      </c>
      <c r="B360" t="s">
        <v>372</v>
      </c>
      <c r="C360" t="s">
        <v>1155</v>
      </c>
      <c r="D360" t="s">
        <v>319</v>
      </c>
      <c r="E360" s="1">
        <v>2.9689865131900001E-7</v>
      </c>
      <c r="F360">
        <v>222</v>
      </c>
      <c r="G360" t="s">
        <v>605</v>
      </c>
      <c r="I360">
        <v>353</v>
      </c>
      <c r="J360" t="s">
        <v>372</v>
      </c>
    </row>
    <row r="361" spans="1:10" x14ac:dyDescent="0.2">
      <c r="A361">
        <v>354</v>
      </c>
      <c r="B361" t="s">
        <v>373</v>
      </c>
      <c r="C361" t="s">
        <v>1156</v>
      </c>
      <c r="D361" t="s">
        <v>319</v>
      </c>
      <c r="E361" s="1">
        <v>8.3913164321300004E-7</v>
      </c>
      <c r="I361">
        <v>354</v>
      </c>
      <c r="J361" t="s">
        <v>373</v>
      </c>
    </row>
    <row r="362" spans="1:10" x14ac:dyDescent="0.2">
      <c r="A362">
        <v>355</v>
      </c>
      <c r="B362" t="s">
        <v>374</v>
      </c>
      <c r="C362" t="s">
        <v>1157</v>
      </c>
      <c r="D362" t="s">
        <v>319</v>
      </c>
      <c r="E362" s="1">
        <v>2.8217221041400002E-7</v>
      </c>
      <c r="I362">
        <v>355</v>
      </c>
      <c r="J362" t="s">
        <v>374</v>
      </c>
    </row>
    <row r="363" spans="1:10" x14ac:dyDescent="0.2">
      <c r="A363">
        <v>356</v>
      </c>
      <c r="B363" t="s">
        <v>375</v>
      </c>
      <c r="C363" t="s">
        <v>1158</v>
      </c>
      <c r="D363" t="s">
        <v>319</v>
      </c>
      <c r="E363" s="1">
        <v>1.79631194547E-7</v>
      </c>
      <c r="I363">
        <v>356</v>
      </c>
      <c r="J363" t="s">
        <v>375</v>
      </c>
    </row>
    <row r="364" spans="1:10" x14ac:dyDescent="0.2">
      <c r="A364">
        <v>357</v>
      </c>
      <c r="B364" t="s">
        <v>376</v>
      </c>
      <c r="C364" t="s">
        <v>1159</v>
      </c>
      <c r="D364" t="s">
        <v>319</v>
      </c>
      <c r="E364" s="1">
        <v>8.5770383742000002E-7</v>
      </c>
      <c r="I364">
        <v>357</v>
      </c>
      <c r="J364" t="s">
        <v>376</v>
      </c>
    </row>
    <row r="365" spans="1:10" x14ac:dyDescent="0.2">
      <c r="A365">
        <v>358</v>
      </c>
      <c r="B365" t="s">
        <v>377</v>
      </c>
      <c r="C365" t="s">
        <v>1160</v>
      </c>
      <c r="D365" t="s">
        <v>319</v>
      </c>
      <c r="E365" s="1">
        <v>9.3187537891600003E-7</v>
      </c>
      <c r="I365">
        <v>358</v>
      </c>
      <c r="J365" t="s">
        <v>377</v>
      </c>
    </row>
    <row r="366" spans="1:10" x14ac:dyDescent="0.2">
      <c r="A366">
        <v>359</v>
      </c>
      <c r="B366" t="s">
        <v>378</v>
      </c>
      <c r="C366" t="s">
        <v>1161</v>
      </c>
      <c r="D366" t="s">
        <v>319</v>
      </c>
      <c r="E366" s="1">
        <v>3.4448689458100001E-7</v>
      </c>
      <c r="I366">
        <v>359</v>
      </c>
      <c r="J366" t="s">
        <v>378</v>
      </c>
    </row>
    <row r="367" spans="1:10" x14ac:dyDescent="0.2">
      <c r="A367">
        <v>360</v>
      </c>
      <c r="B367" t="s">
        <v>379</v>
      </c>
      <c r="C367" t="s">
        <v>1162</v>
      </c>
      <c r="D367" t="s">
        <v>319</v>
      </c>
      <c r="E367" s="1">
        <v>4.2225146465199999E-7</v>
      </c>
      <c r="I367">
        <v>360</v>
      </c>
      <c r="J367" t="s">
        <v>379</v>
      </c>
    </row>
    <row r="368" spans="1:10" x14ac:dyDescent="0.2">
      <c r="A368">
        <v>361</v>
      </c>
      <c r="B368" t="s">
        <v>380</v>
      </c>
      <c r="C368" t="s">
        <v>1163</v>
      </c>
      <c r="D368" t="s">
        <v>319</v>
      </c>
      <c r="E368" s="1">
        <v>7.5420014648300001E-7</v>
      </c>
      <c r="I368">
        <v>361</v>
      </c>
      <c r="J368" t="s">
        <v>380</v>
      </c>
    </row>
    <row r="369" spans="1:10" x14ac:dyDescent="0.2">
      <c r="A369">
        <v>362</v>
      </c>
      <c r="B369" t="s">
        <v>381</v>
      </c>
      <c r="C369" t="s">
        <v>1164</v>
      </c>
      <c r="D369" t="s">
        <v>319</v>
      </c>
      <c r="E369" s="1">
        <v>3.5651644918499999E-7</v>
      </c>
      <c r="I369">
        <v>362</v>
      </c>
      <c r="J369" t="s">
        <v>381</v>
      </c>
    </row>
    <row r="370" spans="1:10" x14ac:dyDescent="0.2">
      <c r="A370">
        <v>363</v>
      </c>
      <c r="B370" t="s">
        <v>382</v>
      </c>
      <c r="C370" t="s">
        <v>1165</v>
      </c>
      <c r="D370" t="s">
        <v>319</v>
      </c>
      <c r="E370" s="1">
        <v>1.51758339125E-7</v>
      </c>
      <c r="I370">
        <v>363</v>
      </c>
      <c r="J370" t="s">
        <v>382</v>
      </c>
    </row>
    <row r="371" spans="1:10" x14ac:dyDescent="0.2">
      <c r="A371">
        <v>364</v>
      </c>
      <c r="B371" t="s">
        <v>383</v>
      </c>
      <c r="C371" t="s">
        <v>1166</v>
      </c>
      <c r="D371" t="s">
        <v>384</v>
      </c>
      <c r="E371" s="1">
        <v>3.1378031669200001E-7</v>
      </c>
      <c r="F371">
        <v>358</v>
      </c>
      <c r="G371" t="s">
        <v>734</v>
      </c>
      <c r="H371" t="s">
        <v>1335</v>
      </c>
      <c r="I371">
        <v>364</v>
      </c>
      <c r="J371" t="s">
        <v>383</v>
      </c>
    </row>
    <row r="372" spans="1:10" x14ac:dyDescent="0.2">
      <c r="A372">
        <v>365</v>
      </c>
      <c r="B372" t="s">
        <v>385</v>
      </c>
      <c r="C372" t="s">
        <v>1167</v>
      </c>
      <c r="D372" t="s">
        <v>384</v>
      </c>
      <c r="E372" s="1">
        <v>2.8049894814500002E-7</v>
      </c>
      <c r="F372">
        <v>359</v>
      </c>
      <c r="G372" t="s">
        <v>735</v>
      </c>
      <c r="H372" s="2" t="s">
        <v>1334</v>
      </c>
      <c r="I372">
        <v>365</v>
      </c>
      <c r="J372" t="s">
        <v>385</v>
      </c>
    </row>
    <row r="373" spans="1:10" x14ac:dyDescent="0.2">
      <c r="A373">
        <v>366</v>
      </c>
      <c r="B373" t="s">
        <v>386</v>
      </c>
      <c r="C373" t="s">
        <v>1168</v>
      </c>
      <c r="D373" t="s">
        <v>384</v>
      </c>
      <c r="E373" s="1">
        <v>5.4444069326200005E-7</v>
      </c>
      <c r="F373">
        <v>356</v>
      </c>
      <c r="G373" t="s">
        <v>732</v>
      </c>
      <c r="H373" t="s">
        <v>1335</v>
      </c>
      <c r="I373">
        <v>366</v>
      </c>
      <c r="J373" t="s">
        <v>386</v>
      </c>
    </row>
    <row r="374" spans="1:10" x14ac:dyDescent="0.2">
      <c r="A374">
        <v>367</v>
      </c>
      <c r="B374" t="s">
        <v>387</v>
      </c>
      <c r="C374" t="s">
        <v>1169</v>
      </c>
      <c r="D374" t="s">
        <v>384</v>
      </c>
      <c r="E374" s="1">
        <v>1.4730967412300001E-7</v>
      </c>
      <c r="I374">
        <v>367</v>
      </c>
      <c r="J374" t="s">
        <v>387</v>
      </c>
    </row>
    <row r="375" spans="1:10" x14ac:dyDescent="0.2">
      <c r="A375">
        <v>368</v>
      </c>
      <c r="B375" t="s">
        <v>388</v>
      </c>
      <c r="C375" t="s">
        <v>1170</v>
      </c>
      <c r="D375" t="s">
        <v>384</v>
      </c>
      <c r="E375" s="1">
        <v>3.3239299683199997E-8</v>
      </c>
      <c r="F375">
        <v>352</v>
      </c>
      <c r="G375" t="s">
        <v>728</v>
      </c>
      <c r="I375">
        <v>368</v>
      </c>
      <c r="J375" t="s">
        <v>388</v>
      </c>
    </row>
    <row r="376" spans="1:10" x14ac:dyDescent="0.2">
      <c r="A376">
        <v>369</v>
      </c>
      <c r="B376" t="s">
        <v>389</v>
      </c>
      <c r="C376" t="s">
        <v>1171</v>
      </c>
      <c r="D376" t="s">
        <v>384</v>
      </c>
      <c r="E376" s="1">
        <v>1.3615265565500001E-6</v>
      </c>
      <c r="F376">
        <v>350</v>
      </c>
      <c r="G376" t="s">
        <v>611</v>
      </c>
      <c r="I376">
        <v>369</v>
      </c>
      <c r="J376" t="s">
        <v>389</v>
      </c>
    </row>
    <row r="377" spans="1:10" x14ac:dyDescent="0.2">
      <c r="A377">
        <v>370</v>
      </c>
      <c r="B377" t="s">
        <v>390</v>
      </c>
      <c r="C377" t="s">
        <v>1172</v>
      </c>
      <c r="D377" t="s">
        <v>384</v>
      </c>
      <c r="E377" s="1">
        <v>3.2470126783699998E-7</v>
      </c>
      <c r="F377">
        <v>357</v>
      </c>
      <c r="G377" t="s">
        <v>733</v>
      </c>
      <c r="I377">
        <v>370</v>
      </c>
      <c r="J377" t="s">
        <v>390</v>
      </c>
    </row>
    <row r="378" spans="1:10" x14ac:dyDescent="0.2">
      <c r="A378">
        <v>371</v>
      </c>
      <c r="B378" t="s">
        <v>391</v>
      </c>
      <c r="C378" t="s">
        <v>1173</v>
      </c>
      <c r="D378" t="s">
        <v>384</v>
      </c>
      <c r="E378" s="1">
        <v>1.2832519763699999E-7</v>
      </c>
      <c r="F378">
        <v>353</v>
      </c>
      <c r="G378" t="s">
        <v>729</v>
      </c>
      <c r="I378">
        <v>371</v>
      </c>
      <c r="J378" t="s">
        <v>391</v>
      </c>
    </row>
    <row r="379" spans="1:10" x14ac:dyDescent="0.2">
      <c r="A379">
        <v>372</v>
      </c>
      <c r="B379" t="s">
        <v>392</v>
      </c>
      <c r="C379" t="s">
        <v>1174</v>
      </c>
      <c r="D379" t="s">
        <v>384</v>
      </c>
      <c r="E379" s="1">
        <v>3.4077525184500002E-8</v>
      </c>
      <c r="F379">
        <v>351</v>
      </c>
      <c r="G379" t="s">
        <v>611</v>
      </c>
      <c r="H379" t="s">
        <v>1335</v>
      </c>
      <c r="I379">
        <v>372</v>
      </c>
      <c r="J379" t="s">
        <v>392</v>
      </c>
    </row>
    <row r="380" spans="1:10" x14ac:dyDescent="0.2">
      <c r="A380">
        <v>373</v>
      </c>
      <c r="B380" t="s">
        <v>393</v>
      </c>
      <c r="C380" t="s">
        <v>1175</v>
      </c>
      <c r="D380" t="s">
        <v>384</v>
      </c>
      <c r="E380" s="1">
        <v>1.60943718087E-7</v>
      </c>
      <c r="F380">
        <v>355</v>
      </c>
      <c r="G380" t="s">
        <v>731</v>
      </c>
      <c r="H380" t="s">
        <v>1335</v>
      </c>
      <c r="I380">
        <v>373</v>
      </c>
      <c r="J380" t="s">
        <v>393</v>
      </c>
    </row>
    <row r="381" spans="1:10" x14ac:dyDescent="0.2">
      <c r="A381">
        <v>374</v>
      </c>
      <c r="B381" t="s">
        <v>394</v>
      </c>
      <c r="C381" t="s">
        <v>1176</v>
      </c>
      <c r="D381" t="s">
        <v>384</v>
      </c>
      <c r="E381" s="1">
        <v>4.8400091283999999E-8</v>
      </c>
      <c r="F381">
        <v>354</v>
      </c>
      <c r="G381" t="s">
        <v>730</v>
      </c>
      <c r="I381">
        <v>374</v>
      </c>
      <c r="J381" t="s">
        <v>394</v>
      </c>
    </row>
    <row r="382" spans="1:10" x14ac:dyDescent="0.2">
      <c r="A382">
        <v>375</v>
      </c>
      <c r="B382" t="s">
        <v>395</v>
      </c>
      <c r="C382" t="s">
        <v>1177</v>
      </c>
      <c r="D382" t="s">
        <v>396</v>
      </c>
      <c r="E382" s="1">
        <v>2.0988488851199999E-6</v>
      </c>
      <c r="F382">
        <v>362</v>
      </c>
      <c r="G382" t="s">
        <v>738</v>
      </c>
      <c r="I382">
        <v>375</v>
      </c>
      <c r="J382" t="s">
        <v>395</v>
      </c>
    </row>
    <row r="383" spans="1:10" x14ac:dyDescent="0.2">
      <c r="A383">
        <v>376</v>
      </c>
      <c r="B383" t="s">
        <v>397</v>
      </c>
      <c r="C383" t="s">
        <v>1178</v>
      </c>
      <c r="D383" t="s">
        <v>396</v>
      </c>
      <c r="E383" s="1">
        <v>6.4215957892600001E-7</v>
      </c>
      <c r="F383">
        <v>363</v>
      </c>
      <c r="G383" t="s">
        <v>739</v>
      </c>
      <c r="I383">
        <v>376</v>
      </c>
      <c r="J383" t="s">
        <v>397</v>
      </c>
    </row>
    <row r="384" spans="1:10" x14ac:dyDescent="0.2">
      <c r="A384">
        <v>377</v>
      </c>
      <c r="B384" t="s">
        <v>398</v>
      </c>
      <c r="C384" t="s">
        <v>1179</v>
      </c>
      <c r="D384" t="s">
        <v>396</v>
      </c>
      <c r="E384" s="1">
        <v>5.4411056664100003E-7</v>
      </c>
      <c r="F384">
        <v>388</v>
      </c>
      <c r="G384" t="s">
        <v>764</v>
      </c>
      <c r="H384" t="s">
        <v>1336</v>
      </c>
      <c r="I384">
        <v>377</v>
      </c>
      <c r="J384" t="s">
        <v>398</v>
      </c>
    </row>
    <row r="385" spans="1:10" x14ac:dyDescent="0.2">
      <c r="A385">
        <v>377</v>
      </c>
      <c r="B385" t="s">
        <v>398</v>
      </c>
      <c r="C385" t="s">
        <v>1179</v>
      </c>
      <c r="D385" t="s">
        <v>396</v>
      </c>
      <c r="E385" s="1">
        <v>5.4411056664100003E-7</v>
      </c>
      <c r="F385">
        <v>389</v>
      </c>
      <c r="G385" t="s">
        <v>765</v>
      </c>
      <c r="H385" t="s">
        <v>1336</v>
      </c>
      <c r="I385">
        <v>377</v>
      </c>
      <c r="J385" t="s">
        <v>398</v>
      </c>
    </row>
    <row r="386" spans="1:10" x14ac:dyDescent="0.2">
      <c r="A386">
        <v>377</v>
      </c>
      <c r="B386" t="s">
        <v>398</v>
      </c>
      <c r="C386" t="s">
        <v>1179</v>
      </c>
      <c r="D386" t="s">
        <v>396</v>
      </c>
      <c r="E386" s="1">
        <v>5.4411056664100003E-7</v>
      </c>
      <c r="F386">
        <v>387</v>
      </c>
      <c r="G386" t="s">
        <v>763</v>
      </c>
      <c r="H386" t="s">
        <v>1336</v>
      </c>
      <c r="I386">
        <v>377</v>
      </c>
      <c r="J386" t="s">
        <v>398</v>
      </c>
    </row>
    <row r="387" spans="1:10" x14ac:dyDescent="0.2">
      <c r="A387">
        <v>378</v>
      </c>
      <c r="B387" t="s">
        <v>399</v>
      </c>
      <c r="C387" t="s">
        <v>1180</v>
      </c>
      <c r="D387" t="s">
        <v>396</v>
      </c>
      <c r="E387" s="1">
        <v>3.7600961171400001E-6</v>
      </c>
      <c r="F387">
        <v>390</v>
      </c>
      <c r="G387" t="s">
        <v>766</v>
      </c>
      <c r="I387">
        <v>378</v>
      </c>
      <c r="J387" t="s">
        <v>399</v>
      </c>
    </row>
    <row r="388" spans="1:10" x14ac:dyDescent="0.2">
      <c r="A388">
        <v>379</v>
      </c>
      <c r="B388" t="s">
        <v>400</v>
      </c>
      <c r="C388" t="s">
        <v>1181</v>
      </c>
      <c r="D388" t="s">
        <v>396</v>
      </c>
      <c r="E388" s="1">
        <v>3.1122709219000003E-7</v>
      </c>
      <c r="F388">
        <v>394</v>
      </c>
      <c r="G388" t="s">
        <v>770</v>
      </c>
      <c r="I388">
        <v>379</v>
      </c>
      <c r="J388" t="s">
        <v>400</v>
      </c>
    </row>
    <row r="389" spans="1:10" x14ac:dyDescent="0.2">
      <c r="A389">
        <v>380</v>
      </c>
      <c r="B389" t="s">
        <v>401</v>
      </c>
      <c r="C389" t="s">
        <v>1182</v>
      </c>
      <c r="D389" t="s">
        <v>396</v>
      </c>
      <c r="E389" s="1">
        <v>1.85588707301E-6</v>
      </c>
      <c r="F389">
        <v>361</v>
      </c>
      <c r="G389" t="s">
        <v>737</v>
      </c>
      <c r="H389" t="s">
        <v>1335</v>
      </c>
      <c r="I389">
        <v>380</v>
      </c>
      <c r="J389" t="s">
        <v>401</v>
      </c>
    </row>
    <row r="390" spans="1:10" x14ac:dyDescent="0.2">
      <c r="A390">
        <v>381</v>
      </c>
      <c r="B390" t="s">
        <v>402</v>
      </c>
      <c r="C390" t="s">
        <v>1183</v>
      </c>
      <c r="D390" t="s">
        <v>396</v>
      </c>
      <c r="E390" s="1">
        <v>1.6257587560999999E-6</v>
      </c>
      <c r="F390">
        <v>360</v>
      </c>
      <c r="G390" t="s">
        <v>736</v>
      </c>
      <c r="H390" t="s">
        <v>1335</v>
      </c>
      <c r="I390">
        <v>381</v>
      </c>
      <c r="J390" t="s">
        <v>402</v>
      </c>
    </row>
    <row r="391" spans="1:10" x14ac:dyDescent="0.2">
      <c r="A391">
        <v>382</v>
      </c>
      <c r="B391" t="s">
        <v>403</v>
      </c>
      <c r="C391" t="s">
        <v>1184</v>
      </c>
      <c r="D391" t="s">
        <v>396</v>
      </c>
      <c r="E391" s="1">
        <v>8.3674850181900001E-7</v>
      </c>
      <c r="F391">
        <v>392</v>
      </c>
      <c r="G391" t="s">
        <v>768</v>
      </c>
      <c r="H391" t="s">
        <v>1335</v>
      </c>
      <c r="I391">
        <v>382</v>
      </c>
      <c r="J391" t="s">
        <v>403</v>
      </c>
    </row>
    <row r="392" spans="1:10" x14ac:dyDescent="0.2">
      <c r="A392">
        <v>383</v>
      </c>
      <c r="B392" t="s">
        <v>404</v>
      </c>
      <c r="C392" t="s">
        <v>1185</v>
      </c>
      <c r="D392" t="s">
        <v>396</v>
      </c>
      <c r="E392" s="1">
        <v>5.4132627970300002E-7</v>
      </c>
      <c r="F392">
        <v>445</v>
      </c>
      <c r="G392" t="s">
        <v>538</v>
      </c>
      <c r="I392">
        <v>383</v>
      </c>
      <c r="J392" t="s">
        <v>404</v>
      </c>
    </row>
    <row r="393" spans="1:10" x14ac:dyDescent="0.2">
      <c r="A393">
        <v>384</v>
      </c>
      <c r="B393" t="s">
        <v>405</v>
      </c>
      <c r="C393" t="s">
        <v>1231</v>
      </c>
      <c r="D393" t="s">
        <v>396</v>
      </c>
      <c r="E393" s="1">
        <v>9.7068547916300009E-7</v>
      </c>
      <c r="F393">
        <v>395</v>
      </c>
      <c r="G393" t="s">
        <v>771</v>
      </c>
      <c r="H393" t="s">
        <v>1336</v>
      </c>
      <c r="I393">
        <v>384</v>
      </c>
      <c r="J393" t="s">
        <v>405</v>
      </c>
    </row>
    <row r="394" spans="1:10" x14ac:dyDescent="0.2">
      <c r="A394">
        <v>384</v>
      </c>
      <c r="B394" t="s">
        <v>405</v>
      </c>
      <c r="C394" t="s">
        <v>1231</v>
      </c>
      <c r="D394" t="s">
        <v>396</v>
      </c>
      <c r="E394" s="1">
        <v>9.7068547916300009E-7</v>
      </c>
      <c r="F394">
        <v>396</v>
      </c>
      <c r="G394" t="s">
        <v>772</v>
      </c>
      <c r="H394" t="s">
        <v>1336</v>
      </c>
      <c r="I394">
        <v>384</v>
      </c>
      <c r="J394" t="s">
        <v>405</v>
      </c>
    </row>
    <row r="395" spans="1:10" x14ac:dyDescent="0.2">
      <c r="A395">
        <v>384</v>
      </c>
      <c r="B395" t="s">
        <v>405</v>
      </c>
      <c r="C395" t="s">
        <v>1231</v>
      </c>
      <c r="D395" t="s">
        <v>396</v>
      </c>
      <c r="E395" s="1">
        <v>9.7068547916300009E-7</v>
      </c>
      <c r="F395">
        <v>397</v>
      </c>
      <c r="G395" t="s">
        <v>773</v>
      </c>
      <c r="H395" t="s">
        <v>1336</v>
      </c>
      <c r="I395">
        <v>384</v>
      </c>
      <c r="J395" t="s">
        <v>405</v>
      </c>
    </row>
    <row r="396" spans="1:10" x14ac:dyDescent="0.2">
      <c r="A396">
        <v>385</v>
      </c>
      <c r="B396" t="s">
        <v>406</v>
      </c>
      <c r="C396" t="s">
        <v>1232</v>
      </c>
      <c r="D396" t="s">
        <v>396</v>
      </c>
      <c r="E396" s="1">
        <v>1.23664435085E-7</v>
      </c>
      <c r="F396">
        <v>408</v>
      </c>
      <c r="G396" t="s">
        <v>783</v>
      </c>
      <c r="H396" t="s">
        <v>1335</v>
      </c>
      <c r="I396">
        <v>385</v>
      </c>
      <c r="J396" t="s">
        <v>406</v>
      </c>
    </row>
    <row r="397" spans="1:10" x14ac:dyDescent="0.2">
      <c r="A397">
        <v>386</v>
      </c>
      <c r="B397" t="s">
        <v>407</v>
      </c>
      <c r="C397" t="s">
        <v>1233</v>
      </c>
      <c r="D397" t="s">
        <v>396</v>
      </c>
      <c r="E397" s="1">
        <v>4.57787616919E-7</v>
      </c>
      <c r="F397">
        <v>399</v>
      </c>
      <c r="G397" t="s">
        <v>774</v>
      </c>
      <c r="I397">
        <v>386</v>
      </c>
      <c r="J397" t="s">
        <v>407</v>
      </c>
    </row>
    <row r="398" spans="1:10" x14ac:dyDescent="0.2">
      <c r="A398">
        <v>387</v>
      </c>
      <c r="B398" t="s">
        <v>408</v>
      </c>
      <c r="C398" t="s">
        <v>1234</v>
      </c>
      <c r="D398" t="s">
        <v>396</v>
      </c>
      <c r="E398" s="1">
        <v>1.70999289015E-7</v>
      </c>
      <c r="F398">
        <v>398</v>
      </c>
      <c r="G398" t="s">
        <v>534</v>
      </c>
      <c r="I398">
        <v>387</v>
      </c>
      <c r="J398" t="s">
        <v>408</v>
      </c>
    </row>
    <row r="399" spans="1:10" x14ac:dyDescent="0.2">
      <c r="A399">
        <v>388</v>
      </c>
      <c r="B399" t="s">
        <v>409</v>
      </c>
      <c r="C399" t="s">
        <v>1235</v>
      </c>
      <c r="D399" t="s">
        <v>396</v>
      </c>
      <c r="E399" s="1">
        <v>1.1299741060000001E-6</v>
      </c>
      <c r="F399">
        <v>400</v>
      </c>
      <c r="G399" t="s">
        <v>775</v>
      </c>
      <c r="H399" t="s">
        <v>1336</v>
      </c>
      <c r="I399">
        <v>388</v>
      </c>
      <c r="J399" t="s">
        <v>409</v>
      </c>
    </row>
    <row r="400" spans="1:10" x14ac:dyDescent="0.2">
      <c r="A400">
        <v>388</v>
      </c>
      <c r="B400" t="s">
        <v>409</v>
      </c>
      <c r="C400" t="s">
        <v>1235</v>
      </c>
      <c r="D400" t="s">
        <v>396</v>
      </c>
      <c r="E400" s="1">
        <v>1.1299741060000001E-6</v>
      </c>
      <c r="F400">
        <v>401</v>
      </c>
      <c r="G400" t="s">
        <v>776</v>
      </c>
      <c r="H400" t="s">
        <v>1336</v>
      </c>
      <c r="I400">
        <v>388</v>
      </c>
      <c r="J400" t="s">
        <v>409</v>
      </c>
    </row>
    <row r="401" spans="1:12" x14ac:dyDescent="0.2">
      <c r="A401">
        <v>388</v>
      </c>
      <c r="B401" t="s">
        <v>409</v>
      </c>
      <c r="C401" t="s">
        <v>1235</v>
      </c>
      <c r="D401" t="s">
        <v>396</v>
      </c>
      <c r="E401" s="1">
        <v>1.1299741060000001E-6</v>
      </c>
      <c r="F401">
        <v>402</v>
      </c>
      <c r="G401" t="s">
        <v>777</v>
      </c>
      <c r="H401" t="s">
        <v>1336</v>
      </c>
      <c r="I401">
        <v>388</v>
      </c>
      <c r="J401" t="s">
        <v>409</v>
      </c>
    </row>
    <row r="402" spans="1:12" x14ac:dyDescent="0.2">
      <c r="A402">
        <v>389</v>
      </c>
      <c r="B402" t="s">
        <v>410</v>
      </c>
      <c r="C402" t="s">
        <v>1236</v>
      </c>
      <c r="D402" t="s">
        <v>396</v>
      </c>
      <c r="E402" s="1">
        <v>1.81625401174E-6</v>
      </c>
      <c r="F402">
        <v>404</v>
      </c>
      <c r="G402" t="s">
        <v>779</v>
      </c>
      <c r="I402">
        <v>389</v>
      </c>
      <c r="J402" t="s">
        <v>410</v>
      </c>
    </row>
    <row r="403" spans="1:12" x14ac:dyDescent="0.2">
      <c r="A403">
        <v>390</v>
      </c>
      <c r="B403" t="s">
        <v>411</v>
      </c>
      <c r="C403" t="s">
        <v>1237</v>
      </c>
      <c r="D403" t="s">
        <v>396</v>
      </c>
      <c r="E403" s="1">
        <v>3.5656874311799998E-6</v>
      </c>
      <c r="F403">
        <v>403</v>
      </c>
      <c r="G403" t="s">
        <v>778</v>
      </c>
      <c r="I403">
        <v>390</v>
      </c>
      <c r="J403" t="s">
        <v>411</v>
      </c>
    </row>
    <row r="404" spans="1:12" x14ac:dyDescent="0.2">
      <c r="A404">
        <v>391</v>
      </c>
      <c r="B404" t="s">
        <v>412</v>
      </c>
      <c r="C404" t="s">
        <v>1238</v>
      </c>
      <c r="D404" t="s">
        <v>396</v>
      </c>
      <c r="E404" s="1">
        <v>9.3881072330799998E-8</v>
      </c>
      <c r="F404">
        <v>405</v>
      </c>
      <c r="G404" t="s">
        <v>780</v>
      </c>
      <c r="H404" t="s">
        <v>1336</v>
      </c>
      <c r="I404">
        <v>391</v>
      </c>
      <c r="J404" t="s">
        <v>412</v>
      </c>
    </row>
    <row r="405" spans="1:12" x14ac:dyDescent="0.2">
      <c r="A405">
        <v>391</v>
      </c>
      <c r="B405" t="s">
        <v>412</v>
      </c>
      <c r="C405" t="s">
        <v>1238</v>
      </c>
      <c r="D405" t="s">
        <v>396</v>
      </c>
      <c r="E405" s="1">
        <v>9.3881072330799998E-8</v>
      </c>
      <c r="F405">
        <v>406</v>
      </c>
      <c r="G405" t="s">
        <v>781</v>
      </c>
      <c r="H405" t="s">
        <v>1336</v>
      </c>
      <c r="I405">
        <v>391</v>
      </c>
      <c r="J405" t="s">
        <v>412</v>
      </c>
    </row>
    <row r="406" spans="1:12" x14ac:dyDescent="0.2">
      <c r="A406">
        <v>392</v>
      </c>
      <c r="B406" t="s">
        <v>413</v>
      </c>
      <c r="C406" t="s">
        <v>1239</v>
      </c>
      <c r="D406" t="s">
        <v>396</v>
      </c>
      <c r="E406" s="1">
        <v>6.1887013467600005E-7</v>
      </c>
      <c r="F406">
        <v>412</v>
      </c>
      <c r="G406" t="s">
        <v>787</v>
      </c>
      <c r="H406" t="s">
        <v>1336</v>
      </c>
      <c r="I406">
        <v>392</v>
      </c>
      <c r="J406" t="s">
        <v>413</v>
      </c>
    </row>
    <row r="407" spans="1:12" x14ac:dyDescent="0.2">
      <c r="A407">
        <v>392</v>
      </c>
      <c r="B407" t="s">
        <v>413</v>
      </c>
      <c r="C407" t="s">
        <v>1239</v>
      </c>
      <c r="D407" t="s">
        <v>396</v>
      </c>
      <c r="E407" s="1">
        <v>6.1887013467600005E-7</v>
      </c>
      <c r="F407">
        <v>410</v>
      </c>
      <c r="G407" t="s">
        <v>785</v>
      </c>
      <c r="H407" t="s">
        <v>1336</v>
      </c>
      <c r="I407">
        <v>392</v>
      </c>
      <c r="J407" t="s">
        <v>413</v>
      </c>
    </row>
    <row r="408" spans="1:12" x14ac:dyDescent="0.2">
      <c r="A408">
        <v>392</v>
      </c>
      <c r="B408" t="s">
        <v>413</v>
      </c>
      <c r="C408" t="s">
        <v>1239</v>
      </c>
      <c r="D408" t="s">
        <v>396</v>
      </c>
      <c r="E408" s="1">
        <v>6.1887013467600005E-7</v>
      </c>
      <c r="F408" s="2">
        <v>411</v>
      </c>
      <c r="G408" s="2" t="s">
        <v>786</v>
      </c>
      <c r="H408" t="s">
        <v>1336</v>
      </c>
      <c r="I408">
        <v>392</v>
      </c>
      <c r="J408" t="s">
        <v>413</v>
      </c>
    </row>
    <row r="409" spans="1:12" x14ac:dyDescent="0.2">
      <c r="A409">
        <v>392</v>
      </c>
      <c r="B409" t="s">
        <v>413</v>
      </c>
      <c r="C409" t="s">
        <v>1239</v>
      </c>
      <c r="D409" t="s">
        <v>396</v>
      </c>
      <c r="E409" s="1">
        <v>6.1887013467600005E-7</v>
      </c>
      <c r="F409">
        <v>444</v>
      </c>
      <c r="G409" t="s">
        <v>814</v>
      </c>
      <c r="H409" t="s">
        <v>1336</v>
      </c>
      <c r="I409">
        <v>392</v>
      </c>
      <c r="J409" t="s">
        <v>413</v>
      </c>
    </row>
    <row r="410" spans="1:12" x14ac:dyDescent="0.2">
      <c r="A410">
        <v>393</v>
      </c>
      <c r="B410" t="s">
        <v>414</v>
      </c>
      <c r="C410" t="s">
        <v>1240</v>
      </c>
      <c r="D410" t="s">
        <v>396</v>
      </c>
      <c r="E410" s="1">
        <v>2.0472890660399999E-7</v>
      </c>
      <c r="F410">
        <v>391</v>
      </c>
      <c r="G410" t="s">
        <v>767</v>
      </c>
      <c r="H410" t="s">
        <v>1335</v>
      </c>
      <c r="I410">
        <v>393</v>
      </c>
      <c r="J410" t="s">
        <v>414</v>
      </c>
      <c r="L410" s="3"/>
    </row>
    <row r="411" spans="1:12" x14ac:dyDescent="0.2">
      <c r="A411">
        <v>394</v>
      </c>
      <c r="B411" t="s">
        <v>415</v>
      </c>
      <c r="C411" t="s">
        <v>1241</v>
      </c>
      <c r="D411" t="s">
        <v>396</v>
      </c>
      <c r="E411" s="1">
        <v>4.6538103442799999E-8</v>
      </c>
      <c r="F411">
        <v>440</v>
      </c>
      <c r="G411" t="s">
        <v>810</v>
      </c>
      <c r="I411">
        <v>394</v>
      </c>
      <c r="J411" t="s">
        <v>415</v>
      </c>
    </row>
    <row r="412" spans="1:12" x14ac:dyDescent="0.2">
      <c r="A412">
        <v>395</v>
      </c>
      <c r="B412" t="s">
        <v>416</v>
      </c>
      <c r="C412" t="s">
        <v>1242</v>
      </c>
      <c r="D412" t="s">
        <v>396</v>
      </c>
      <c r="E412" s="1">
        <v>4.18280666135E-7</v>
      </c>
      <c r="F412">
        <v>393</v>
      </c>
      <c r="G412" t="s">
        <v>769</v>
      </c>
      <c r="H412" s="2" t="s">
        <v>1334</v>
      </c>
      <c r="I412">
        <v>395</v>
      </c>
      <c r="J412" t="s">
        <v>416</v>
      </c>
    </row>
    <row r="413" spans="1:12" x14ac:dyDescent="0.2">
      <c r="A413">
        <v>396</v>
      </c>
      <c r="B413" t="s">
        <v>417</v>
      </c>
      <c r="C413" t="s">
        <v>1243</v>
      </c>
      <c r="D413" t="s">
        <v>396</v>
      </c>
      <c r="E413" s="1">
        <v>9.2533264148499993E-8</v>
      </c>
      <c r="F413">
        <v>438</v>
      </c>
      <c r="G413" t="s">
        <v>808</v>
      </c>
      <c r="H413" t="s">
        <v>1336</v>
      </c>
      <c r="I413">
        <v>396</v>
      </c>
      <c r="J413" t="s">
        <v>417</v>
      </c>
    </row>
    <row r="414" spans="1:12" x14ac:dyDescent="0.2">
      <c r="A414">
        <v>396</v>
      </c>
      <c r="B414" t="s">
        <v>417</v>
      </c>
      <c r="C414" t="s">
        <v>1243</v>
      </c>
      <c r="D414" t="s">
        <v>396</v>
      </c>
      <c r="E414" s="1">
        <v>9.2533264148499993E-8</v>
      </c>
      <c r="F414">
        <v>439</v>
      </c>
      <c r="G414" t="s">
        <v>809</v>
      </c>
      <c r="H414" t="s">
        <v>1336</v>
      </c>
      <c r="I414">
        <v>396</v>
      </c>
      <c r="J414" t="s">
        <v>417</v>
      </c>
    </row>
    <row r="415" spans="1:12" x14ac:dyDescent="0.2">
      <c r="A415">
        <v>396</v>
      </c>
      <c r="B415" t="s">
        <v>417</v>
      </c>
      <c r="C415" t="s">
        <v>1243</v>
      </c>
      <c r="D415" t="s">
        <v>396</v>
      </c>
      <c r="E415" s="1">
        <v>9.2533264148499993E-8</v>
      </c>
      <c r="F415">
        <v>441</v>
      </c>
      <c r="G415" t="s">
        <v>811</v>
      </c>
      <c r="H415" t="s">
        <v>1336</v>
      </c>
      <c r="I415">
        <v>396</v>
      </c>
      <c r="J415" t="s">
        <v>417</v>
      </c>
    </row>
    <row r="416" spans="1:12" x14ac:dyDescent="0.2">
      <c r="A416">
        <v>397</v>
      </c>
      <c r="B416" t="s">
        <v>418</v>
      </c>
      <c r="C416" t="s">
        <v>1244</v>
      </c>
      <c r="D416" t="s">
        <v>396</v>
      </c>
      <c r="E416" s="1">
        <v>5.9260670734599997E-7</v>
      </c>
      <c r="F416">
        <v>409</v>
      </c>
      <c r="G416" t="s">
        <v>784</v>
      </c>
      <c r="I416">
        <v>397</v>
      </c>
      <c r="J416" t="s">
        <v>418</v>
      </c>
    </row>
    <row r="417" spans="1:10" x14ac:dyDescent="0.2">
      <c r="A417">
        <v>398</v>
      </c>
      <c r="B417" t="s">
        <v>419</v>
      </c>
      <c r="C417" t="s">
        <v>1245</v>
      </c>
      <c r="D417" t="s">
        <v>396</v>
      </c>
      <c r="E417" s="1">
        <v>3.7771846961200002E-7</v>
      </c>
      <c r="F417">
        <v>443</v>
      </c>
      <c r="G417" t="s">
        <v>813</v>
      </c>
      <c r="I417">
        <v>398</v>
      </c>
      <c r="J417" t="s">
        <v>419</v>
      </c>
    </row>
    <row r="418" spans="1:10" x14ac:dyDescent="0.2">
      <c r="A418">
        <v>399</v>
      </c>
      <c r="B418" t="s">
        <v>420</v>
      </c>
      <c r="C418" t="s">
        <v>1246</v>
      </c>
      <c r="D418" t="s">
        <v>396</v>
      </c>
      <c r="E418" s="1">
        <v>4.7994724305899996E-6</v>
      </c>
      <c r="F418">
        <v>442</v>
      </c>
      <c r="G418" t="s">
        <v>812</v>
      </c>
      <c r="I418">
        <v>399</v>
      </c>
      <c r="J418" t="s">
        <v>420</v>
      </c>
    </row>
    <row r="419" spans="1:10" x14ac:dyDescent="0.2">
      <c r="A419">
        <v>400</v>
      </c>
      <c r="B419" t="s">
        <v>421</v>
      </c>
      <c r="C419" t="s">
        <v>1186</v>
      </c>
      <c r="D419" t="s">
        <v>422</v>
      </c>
      <c r="E419" s="1">
        <v>1.9421186551899999E-7</v>
      </c>
      <c r="F419">
        <v>122</v>
      </c>
      <c r="G419" t="s">
        <v>507</v>
      </c>
      <c r="I419">
        <v>400</v>
      </c>
      <c r="J419" t="s">
        <v>421</v>
      </c>
    </row>
    <row r="420" spans="1:10" x14ac:dyDescent="0.2">
      <c r="A420">
        <v>401</v>
      </c>
      <c r="B420" t="s">
        <v>423</v>
      </c>
      <c r="C420" t="s">
        <v>1187</v>
      </c>
      <c r="D420" t="s">
        <v>422</v>
      </c>
      <c r="E420" s="1">
        <v>4.7841438589100002E-7</v>
      </c>
      <c r="F420">
        <v>126</v>
      </c>
      <c r="G420" t="s">
        <v>511</v>
      </c>
      <c r="I420">
        <v>401</v>
      </c>
      <c r="J420" t="s">
        <v>423</v>
      </c>
    </row>
    <row r="421" spans="1:10" x14ac:dyDescent="0.2">
      <c r="A421">
        <v>402</v>
      </c>
      <c r="B421" t="s">
        <v>424</v>
      </c>
      <c r="C421" t="s">
        <v>1188</v>
      </c>
      <c r="D421" t="s">
        <v>422</v>
      </c>
      <c r="E421" s="1">
        <v>6.4641515895699995E-7</v>
      </c>
      <c r="F421">
        <v>127</v>
      </c>
      <c r="G421" t="s">
        <v>512</v>
      </c>
      <c r="I421">
        <v>402</v>
      </c>
      <c r="J421" t="s">
        <v>424</v>
      </c>
    </row>
    <row r="422" spans="1:10" x14ac:dyDescent="0.2">
      <c r="A422">
        <v>403</v>
      </c>
      <c r="B422" t="s">
        <v>425</v>
      </c>
      <c r="C422" t="s">
        <v>1189</v>
      </c>
      <c r="D422" t="s">
        <v>426</v>
      </c>
      <c r="E422" s="1">
        <v>2.9495441714099998E-7</v>
      </c>
      <c r="F422">
        <v>117</v>
      </c>
      <c r="G422" t="s">
        <v>502</v>
      </c>
      <c r="I422">
        <v>403</v>
      </c>
      <c r="J422" t="s">
        <v>425</v>
      </c>
    </row>
    <row r="423" spans="1:10" x14ac:dyDescent="0.2">
      <c r="A423">
        <v>404</v>
      </c>
      <c r="B423" t="s">
        <v>427</v>
      </c>
      <c r="C423" t="s">
        <v>1190</v>
      </c>
      <c r="D423" t="s">
        <v>422</v>
      </c>
      <c r="E423" s="1">
        <v>5.9131919697899996E-7</v>
      </c>
      <c r="F423">
        <v>118</v>
      </c>
      <c r="G423" t="s">
        <v>503</v>
      </c>
      <c r="I423">
        <v>404</v>
      </c>
      <c r="J423" t="s">
        <v>427</v>
      </c>
    </row>
    <row r="424" spans="1:10" x14ac:dyDescent="0.2">
      <c r="A424">
        <v>405</v>
      </c>
      <c r="B424" t="s">
        <v>428</v>
      </c>
      <c r="C424" t="s">
        <v>1191</v>
      </c>
      <c r="D424" t="s">
        <v>422</v>
      </c>
      <c r="E424" s="1">
        <v>1.1223309133600001E-7</v>
      </c>
      <c r="F424">
        <v>121</v>
      </c>
      <c r="G424" t="s">
        <v>506</v>
      </c>
      <c r="I424">
        <v>405</v>
      </c>
      <c r="J424" t="s">
        <v>428</v>
      </c>
    </row>
    <row r="425" spans="1:10" x14ac:dyDescent="0.2">
      <c r="A425">
        <v>406</v>
      </c>
      <c r="B425" t="s">
        <v>429</v>
      </c>
      <c r="C425" t="s">
        <v>1192</v>
      </c>
      <c r="D425" t="s">
        <v>430</v>
      </c>
      <c r="E425" s="1">
        <v>9.5422815330199992E-7</v>
      </c>
      <c r="F425">
        <v>119</v>
      </c>
      <c r="G425" t="s">
        <v>504</v>
      </c>
      <c r="I425">
        <v>406</v>
      </c>
      <c r="J425" t="s">
        <v>429</v>
      </c>
    </row>
    <row r="426" spans="1:10" x14ac:dyDescent="0.2">
      <c r="A426">
        <v>407</v>
      </c>
      <c r="B426" t="s">
        <v>431</v>
      </c>
      <c r="C426" t="s">
        <v>1193</v>
      </c>
      <c r="D426" t="s">
        <v>422</v>
      </c>
      <c r="E426" s="1">
        <v>5.6496533497000003E-7</v>
      </c>
      <c r="F426">
        <v>120</v>
      </c>
      <c r="G426" t="s">
        <v>505</v>
      </c>
      <c r="I426">
        <v>407</v>
      </c>
      <c r="J426" t="s">
        <v>431</v>
      </c>
    </row>
    <row r="427" spans="1:10" x14ac:dyDescent="0.2">
      <c r="A427">
        <v>408</v>
      </c>
      <c r="B427" t="s">
        <v>432</v>
      </c>
      <c r="C427" t="s">
        <v>1194</v>
      </c>
      <c r="D427" t="s">
        <v>422</v>
      </c>
      <c r="E427" s="1">
        <v>4.1033605913399998E-7</v>
      </c>
      <c r="F427">
        <v>123</v>
      </c>
      <c r="G427" t="s">
        <v>508</v>
      </c>
      <c r="I427">
        <v>408</v>
      </c>
      <c r="J427" t="s">
        <v>432</v>
      </c>
    </row>
    <row r="428" spans="1:10" x14ac:dyDescent="0.2">
      <c r="A428">
        <v>409</v>
      </c>
      <c r="B428" t="s">
        <v>433</v>
      </c>
      <c r="C428" t="s">
        <v>1247</v>
      </c>
      <c r="D428" t="s">
        <v>422</v>
      </c>
      <c r="E428" s="1">
        <v>4.2333548453600002E-7</v>
      </c>
      <c r="F428">
        <v>124</v>
      </c>
      <c r="G428" t="s">
        <v>509</v>
      </c>
      <c r="I428">
        <v>409</v>
      </c>
      <c r="J428" t="s">
        <v>433</v>
      </c>
    </row>
    <row r="429" spans="1:10" x14ac:dyDescent="0.2">
      <c r="A429">
        <v>410</v>
      </c>
      <c r="B429" t="s">
        <v>434</v>
      </c>
      <c r="C429" t="s">
        <v>1248</v>
      </c>
      <c r="D429" t="s">
        <v>422</v>
      </c>
      <c r="E429" s="1">
        <v>1.41805071036E-6</v>
      </c>
      <c r="F429">
        <v>125</v>
      </c>
      <c r="G429" t="s">
        <v>510</v>
      </c>
      <c r="I429">
        <v>410</v>
      </c>
      <c r="J429" t="s">
        <v>434</v>
      </c>
    </row>
    <row r="430" spans="1:10" x14ac:dyDescent="0.2">
      <c r="A430">
        <v>411</v>
      </c>
      <c r="B430" t="s">
        <v>435</v>
      </c>
      <c r="C430" t="s">
        <v>1195</v>
      </c>
      <c r="D430" t="s">
        <v>436</v>
      </c>
      <c r="E430" s="1">
        <v>1.37808878705E-7</v>
      </c>
      <c r="F430">
        <v>335</v>
      </c>
      <c r="G430" t="s">
        <v>714</v>
      </c>
      <c r="I430">
        <v>411</v>
      </c>
      <c r="J430" t="s">
        <v>435</v>
      </c>
    </row>
    <row r="431" spans="1:10" x14ac:dyDescent="0.2">
      <c r="A431">
        <v>412</v>
      </c>
      <c r="B431" t="s">
        <v>437</v>
      </c>
      <c r="C431" t="s">
        <v>1196</v>
      </c>
      <c r="D431" t="s">
        <v>436</v>
      </c>
      <c r="E431" s="1">
        <v>1.2137360410300001E-7</v>
      </c>
      <c r="F431">
        <v>337</v>
      </c>
      <c r="G431" t="s">
        <v>714</v>
      </c>
      <c r="I431">
        <v>412</v>
      </c>
      <c r="J431" t="s">
        <v>437</v>
      </c>
    </row>
    <row r="432" spans="1:10" x14ac:dyDescent="0.2">
      <c r="A432">
        <v>413</v>
      </c>
      <c r="B432" t="s">
        <v>438</v>
      </c>
      <c r="C432" t="s">
        <v>1197</v>
      </c>
      <c r="D432" t="s">
        <v>436</v>
      </c>
      <c r="E432" s="1">
        <v>1.50550156496E-6</v>
      </c>
      <c r="F432">
        <v>334</v>
      </c>
      <c r="G432" t="s">
        <v>713</v>
      </c>
      <c r="I432">
        <v>413</v>
      </c>
      <c r="J432" t="s">
        <v>438</v>
      </c>
    </row>
    <row r="433" spans="1:10" x14ac:dyDescent="0.2">
      <c r="A433">
        <v>414</v>
      </c>
      <c r="B433" t="s">
        <v>439</v>
      </c>
      <c r="C433" t="s">
        <v>1198</v>
      </c>
      <c r="D433" t="s">
        <v>436</v>
      </c>
      <c r="E433" s="1">
        <v>2.3927620967200002E-7</v>
      </c>
      <c r="F433">
        <v>336</v>
      </c>
      <c r="G433" t="s">
        <v>715</v>
      </c>
      <c r="I433">
        <v>414</v>
      </c>
      <c r="J433" t="s">
        <v>439</v>
      </c>
    </row>
    <row r="434" spans="1:10" x14ac:dyDescent="0.2">
      <c r="A434">
        <v>415</v>
      </c>
      <c r="B434" t="s">
        <v>440</v>
      </c>
      <c r="C434" t="s">
        <v>884</v>
      </c>
      <c r="D434" t="s">
        <v>436</v>
      </c>
      <c r="E434" s="1">
        <v>1.5392621623499999E-7</v>
      </c>
      <c r="F434">
        <v>338</v>
      </c>
      <c r="G434" t="s">
        <v>716</v>
      </c>
      <c r="I434">
        <v>415</v>
      </c>
      <c r="J434" t="s">
        <v>440</v>
      </c>
    </row>
    <row r="435" spans="1:10" x14ac:dyDescent="0.2">
      <c r="A435">
        <v>416</v>
      </c>
      <c r="B435" t="s">
        <v>441</v>
      </c>
      <c r="C435" t="s">
        <v>1199</v>
      </c>
      <c r="D435" t="s">
        <v>442</v>
      </c>
      <c r="E435" s="1">
        <v>4.3619062034900004E-6</v>
      </c>
      <c r="F435">
        <v>256</v>
      </c>
      <c r="G435" t="s">
        <v>638</v>
      </c>
      <c r="H435" t="s">
        <v>1335</v>
      </c>
      <c r="I435">
        <v>416</v>
      </c>
      <c r="J435" t="s">
        <v>441</v>
      </c>
    </row>
    <row r="436" spans="1:10" x14ac:dyDescent="0.2">
      <c r="A436">
        <v>417</v>
      </c>
      <c r="B436" t="s">
        <v>443</v>
      </c>
      <c r="C436" t="s">
        <v>1200</v>
      </c>
      <c r="D436" t="s">
        <v>442</v>
      </c>
      <c r="E436" s="1">
        <v>1.4291288723500001E-6</v>
      </c>
      <c r="F436">
        <v>255</v>
      </c>
      <c r="G436" t="s">
        <v>637</v>
      </c>
      <c r="I436">
        <v>417</v>
      </c>
      <c r="J436" t="s">
        <v>443</v>
      </c>
    </row>
    <row r="437" spans="1:10" x14ac:dyDescent="0.2">
      <c r="A437">
        <v>418</v>
      </c>
      <c r="B437" t="s">
        <v>444</v>
      </c>
      <c r="C437" t="s">
        <v>1201</v>
      </c>
      <c r="D437" t="s">
        <v>442</v>
      </c>
      <c r="E437" s="1">
        <v>4.3997908008100001E-6</v>
      </c>
      <c r="F437">
        <v>252</v>
      </c>
      <c r="G437" t="s">
        <v>634</v>
      </c>
      <c r="H437" t="s">
        <v>1335</v>
      </c>
      <c r="I437">
        <v>418</v>
      </c>
      <c r="J437" t="s">
        <v>444</v>
      </c>
    </row>
    <row r="438" spans="1:10" x14ac:dyDescent="0.2">
      <c r="A438">
        <v>419</v>
      </c>
      <c r="B438" t="s">
        <v>445</v>
      </c>
      <c r="C438" t="s">
        <v>1202</v>
      </c>
      <c r="D438" t="s">
        <v>442</v>
      </c>
      <c r="E438" s="1">
        <v>1.24085940138E-6</v>
      </c>
      <c r="F438">
        <v>232</v>
      </c>
      <c r="G438" t="s">
        <v>615</v>
      </c>
      <c r="I438">
        <v>419</v>
      </c>
      <c r="J438" t="s">
        <v>445</v>
      </c>
    </row>
    <row r="439" spans="1:10" x14ac:dyDescent="0.2">
      <c r="A439">
        <v>420</v>
      </c>
      <c r="B439" t="s">
        <v>446</v>
      </c>
      <c r="C439" t="s">
        <v>1203</v>
      </c>
      <c r="D439" t="s">
        <v>442</v>
      </c>
      <c r="E439" s="1">
        <v>1.3097082788900001E-7</v>
      </c>
      <c r="F439">
        <v>233</v>
      </c>
      <c r="G439" t="s">
        <v>616</v>
      </c>
      <c r="I439">
        <v>420</v>
      </c>
      <c r="J439" t="s">
        <v>446</v>
      </c>
    </row>
    <row r="440" spans="1:10" x14ac:dyDescent="0.2">
      <c r="A440">
        <v>421</v>
      </c>
      <c r="B440" t="s">
        <v>447</v>
      </c>
      <c r="C440" t="s">
        <v>1204</v>
      </c>
      <c r="D440" t="s">
        <v>442</v>
      </c>
      <c r="E440" s="1">
        <v>5.1582753368199996E-6</v>
      </c>
      <c r="F440">
        <v>254</v>
      </c>
      <c r="G440" t="s">
        <v>636</v>
      </c>
      <c r="H440" t="s">
        <v>1335</v>
      </c>
      <c r="I440">
        <v>421</v>
      </c>
      <c r="J440" t="s">
        <v>447</v>
      </c>
    </row>
    <row r="441" spans="1:10" x14ac:dyDescent="0.2">
      <c r="A441">
        <v>422</v>
      </c>
      <c r="B441" t="s">
        <v>448</v>
      </c>
      <c r="C441" t="s">
        <v>1205</v>
      </c>
      <c r="D441" t="s">
        <v>442</v>
      </c>
      <c r="E441" s="1">
        <v>1.03715257335E-6</v>
      </c>
      <c r="F441">
        <v>231</v>
      </c>
      <c r="G441" t="s">
        <v>614</v>
      </c>
      <c r="I441">
        <v>422</v>
      </c>
      <c r="J441" t="s">
        <v>448</v>
      </c>
    </row>
    <row r="442" spans="1:10" x14ac:dyDescent="0.2">
      <c r="A442">
        <v>423</v>
      </c>
      <c r="B442" t="s">
        <v>449</v>
      </c>
      <c r="C442" t="s">
        <v>1206</v>
      </c>
      <c r="D442" t="s">
        <v>442</v>
      </c>
      <c r="E442" s="1">
        <v>1.2572458040200001E-6</v>
      </c>
      <c r="F442">
        <v>228</v>
      </c>
      <c r="G442" t="s">
        <v>611</v>
      </c>
      <c r="I442">
        <v>423</v>
      </c>
      <c r="J442" t="s">
        <v>449</v>
      </c>
    </row>
    <row r="443" spans="1:10" x14ac:dyDescent="0.2">
      <c r="A443">
        <v>424</v>
      </c>
      <c r="B443" t="s">
        <v>450</v>
      </c>
      <c r="C443" t="s">
        <v>1207</v>
      </c>
      <c r="D443" t="s">
        <v>442</v>
      </c>
      <c r="E443" s="1">
        <v>1.2705563496800001E-6</v>
      </c>
      <c r="F443">
        <v>227</v>
      </c>
      <c r="G443" t="s">
        <v>610</v>
      </c>
      <c r="I443">
        <v>424</v>
      </c>
      <c r="J443" t="s">
        <v>450</v>
      </c>
    </row>
    <row r="444" spans="1:10" x14ac:dyDescent="0.2">
      <c r="A444">
        <v>425</v>
      </c>
      <c r="B444" t="s">
        <v>451</v>
      </c>
      <c r="C444" t="s">
        <v>1249</v>
      </c>
      <c r="D444" t="s">
        <v>442</v>
      </c>
      <c r="E444" s="1">
        <v>6.3316761733200005E-7</v>
      </c>
      <c r="F444">
        <v>225</v>
      </c>
      <c r="G444" t="s">
        <v>608</v>
      </c>
      <c r="H444" t="s">
        <v>1337</v>
      </c>
      <c r="I444">
        <v>425</v>
      </c>
      <c r="J444" t="s">
        <v>451</v>
      </c>
    </row>
    <row r="445" spans="1:10" x14ac:dyDescent="0.2">
      <c r="A445">
        <v>426</v>
      </c>
      <c r="B445" t="s">
        <v>452</v>
      </c>
      <c r="C445" t="s">
        <v>1250</v>
      </c>
      <c r="D445" t="s">
        <v>442</v>
      </c>
      <c r="E445" s="1">
        <v>4.40959696361E-7</v>
      </c>
      <c r="F445">
        <v>225</v>
      </c>
      <c r="G445" t="s">
        <v>608</v>
      </c>
      <c r="H445" t="s">
        <v>1337</v>
      </c>
      <c r="I445">
        <v>426</v>
      </c>
      <c r="J445" t="s">
        <v>452</v>
      </c>
    </row>
    <row r="446" spans="1:10" x14ac:dyDescent="0.2">
      <c r="A446">
        <v>427</v>
      </c>
      <c r="B446" t="s">
        <v>453</v>
      </c>
      <c r="C446" t="s">
        <v>1251</v>
      </c>
      <c r="D446" t="s">
        <v>442</v>
      </c>
      <c r="E446" s="1">
        <v>2.39709630809E-7</v>
      </c>
      <c r="F446">
        <v>225</v>
      </c>
      <c r="G446" t="s">
        <v>608</v>
      </c>
      <c r="H446" t="s">
        <v>1337</v>
      </c>
      <c r="I446">
        <v>427</v>
      </c>
      <c r="J446" t="s">
        <v>453</v>
      </c>
    </row>
    <row r="447" spans="1:10" x14ac:dyDescent="0.2">
      <c r="A447">
        <v>428</v>
      </c>
      <c r="B447" t="s">
        <v>454</v>
      </c>
      <c r="C447" t="s">
        <v>1252</v>
      </c>
      <c r="D447" t="s">
        <v>442</v>
      </c>
      <c r="E447" s="1">
        <v>2.6996257802100001E-7</v>
      </c>
      <c r="I447">
        <v>428</v>
      </c>
      <c r="J447" t="s">
        <v>454</v>
      </c>
    </row>
    <row r="448" spans="1:10" x14ac:dyDescent="0.2">
      <c r="A448">
        <v>429</v>
      </c>
      <c r="B448" t="s">
        <v>455</v>
      </c>
      <c r="C448" t="s">
        <v>1253</v>
      </c>
      <c r="D448" t="s">
        <v>442</v>
      </c>
      <c r="E448" s="1">
        <v>1.8386498866900001E-7</v>
      </c>
      <c r="F448">
        <v>230</v>
      </c>
      <c r="G448" t="s">
        <v>613</v>
      </c>
      <c r="I448">
        <v>429</v>
      </c>
      <c r="J448" t="s">
        <v>455</v>
      </c>
    </row>
    <row r="449" spans="1:10" x14ac:dyDescent="0.2">
      <c r="A449">
        <v>430</v>
      </c>
      <c r="B449" t="s">
        <v>456</v>
      </c>
      <c r="C449" t="s">
        <v>1208</v>
      </c>
      <c r="D449" t="s">
        <v>442</v>
      </c>
      <c r="E449" s="1">
        <v>1.9651509808499999E-7</v>
      </c>
      <c r="F449">
        <v>234</v>
      </c>
      <c r="G449" t="s">
        <v>617</v>
      </c>
      <c r="I449">
        <v>430</v>
      </c>
      <c r="J449" t="s">
        <v>456</v>
      </c>
    </row>
    <row r="450" spans="1:10" x14ac:dyDescent="0.2">
      <c r="A450">
        <v>431</v>
      </c>
      <c r="B450" t="s">
        <v>457</v>
      </c>
      <c r="C450" t="s">
        <v>1254</v>
      </c>
      <c r="D450" t="s">
        <v>442</v>
      </c>
      <c r="E450" s="1">
        <v>1.82744270171E-7</v>
      </c>
      <c r="F450">
        <v>242</v>
      </c>
      <c r="G450" t="s">
        <v>625</v>
      </c>
      <c r="H450" s="2" t="s">
        <v>1334</v>
      </c>
      <c r="I450">
        <v>431</v>
      </c>
      <c r="J450" t="s">
        <v>457</v>
      </c>
    </row>
    <row r="451" spans="1:10" x14ac:dyDescent="0.2">
      <c r="A451">
        <v>432</v>
      </c>
      <c r="B451" t="s">
        <v>458</v>
      </c>
      <c r="C451" t="s">
        <v>1255</v>
      </c>
      <c r="D451" t="s">
        <v>442</v>
      </c>
      <c r="E451" s="1">
        <v>6.4881220387799994E-8</v>
      </c>
      <c r="F451">
        <v>254</v>
      </c>
      <c r="G451" t="s">
        <v>636</v>
      </c>
      <c r="I451">
        <v>432</v>
      </c>
      <c r="J451" t="s">
        <v>458</v>
      </c>
    </row>
    <row r="452" spans="1:10" x14ac:dyDescent="0.2">
      <c r="A452">
        <v>433</v>
      </c>
      <c r="B452" t="s">
        <v>459</v>
      </c>
      <c r="C452" t="s">
        <v>1209</v>
      </c>
      <c r="D452" t="s">
        <v>460</v>
      </c>
      <c r="E452" s="1">
        <v>5.3726767104300001E-7</v>
      </c>
      <c r="F452">
        <v>244</v>
      </c>
      <c r="G452" t="s">
        <v>627</v>
      </c>
      <c r="I452">
        <v>433</v>
      </c>
      <c r="J452" t="s">
        <v>459</v>
      </c>
    </row>
    <row r="453" spans="1:10" x14ac:dyDescent="0.2">
      <c r="A453">
        <v>434</v>
      </c>
      <c r="B453" t="s">
        <v>461</v>
      </c>
      <c r="C453" t="s">
        <v>1256</v>
      </c>
      <c r="D453" t="s">
        <v>462</v>
      </c>
      <c r="E453" s="1">
        <v>3.6244889598400001E-7</v>
      </c>
      <c r="F453">
        <v>243</v>
      </c>
      <c r="G453" t="s">
        <v>626</v>
      </c>
      <c r="I453">
        <v>434</v>
      </c>
      <c r="J453" t="s">
        <v>461</v>
      </c>
    </row>
    <row r="454" spans="1:10" x14ac:dyDescent="0.2">
      <c r="A454">
        <v>435</v>
      </c>
      <c r="B454" t="s">
        <v>463</v>
      </c>
      <c r="C454" t="s">
        <v>1257</v>
      </c>
      <c r="D454" t="s">
        <v>442</v>
      </c>
      <c r="E454" s="1">
        <v>3.1160503348200001E-6</v>
      </c>
      <c r="F454">
        <v>245</v>
      </c>
      <c r="G454" t="s">
        <v>611</v>
      </c>
      <c r="I454">
        <v>435</v>
      </c>
      <c r="J454" t="s">
        <v>463</v>
      </c>
    </row>
    <row r="455" spans="1:10" x14ac:dyDescent="0.2">
      <c r="A455">
        <v>436</v>
      </c>
      <c r="B455" t="s">
        <v>464</v>
      </c>
      <c r="C455" t="s">
        <v>1258</v>
      </c>
      <c r="D455" t="s">
        <v>442</v>
      </c>
      <c r="E455" s="1">
        <v>3.1124704489099999E-8</v>
      </c>
      <c r="F455">
        <v>247</v>
      </c>
      <c r="G455" t="s">
        <v>629</v>
      </c>
      <c r="I455">
        <v>436</v>
      </c>
      <c r="J455" t="s">
        <v>464</v>
      </c>
    </row>
    <row r="456" spans="1:10" x14ac:dyDescent="0.2">
      <c r="A456">
        <v>437</v>
      </c>
      <c r="B456" t="s">
        <v>465</v>
      </c>
      <c r="C456" t="s">
        <v>1259</v>
      </c>
      <c r="D456" t="s">
        <v>442</v>
      </c>
      <c r="E456" s="1">
        <v>1.2460599586800001E-7</v>
      </c>
      <c r="F456">
        <v>241</v>
      </c>
      <c r="G456" t="s">
        <v>624</v>
      </c>
      <c r="H456" t="s">
        <v>1335</v>
      </c>
      <c r="I456">
        <v>437</v>
      </c>
      <c r="J456" t="s">
        <v>465</v>
      </c>
    </row>
    <row r="457" spans="1:10" x14ac:dyDescent="0.2">
      <c r="A457">
        <v>438</v>
      </c>
      <c r="B457" t="s">
        <v>466</v>
      </c>
      <c r="C457" t="s">
        <v>1260</v>
      </c>
      <c r="D457" t="s">
        <v>442</v>
      </c>
      <c r="E457" s="1">
        <v>2.1074897031699999E-7</v>
      </c>
      <c r="F457">
        <v>250</v>
      </c>
      <c r="G457" t="s">
        <v>632</v>
      </c>
      <c r="H457" t="s">
        <v>1337</v>
      </c>
      <c r="I457">
        <v>438</v>
      </c>
      <c r="J457" t="s">
        <v>466</v>
      </c>
    </row>
    <row r="458" spans="1:10" x14ac:dyDescent="0.2">
      <c r="A458">
        <v>439</v>
      </c>
      <c r="B458" t="s">
        <v>467</v>
      </c>
      <c r="C458" t="s">
        <v>1261</v>
      </c>
      <c r="D458" t="s">
        <v>442</v>
      </c>
      <c r="E458" s="1">
        <v>2.0969767979899999E-7</v>
      </c>
      <c r="F458">
        <v>250</v>
      </c>
      <c r="G458" t="s">
        <v>632</v>
      </c>
      <c r="H458" t="s">
        <v>1337</v>
      </c>
      <c r="I458">
        <v>439</v>
      </c>
      <c r="J458" t="s">
        <v>467</v>
      </c>
    </row>
    <row r="459" spans="1:10" x14ac:dyDescent="0.2">
      <c r="A459">
        <v>440</v>
      </c>
      <c r="B459" t="s">
        <v>468</v>
      </c>
      <c r="C459" t="s">
        <v>1262</v>
      </c>
      <c r="D459" t="s">
        <v>442</v>
      </c>
      <c r="E459" s="1">
        <v>2.1995771662899999E-7</v>
      </c>
      <c r="F459">
        <v>250</v>
      </c>
      <c r="G459" t="s">
        <v>632</v>
      </c>
      <c r="H459" t="s">
        <v>1337</v>
      </c>
      <c r="I459">
        <v>440</v>
      </c>
      <c r="J459" t="s">
        <v>468</v>
      </c>
    </row>
    <row r="460" spans="1:10" x14ac:dyDescent="0.2">
      <c r="A460">
        <v>441</v>
      </c>
      <c r="B460" t="s">
        <v>469</v>
      </c>
      <c r="C460" t="s">
        <v>1263</v>
      </c>
      <c r="D460" t="s">
        <v>442</v>
      </c>
      <c r="E460" s="1">
        <v>1.0400119474799999E-7</v>
      </c>
      <c r="F460">
        <v>250</v>
      </c>
      <c r="G460" t="s">
        <v>632</v>
      </c>
      <c r="I460">
        <v>441</v>
      </c>
      <c r="J460" t="s">
        <v>469</v>
      </c>
    </row>
    <row r="461" spans="1:10" x14ac:dyDescent="0.2">
      <c r="A461">
        <v>442</v>
      </c>
      <c r="B461" t="s">
        <v>470</v>
      </c>
      <c r="C461" t="s">
        <v>1264</v>
      </c>
      <c r="D461" t="s">
        <v>442</v>
      </c>
      <c r="E461" s="1">
        <v>2.1177766938800001E-7</v>
      </c>
      <c r="F461">
        <v>250</v>
      </c>
      <c r="G461" t="s">
        <v>632</v>
      </c>
      <c r="H461" t="s">
        <v>1337</v>
      </c>
      <c r="I461">
        <v>442</v>
      </c>
      <c r="J461" t="s">
        <v>470</v>
      </c>
    </row>
    <row r="462" spans="1:10" x14ac:dyDescent="0.2">
      <c r="A462">
        <v>443</v>
      </c>
      <c r="B462" t="s">
        <v>471</v>
      </c>
      <c r="C462" t="s">
        <v>1265</v>
      </c>
      <c r="D462" t="s">
        <v>442</v>
      </c>
      <c r="E462" s="1">
        <v>5.1935473653800005E-7</v>
      </c>
      <c r="F462">
        <v>248</v>
      </c>
      <c r="G462" t="s">
        <v>630</v>
      </c>
      <c r="H462" t="s">
        <v>1335</v>
      </c>
      <c r="I462">
        <v>443</v>
      </c>
      <c r="J462" t="s">
        <v>471</v>
      </c>
    </row>
    <row r="463" spans="1:10" x14ac:dyDescent="0.2">
      <c r="A463">
        <v>444</v>
      </c>
      <c r="B463" t="s">
        <v>472</v>
      </c>
      <c r="C463" t="s">
        <v>1266</v>
      </c>
      <c r="D463" t="s">
        <v>442</v>
      </c>
      <c r="E463" s="1">
        <v>5.1283883796299996E-7</v>
      </c>
      <c r="F463">
        <v>246</v>
      </c>
      <c r="G463" t="s">
        <v>628</v>
      </c>
      <c r="H463" t="s">
        <v>1335</v>
      </c>
      <c r="I463">
        <v>444</v>
      </c>
      <c r="J463" t="s">
        <v>472</v>
      </c>
    </row>
    <row r="464" spans="1:10" x14ac:dyDescent="0.2">
      <c r="A464">
        <v>445</v>
      </c>
      <c r="B464" t="s">
        <v>473</v>
      </c>
      <c r="C464" t="s">
        <v>1267</v>
      </c>
      <c r="D464" t="s">
        <v>442</v>
      </c>
      <c r="E464" s="1">
        <v>2.2135248583299999E-7</v>
      </c>
      <c r="F464">
        <v>251</v>
      </c>
      <c r="G464" t="s">
        <v>633</v>
      </c>
      <c r="I464">
        <v>445</v>
      </c>
      <c r="J464" t="s">
        <v>473</v>
      </c>
    </row>
    <row r="465" spans="1:10" x14ac:dyDescent="0.2">
      <c r="A465">
        <v>446</v>
      </c>
      <c r="B465" t="s">
        <v>474</v>
      </c>
      <c r="C465" t="s">
        <v>1268</v>
      </c>
      <c r="D465" t="s">
        <v>442</v>
      </c>
      <c r="E465" s="1">
        <v>4.5739482544100003E-8</v>
      </c>
      <c r="F465">
        <v>249</v>
      </c>
      <c r="G465" t="s">
        <v>631</v>
      </c>
      <c r="H465" s="2" t="s">
        <v>1334</v>
      </c>
      <c r="I465">
        <v>446</v>
      </c>
      <c r="J465" t="s">
        <v>474</v>
      </c>
    </row>
    <row r="466" spans="1:10" x14ac:dyDescent="0.2">
      <c r="A466">
        <v>447</v>
      </c>
      <c r="B466" t="s">
        <v>475</v>
      </c>
      <c r="C466" t="s">
        <v>1269</v>
      </c>
      <c r="D466" t="s">
        <v>442</v>
      </c>
      <c r="E466" s="1">
        <v>3.2013522223600001E-6</v>
      </c>
      <c r="F466">
        <v>253</v>
      </c>
      <c r="G466" t="s">
        <v>635</v>
      </c>
      <c r="H466" t="s">
        <v>1335</v>
      </c>
      <c r="I466">
        <v>447</v>
      </c>
      <c r="J466" t="s">
        <v>475</v>
      </c>
    </row>
    <row r="467" spans="1:10" x14ac:dyDescent="0.2">
      <c r="A467">
        <v>448</v>
      </c>
      <c r="B467" t="s">
        <v>476</v>
      </c>
      <c r="C467" t="s">
        <v>1270</v>
      </c>
      <c r="D467" t="s">
        <v>442</v>
      </c>
      <c r="E467" s="1">
        <v>5.3361392195600003E-6</v>
      </c>
      <c r="F467">
        <v>255</v>
      </c>
      <c r="G467" t="s">
        <v>637</v>
      </c>
      <c r="I467">
        <v>448</v>
      </c>
      <c r="J467" t="s">
        <v>476</v>
      </c>
    </row>
    <row r="468" spans="1:10" x14ac:dyDescent="0.2">
      <c r="A468">
        <v>449</v>
      </c>
      <c r="B468" t="s">
        <v>477</v>
      </c>
      <c r="C468" t="s">
        <v>1271</v>
      </c>
      <c r="D468" t="s">
        <v>442</v>
      </c>
      <c r="E468" s="1">
        <v>4.2380168429500002E-7</v>
      </c>
      <c r="F468">
        <v>236</v>
      </c>
      <c r="G468" t="s">
        <v>619</v>
      </c>
      <c r="I468">
        <v>449</v>
      </c>
      <c r="J468" t="s">
        <v>477</v>
      </c>
    </row>
    <row r="469" spans="1:10" x14ac:dyDescent="0.2">
      <c r="A469">
        <v>450</v>
      </c>
      <c r="B469" t="s">
        <v>478</v>
      </c>
      <c r="C469" t="s">
        <v>1272</v>
      </c>
      <c r="D469" t="s">
        <v>442</v>
      </c>
      <c r="E469" s="1">
        <v>4.0332549470099998E-7</v>
      </c>
      <c r="F469">
        <v>239</v>
      </c>
      <c r="G469" t="s">
        <v>622</v>
      </c>
      <c r="H469" t="s">
        <v>1335</v>
      </c>
      <c r="I469">
        <v>450</v>
      </c>
      <c r="J469" t="s">
        <v>478</v>
      </c>
    </row>
    <row r="470" spans="1:10" x14ac:dyDescent="0.2">
      <c r="A470">
        <v>451</v>
      </c>
      <c r="B470" t="s">
        <v>479</v>
      </c>
      <c r="C470" t="s">
        <v>1273</v>
      </c>
      <c r="D470" t="s">
        <v>442</v>
      </c>
      <c r="E470" s="1">
        <v>1.4947061186099999E-6</v>
      </c>
      <c r="F470">
        <v>238</v>
      </c>
      <c r="G470" t="s">
        <v>621</v>
      </c>
      <c r="I470">
        <v>451</v>
      </c>
      <c r="J470" t="s">
        <v>479</v>
      </c>
    </row>
    <row r="471" spans="1:10" x14ac:dyDescent="0.2">
      <c r="A471">
        <v>452</v>
      </c>
      <c r="B471" t="s">
        <v>480</v>
      </c>
      <c r="C471" t="s">
        <v>1274</v>
      </c>
      <c r="D471" t="s">
        <v>442</v>
      </c>
      <c r="E471" s="1">
        <v>2.2452574419699999E-7</v>
      </c>
      <c r="F471">
        <v>235</v>
      </c>
      <c r="G471" t="s">
        <v>618</v>
      </c>
      <c r="I471">
        <v>452</v>
      </c>
      <c r="J471" t="s">
        <v>480</v>
      </c>
    </row>
    <row r="472" spans="1:10" x14ac:dyDescent="0.2">
      <c r="A472">
        <v>453</v>
      </c>
      <c r="B472" t="s">
        <v>481</v>
      </c>
      <c r="C472" t="s">
        <v>1275</v>
      </c>
      <c r="D472" t="s">
        <v>442</v>
      </c>
      <c r="E472" s="1">
        <v>4.3887597650700003E-7</v>
      </c>
      <c r="F472">
        <v>234</v>
      </c>
      <c r="G472" t="s">
        <v>617</v>
      </c>
      <c r="I472">
        <v>453</v>
      </c>
      <c r="J472" t="s">
        <v>481</v>
      </c>
    </row>
    <row r="473" spans="1:10" x14ac:dyDescent="0.2">
      <c r="A473">
        <v>454</v>
      </c>
      <c r="B473" t="s">
        <v>482</v>
      </c>
      <c r="C473" t="s">
        <v>1276</v>
      </c>
      <c r="D473" t="s">
        <v>483</v>
      </c>
      <c r="E473" s="1">
        <v>2.840679308E-8</v>
      </c>
      <c r="F473">
        <v>226</v>
      </c>
      <c r="G473" t="s">
        <v>609</v>
      </c>
      <c r="H473" t="s">
        <v>1335</v>
      </c>
      <c r="I473">
        <v>454</v>
      </c>
      <c r="J473" t="s">
        <v>482</v>
      </c>
    </row>
    <row r="474" spans="1:10" x14ac:dyDescent="0.2">
      <c r="A474">
        <v>455</v>
      </c>
      <c r="B474" t="s">
        <v>484</v>
      </c>
      <c r="C474" t="s">
        <v>1277</v>
      </c>
      <c r="D474" t="s">
        <v>442</v>
      </c>
      <c r="E474" s="1">
        <v>9.8083916975799993E-7</v>
      </c>
      <c r="F474">
        <v>229</v>
      </c>
      <c r="G474" t="s">
        <v>612</v>
      </c>
      <c r="H474" t="s">
        <v>1335</v>
      </c>
      <c r="I474">
        <v>455</v>
      </c>
      <c r="J474" t="s">
        <v>484</v>
      </c>
    </row>
    <row r="475" spans="1:10" x14ac:dyDescent="0.2">
      <c r="A475">
        <v>456</v>
      </c>
      <c r="B475" t="s">
        <v>485</v>
      </c>
      <c r="C475" t="s">
        <v>1278</v>
      </c>
      <c r="D475" t="s">
        <v>442</v>
      </c>
      <c r="E475" s="1">
        <v>2.1884986239100002E-6</v>
      </c>
      <c r="F475">
        <v>237</v>
      </c>
      <c r="G475" t="s">
        <v>620</v>
      </c>
      <c r="I475">
        <v>456</v>
      </c>
      <c r="J475" t="s">
        <v>485</v>
      </c>
    </row>
    <row r="476" spans="1:10" x14ac:dyDescent="0.2">
      <c r="A476">
        <v>457</v>
      </c>
      <c r="B476" t="s">
        <v>486</v>
      </c>
      <c r="C476" t="s">
        <v>900</v>
      </c>
      <c r="D476" t="s">
        <v>487</v>
      </c>
      <c r="E476">
        <v>0</v>
      </c>
      <c r="I476">
        <v>457</v>
      </c>
      <c r="J476" t="s">
        <v>486</v>
      </c>
    </row>
  </sheetData>
  <autoFilter ref="A1:H476" xr:uid="{00000000-0009-0000-0000-000000000000}">
    <sortState xmlns:xlrd2="http://schemas.microsoft.com/office/spreadsheetml/2017/richdata2" ref="A2:H476">
      <sortCondition ref="A1:A476"/>
    </sortState>
  </autoFilter>
  <sortState xmlns:xlrd2="http://schemas.microsoft.com/office/spreadsheetml/2017/richdata2" ref="N2:P477">
    <sortCondition ref="N1"/>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5"/>
  <sheetViews>
    <sheetView topLeftCell="F27" zoomScale="150" workbookViewId="0">
      <selection activeCell="O49" sqref="O49"/>
    </sheetView>
  </sheetViews>
  <sheetFormatPr baseColWidth="10" defaultRowHeight="16" x14ac:dyDescent="0.2"/>
  <cols>
    <col min="2" max="2" width="22" bestFit="1" customWidth="1"/>
    <col min="4" max="4" width="33.83203125" bestFit="1" customWidth="1"/>
    <col min="5" max="9" width="11.6640625" customWidth="1"/>
    <col min="17" max="17" width="13.83203125" bestFit="1" customWidth="1"/>
    <col min="18" max="18" width="12.6640625" bestFit="1" customWidth="1"/>
    <col min="19" max="19" width="12.1640625" bestFit="1" customWidth="1"/>
    <col min="20" max="20" width="10.83203125" style="9"/>
    <col min="38" max="38" width="11.6640625" customWidth="1"/>
  </cols>
  <sheetData>
    <row r="1" spans="1:36" ht="17" thickBot="1" x14ac:dyDescent="0.25">
      <c r="A1" t="s">
        <v>1369</v>
      </c>
      <c r="B1" t="s">
        <v>1370</v>
      </c>
      <c r="C1" t="s">
        <v>1474</v>
      </c>
      <c r="D1" t="s">
        <v>1371</v>
      </c>
      <c r="E1" t="s">
        <v>1433</v>
      </c>
      <c r="F1" t="s">
        <v>1436</v>
      </c>
      <c r="G1" t="s">
        <v>1434</v>
      </c>
      <c r="H1" t="s">
        <v>1435</v>
      </c>
      <c r="I1" t="s">
        <v>1432</v>
      </c>
      <c r="J1" t="s">
        <v>1347</v>
      </c>
      <c r="K1" t="s">
        <v>1345</v>
      </c>
      <c r="L1" t="s">
        <v>1438</v>
      </c>
      <c r="M1" t="s">
        <v>1437</v>
      </c>
      <c r="N1" t="s">
        <v>1455</v>
      </c>
      <c r="O1" t="s">
        <v>1456</v>
      </c>
      <c r="P1" t="s">
        <v>1443</v>
      </c>
      <c r="Q1" s="25" t="s">
        <v>1460</v>
      </c>
      <c r="R1" s="25" t="s">
        <v>1459</v>
      </c>
      <c r="S1" s="25" t="s">
        <v>1457</v>
      </c>
      <c r="T1" s="9" t="s">
        <v>1441</v>
      </c>
      <c r="U1" t="s">
        <v>1442</v>
      </c>
      <c r="V1" s="16" t="s">
        <v>1439</v>
      </c>
      <c r="W1" s="17" t="s">
        <v>1440</v>
      </c>
      <c r="X1" s="17" t="s">
        <v>1450</v>
      </c>
      <c r="Y1" s="18" t="s">
        <v>1451</v>
      </c>
      <c r="Z1" s="19" t="s">
        <v>1449</v>
      </c>
      <c r="AA1" s="20" t="s">
        <v>1444</v>
      </c>
      <c r="AB1" s="19" t="s">
        <v>1445</v>
      </c>
      <c r="AC1" s="21" t="s">
        <v>1446</v>
      </c>
      <c r="AD1" s="22" t="s">
        <v>1447</v>
      </c>
      <c r="AE1" s="18" t="s">
        <v>1452</v>
      </c>
      <c r="AF1" s="19" t="s">
        <v>1448</v>
      </c>
      <c r="AG1" s="23" t="s">
        <v>1453</v>
      </c>
      <c r="AH1" s="24" t="s">
        <v>1454</v>
      </c>
      <c r="AI1" t="s">
        <v>1428</v>
      </c>
      <c r="AJ1" t="s">
        <v>1429</v>
      </c>
    </row>
    <row r="2" spans="1:36" x14ac:dyDescent="0.2">
      <c r="A2">
        <v>1</v>
      </c>
      <c r="B2" t="s">
        <v>1372</v>
      </c>
      <c r="C2">
        <v>20</v>
      </c>
      <c r="D2" t="s">
        <v>1373</v>
      </c>
      <c r="E2">
        <v>155160</v>
      </c>
      <c r="F2">
        <v>155160</v>
      </c>
      <c r="G2">
        <v>37164</v>
      </c>
      <c r="H2">
        <v>2020</v>
      </c>
      <c r="I2">
        <f>SUMIF(B:B,B2,J:J)</f>
        <v>12.58995621803232</v>
      </c>
      <c r="J2">
        <v>3.5517894504785401</v>
      </c>
      <c r="K2">
        <v>0.142867683024758</v>
      </c>
      <c r="L2">
        <f>SUMIF('2.1.census-prabhag mapping'!E:E,'3.prabhag'!C2, '2.1.census-prabhag mapping'!G:G)</f>
        <v>6564</v>
      </c>
      <c r="M2">
        <f>SUMIF('2.1.census-prabhag mapping'!E:E,'3.prabhag'!C2, '2.1.census-prabhag mapping'!H:H)</f>
        <v>30105</v>
      </c>
      <c r="N2">
        <f>SUMIFS('2.1.census-prabhag mapping'!H:H, '2.1.census-prabhag mapping'!E:E, '3.prabhag'!C2, '2.1.census-prabhag mapping'!W:W, "huge aprox")</f>
        <v>10531</v>
      </c>
      <c r="O2">
        <f>IFERROR(ROUND(100*N2/M2, 2), "NA")</f>
        <v>34.979999999999997</v>
      </c>
      <c r="P2">
        <f>F2/I2</f>
        <v>12324.109576947354</v>
      </c>
      <c r="Q2">
        <f>SUMIF(B:B,B2, K:K)</f>
        <v>0.36184543337679698</v>
      </c>
      <c r="R2">
        <f>SUMIF(B:B,B2, M:M)</f>
        <v>68218</v>
      </c>
      <c r="S2">
        <f>R2/Q2</f>
        <v>188528.01143123233</v>
      </c>
      <c r="T2" s="9">
        <f t="shared" ref="T2:T48" si="0">(SUMIF(B:B, B2,M:M))/E2</f>
        <v>0.43966228409383862</v>
      </c>
      <c r="U2" s="9">
        <f>(SUMIF(B:B,B2,K:K)/I2)</f>
        <v>2.8740801565182064E-2</v>
      </c>
      <c r="V2" s="10">
        <f>SUMIF('2.1.census-prabhag mapping'!E:E,C2,'2.1.census-prabhag mapping'!K:K)+SUMIF('2.1.census-prabhag mapping'!E:E,C2,'2.1.census-prabhag mapping'!L:L)+SUMIF('2.1.census-prabhag mapping'!E:E,C2,'2.1.census-prabhag mapping'!N:N)</f>
        <v>359</v>
      </c>
      <c r="W2" s="11">
        <f>SUMIF('2.1.census-prabhag mapping'!E:E, C:C, '2.1.census-prabhag mapping'!O:O)</f>
        <v>29</v>
      </c>
      <c r="X2" s="11">
        <f>W2+V2</f>
        <v>388</v>
      </c>
      <c r="Y2" s="11">
        <f t="shared" ref="Y2:Y16" si="1">M2/X2</f>
        <v>77.590206185567013</v>
      </c>
      <c r="Z2" s="12">
        <f>(SUMIF(B:B,B2, M:M))/(SUMIF(B:B,B2,X:X))</f>
        <v>52.515781370284834</v>
      </c>
      <c r="AA2" s="10">
        <f>COUNTIFS('2.1.census-prabhag mapping'!J:J, "OD", '2.1.census-prabhag mapping'!E:E, '3.prabhag'!C2)</f>
        <v>0</v>
      </c>
      <c r="AB2" s="12">
        <f>SUMIF(B:B,B2, AA:AA)</f>
        <v>0</v>
      </c>
      <c r="AC2" s="10">
        <f>SUMIF('2.1.census-prabhag mapping'!E:E, C2, '2.1.census-prabhag mapping'!P:P)</f>
        <v>1428</v>
      </c>
      <c r="AD2" s="11">
        <f>SUMIF(B:B, B2, AC:AC)</f>
        <v>3304</v>
      </c>
      <c r="AE2" s="11">
        <f>M2/AC2</f>
        <v>21.081932773109244</v>
      </c>
      <c r="AF2" s="12">
        <f>SUMIF(B:B,B2,M:M)/AD2</f>
        <v>20.647094430992738</v>
      </c>
      <c r="AG2" s="10">
        <f>AVERAGE(Y2,AE2)</f>
        <v>49.336069479338128</v>
      </c>
      <c r="AH2" s="12">
        <f>AVERAGE(Z2,AF2)</f>
        <v>36.58143790063879</v>
      </c>
      <c r="AI2">
        <v>1459</v>
      </c>
      <c r="AJ2">
        <v>2714</v>
      </c>
    </row>
    <row r="3" spans="1:36" x14ac:dyDescent="0.2">
      <c r="A3">
        <v>1</v>
      </c>
      <c r="B3" t="s">
        <v>1372</v>
      </c>
      <c r="C3">
        <v>21</v>
      </c>
      <c r="D3" t="s">
        <v>1374</v>
      </c>
      <c r="E3">
        <v>155160</v>
      </c>
      <c r="F3">
        <v>155160</v>
      </c>
      <c r="G3">
        <v>37164</v>
      </c>
      <c r="H3">
        <v>2020</v>
      </c>
      <c r="I3">
        <f t="shared" ref="I3:I48" si="2">SUMIF(B:B,B3,J:J)</f>
        <v>12.58995621803232</v>
      </c>
      <c r="J3">
        <v>9.0381667675537791</v>
      </c>
      <c r="K3">
        <v>0.21897775035203901</v>
      </c>
      <c r="L3">
        <f>SUMIF('2.1.census-prabhag mapping'!E:E,'3.prabhag'!C3, '2.1.census-prabhag mapping'!G:G)</f>
        <v>8520</v>
      </c>
      <c r="M3">
        <f>SUMIF('2.1.census-prabhag mapping'!E:E,'3.prabhag'!C3, '2.1.census-prabhag mapping'!H:H)</f>
        <v>38113</v>
      </c>
      <c r="N3">
        <f>SUMIFS('2.1.census-prabhag mapping'!H:H, '2.1.census-prabhag mapping'!E:E, '3.prabhag'!C3, '2.1.census-prabhag mapping'!W:W, "huge aprox")</f>
        <v>9917</v>
      </c>
      <c r="O3">
        <f t="shared" ref="O3:O48" si="3">IFERROR(ROUND(100*N3/M3, 2), "NA")</f>
        <v>26.02</v>
      </c>
      <c r="P3">
        <f t="shared" ref="P3:P48" si="4">F3/I3</f>
        <v>12324.109576947354</v>
      </c>
      <c r="Q3">
        <f t="shared" ref="Q3:Q48" si="5">SUMIF(B:B,B3, K:K)</f>
        <v>0.36184543337679698</v>
      </c>
      <c r="R3">
        <f t="shared" ref="R3:R48" si="6">SUMIF(B:B,B3, M:M)</f>
        <v>68218</v>
      </c>
      <c r="S3">
        <f t="shared" ref="S3:S48" si="7">R3/Q3</f>
        <v>188528.01143123233</v>
      </c>
      <c r="T3" s="9">
        <f t="shared" si="0"/>
        <v>0.43966228409383862</v>
      </c>
      <c r="U3" s="9">
        <f t="shared" ref="U3:U48" si="8">(SUMIF(B:B,B3,K:K)/I3)</f>
        <v>2.8740801565182064E-2</v>
      </c>
      <c r="V3" s="10">
        <f>SUMIF('2.1.census-prabhag mapping'!E:E,C3,'2.1.census-prabhag mapping'!K:K)+SUMIF('2.1.census-prabhag mapping'!E:E,C3,'2.1.census-prabhag mapping'!L:L)+SUMIF('2.1.census-prabhag mapping'!E:E,C3,'2.1.census-prabhag mapping'!N:N)</f>
        <v>875</v>
      </c>
      <c r="W3" s="11">
        <f>SUMIF('2.1.census-prabhag mapping'!E:E, C:C, '2.1.census-prabhag mapping'!O:O)</f>
        <v>36</v>
      </c>
      <c r="X3" s="11">
        <f t="shared" ref="X3:X48" si="9">W3+V3</f>
        <v>911</v>
      </c>
      <c r="Y3" s="11">
        <f t="shared" si="1"/>
        <v>41.8364434687157</v>
      </c>
      <c r="Z3" s="12">
        <f t="shared" ref="Z3:Z48" si="10">(SUMIF(B:B,B3, M:M))/(SUMIF(B:B,B3,X:X))</f>
        <v>52.515781370284834</v>
      </c>
      <c r="AA3" s="10">
        <f>COUNTIFS('2.1.census-prabhag mapping'!J:J, "OD", '2.1.census-prabhag mapping'!E:E, '3.prabhag'!C3)</f>
        <v>0</v>
      </c>
      <c r="AB3" s="12">
        <f t="shared" ref="AB3:AB48" si="11">SUMIF(B:B,B3, AA:AA)</f>
        <v>0</v>
      </c>
      <c r="AC3" s="10">
        <f>SUMIF('2.1.census-prabhag mapping'!E:E, C3, '2.1.census-prabhag mapping'!P:P)</f>
        <v>1876</v>
      </c>
      <c r="AD3" s="11">
        <f t="shared" ref="AD3:AD48" si="12">SUMIF(B:B, B3, AC:AC)</f>
        <v>3304</v>
      </c>
      <c r="AE3" s="11">
        <f t="shared" ref="AE3:AE48" si="13">M3/AC3</f>
        <v>20.316098081023455</v>
      </c>
      <c r="AF3" s="12">
        <f t="shared" ref="AF3:AF48" si="14">SUMIF(B:B,B3,M:M)/AD3</f>
        <v>20.647094430992738</v>
      </c>
      <c r="AG3" s="10">
        <f t="shared" ref="AG3:AG48" si="15">AVERAGE(Y3,AE3)</f>
        <v>31.076270774869577</v>
      </c>
      <c r="AH3" s="12">
        <f t="shared" ref="AH3:AH48" si="16">AVERAGE(Z3,AF3)</f>
        <v>36.58143790063879</v>
      </c>
      <c r="AI3">
        <v>1255</v>
      </c>
      <c r="AJ3">
        <v>2714</v>
      </c>
    </row>
    <row r="4" spans="1:36" x14ac:dyDescent="0.2">
      <c r="A4">
        <v>5</v>
      </c>
      <c r="B4" t="s">
        <v>1375</v>
      </c>
      <c r="C4">
        <v>17</v>
      </c>
      <c r="D4" t="s">
        <v>1376</v>
      </c>
      <c r="E4">
        <v>211910</v>
      </c>
      <c r="F4">
        <v>211910</v>
      </c>
      <c r="G4">
        <v>29791</v>
      </c>
      <c r="H4">
        <v>986</v>
      </c>
      <c r="I4">
        <f t="shared" si="2"/>
        <v>2.997193162597386</v>
      </c>
      <c r="J4">
        <v>1.04471997839231</v>
      </c>
      <c r="K4">
        <v>2.47453792479276E-2</v>
      </c>
      <c r="L4">
        <f>SUMIF('2.1.census-prabhag mapping'!E:E,'3.prabhag'!C4, '2.1.census-prabhag mapping'!G:G)</f>
        <v>499</v>
      </c>
      <c r="M4">
        <f>SUMIF('2.1.census-prabhag mapping'!E:E,'3.prabhag'!C4, '2.1.census-prabhag mapping'!H:H)</f>
        <v>2324</v>
      </c>
      <c r="N4">
        <f>SUMIFS('2.1.census-prabhag mapping'!H:H, '2.1.census-prabhag mapping'!E:E, '3.prabhag'!C4, '2.1.census-prabhag mapping'!W:W, "huge aprox")</f>
        <v>440</v>
      </c>
      <c r="O4">
        <f t="shared" si="3"/>
        <v>18.93</v>
      </c>
      <c r="P4">
        <f t="shared" si="4"/>
        <v>70702.817103839072</v>
      </c>
      <c r="Q4">
        <f t="shared" si="5"/>
        <v>0.24326408520558968</v>
      </c>
      <c r="R4">
        <f t="shared" si="6"/>
        <v>40212</v>
      </c>
      <c r="S4">
        <f t="shared" si="7"/>
        <v>165301.83633977719</v>
      </c>
      <c r="T4" s="9">
        <f t="shared" si="0"/>
        <v>0.18975980369024587</v>
      </c>
      <c r="U4" s="9">
        <f t="shared" si="8"/>
        <v>8.1163966420761319E-2</v>
      </c>
      <c r="V4" s="10">
        <f>SUMIF('2.1.census-prabhag mapping'!E:E,C4,'2.1.census-prabhag mapping'!K:K)+SUMIF('2.1.census-prabhag mapping'!E:E,C4,'2.1.census-prabhag mapping'!L:L)+SUMIF('2.1.census-prabhag mapping'!E:E,C4,'2.1.census-prabhag mapping'!N:N)</f>
        <v>32</v>
      </c>
      <c r="W4" s="11">
        <f>SUMIF('2.1.census-prabhag mapping'!E:E, C:C, '2.1.census-prabhag mapping'!O:O)</f>
        <v>1</v>
      </c>
      <c r="X4" s="11">
        <f t="shared" si="9"/>
        <v>33</v>
      </c>
      <c r="Y4" s="11">
        <f t="shared" si="1"/>
        <v>70.424242424242422</v>
      </c>
      <c r="Z4" s="12">
        <f t="shared" si="10"/>
        <v>51.487836107554415</v>
      </c>
      <c r="AA4" s="10">
        <f>COUNTIFS('2.1.census-prabhag mapping'!J:J, "OD", '2.1.census-prabhag mapping'!E:E, '3.prabhag'!C4)</f>
        <v>0</v>
      </c>
      <c r="AB4" s="12">
        <f t="shared" si="11"/>
        <v>5</v>
      </c>
      <c r="AC4" s="10">
        <f>SUMIF('2.1.census-prabhag mapping'!E:E, C4, '2.1.census-prabhag mapping'!P:P)</f>
        <v>51</v>
      </c>
      <c r="AD4" s="11">
        <f t="shared" si="12"/>
        <v>2227</v>
      </c>
      <c r="AE4" s="11">
        <f t="shared" si="13"/>
        <v>45.568627450980394</v>
      </c>
      <c r="AF4" s="12">
        <f t="shared" si="14"/>
        <v>18.056578356533453</v>
      </c>
      <c r="AG4" s="10">
        <f t="shared" si="15"/>
        <v>57.996434937611411</v>
      </c>
      <c r="AH4" s="12">
        <f t="shared" si="16"/>
        <v>34.772207232043932</v>
      </c>
      <c r="AI4">
        <v>447</v>
      </c>
      <c r="AJ4">
        <v>1611</v>
      </c>
    </row>
    <row r="5" spans="1:36" x14ac:dyDescent="0.2">
      <c r="A5">
        <v>5</v>
      </c>
      <c r="B5" t="s">
        <v>1375</v>
      </c>
      <c r="C5">
        <v>18</v>
      </c>
      <c r="D5" t="s">
        <v>1377</v>
      </c>
      <c r="E5">
        <v>211910</v>
      </c>
      <c r="F5">
        <v>211910</v>
      </c>
      <c r="G5">
        <v>29791</v>
      </c>
      <c r="H5">
        <v>986</v>
      </c>
      <c r="I5">
        <f t="shared" si="2"/>
        <v>2.997193162597386</v>
      </c>
      <c r="J5">
        <v>1.09174085439609</v>
      </c>
      <c r="K5">
        <v>4.7191252399096099E-2</v>
      </c>
      <c r="L5">
        <f>SUMIF('2.1.census-prabhag mapping'!E:E,'3.prabhag'!C5, '2.1.census-prabhag mapping'!G:G)</f>
        <v>2635</v>
      </c>
      <c r="M5">
        <f>SUMIF('2.1.census-prabhag mapping'!E:E,'3.prabhag'!C5, '2.1.census-prabhag mapping'!H:H)</f>
        <v>11894</v>
      </c>
      <c r="N5">
        <f>SUMIFS('2.1.census-prabhag mapping'!H:H, '2.1.census-prabhag mapping'!E:E, '3.prabhag'!C5, '2.1.census-prabhag mapping'!W:W, "huge aprox")</f>
        <v>6740</v>
      </c>
      <c r="O5">
        <f t="shared" si="3"/>
        <v>56.67</v>
      </c>
      <c r="P5">
        <f t="shared" si="4"/>
        <v>70702.817103839072</v>
      </c>
      <c r="Q5">
        <f t="shared" si="5"/>
        <v>0.24326408520558968</v>
      </c>
      <c r="R5">
        <f t="shared" si="6"/>
        <v>40212</v>
      </c>
      <c r="S5">
        <f t="shared" si="7"/>
        <v>165301.83633977719</v>
      </c>
      <c r="T5" s="9">
        <f t="shared" si="0"/>
        <v>0.18975980369024587</v>
      </c>
      <c r="U5" s="9">
        <f t="shared" si="8"/>
        <v>8.1163966420761319E-2</v>
      </c>
      <c r="V5" s="10">
        <f>SUMIF('2.1.census-prabhag mapping'!E:E,C5,'2.1.census-prabhag mapping'!K:K)+SUMIF('2.1.census-prabhag mapping'!E:E,C5,'2.1.census-prabhag mapping'!L:L)+SUMIF('2.1.census-prabhag mapping'!E:E,C5,'2.1.census-prabhag mapping'!N:N)</f>
        <v>241</v>
      </c>
      <c r="W5" s="11">
        <f>SUMIF('2.1.census-prabhag mapping'!E:E, C:C, '2.1.census-prabhag mapping'!O:O)</f>
        <v>7</v>
      </c>
      <c r="X5" s="11">
        <f t="shared" si="9"/>
        <v>248</v>
      </c>
      <c r="Y5" s="11">
        <f t="shared" si="1"/>
        <v>47.95967741935484</v>
      </c>
      <c r="Z5" s="12">
        <f t="shared" si="10"/>
        <v>51.487836107554415</v>
      </c>
      <c r="AA5" s="10">
        <f>COUNTIFS('2.1.census-prabhag mapping'!J:J, "OD", '2.1.census-prabhag mapping'!E:E, '3.prabhag'!C5)</f>
        <v>2</v>
      </c>
      <c r="AB5" s="12">
        <f t="shared" si="11"/>
        <v>5</v>
      </c>
      <c r="AC5" s="10">
        <f>SUMIF('2.1.census-prabhag mapping'!E:E, C5, '2.1.census-prabhag mapping'!P:P)</f>
        <v>665</v>
      </c>
      <c r="AD5" s="11">
        <f t="shared" si="12"/>
        <v>2227</v>
      </c>
      <c r="AE5" s="11">
        <f t="shared" si="13"/>
        <v>17.885714285714286</v>
      </c>
      <c r="AF5" s="12">
        <f t="shared" si="14"/>
        <v>18.056578356533453</v>
      </c>
      <c r="AG5" s="10">
        <f t="shared" si="15"/>
        <v>32.922695852534559</v>
      </c>
      <c r="AH5" s="12">
        <f t="shared" si="16"/>
        <v>34.772207232043932</v>
      </c>
      <c r="AI5">
        <v>771</v>
      </c>
      <c r="AJ5">
        <v>1611</v>
      </c>
    </row>
    <row r="6" spans="1:36" x14ac:dyDescent="0.2">
      <c r="A6">
        <v>5</v>
      </c>
      <c r="B6" t="s">
        <v>1375</v>
      </c>
      <c r="C6">
        <v>19</v>
      </c>
      <c r="D6" t="s">
        <v>1378</v>
      </c>
      <c r="E6">
        <v>211910</v>
      </c>
      <c r="F6">
        <v>211910</v>
      </c>
      <c r="G6">
        <v>29791</v>
      </c>
      <c r="H6">
        <v>986</v>
      </c>
      <c r="I6">
        <f t="shared" si="2"/>
        <v>2.997193162597386</v>
      </c>
      <c r="J6">
        <v>0.86073232980898595</v>
      </c>
      <c r="K6">
        <v>0.17132745355856599</v>
      </c>
      <c r="L6">
        <f>SUMIF('2.1.census-prabhag mapping'!E:E,'3.prabhag'!C6, '2.1.census-prabhag mapping'!G:G)</f>
        <v>5812</v>
      </c>
      <c r="M6">
        <f>SUMIF('2.1.census-prabhag mapping'!E:E,'3.prabhag'!C6, '2.1.census-prabhag mapping'!H:H)</f>
        <v>25994</v>
      </c>
      <c r="N6">
        <f>SUMIFS('2.1.census-prabhag mapping'!H:H, '2.1.census-prabhag mapping'!E:E, '3.prabhag'!C6, '2.1.census-prabhag mapping'!W:W, "huge aprox")</f>
        <v>4403</v>
      </c>
      <c r="O6">
        <f t="shared" si="3"/>
        <v>16.940000000000001</v>
      </c>
      <c r="P6">
        <f t="shared" si="4"/>
        <v>70702.817103839072</v>
      </c>
      <c r="Q6">
        <f t="shared" si="5"/>
        <v>0.24326408520558968</v>
      </c>
      <c r="R6">
        <f t="shared" si="6"/>
        <v>40212</v>
      </c>
      <c r="S6">
        <f t="shared" si="7"/>
        <v>165301.83633977719</v>
      </c>
      <c r="T6" s="9">
        <f t="shared" si="0"/>
        <v>0.18975980369024587</v>
      </c>
      <c r="U6" s="9">
        <f t="shared" si="8"/>
        <v>8.1163966420761319E-2</v>
      </c>
      <c r="V6" s="10">
        <f>SUMIF('2.1.census-prabhag mapping'!E:E,C6,'2.1.census-prabhag mapping'!K:K)+SUMIF('2.1.census-prabhag mapping'!E:E,C6,'2.1.census-prabhag mapping'!L:L)+SUMIF('2.1.census-prabhag mapping'!E:E,C6,'2.1.census-prabhag mapping'!N:N)</f>
        <v>491</v>
      </c>
      <c r="W6" s="11">
        <f>SUMIF('2.1.census-prabhag mapping'!E:E, C:C, '2.1.census-prabhag mapping'!O:O)</f>
        <v>9</v>
      </c>
      <c r="X6" s="11">
        <f t="shared" si="9"/>
        <v>500</v>
      </c>
      <c r="Y6" s="11">
        <f t="shared" si="1"/>
        <v>51.988</v>
      </c>
      <c r="Z6" s="12">
        <f t="shared" si="10"/>
        <v>51.487836107554415</v>
      </c>
      <c r="AA6" s="10">
        <f>COUNTIFS('2.1.census-prabhag mapping'!J:J, "OD", '2.1.census-prabhag mapping'!E:E, '3.prabhag'!C6)</f>
        <v>3</v>
      </c>
      <c r="AB6" s="12">
        <f t="shared" si="11"/>
        <v>5</v>
      </c>
      <c r="AC6" s="10">
        <f>SUMIF('2.1.census-prabhag mapping'!E:E, C6, '2.1.census-prabhag mapping'!P:P)</f>
        <v>1511</v>
      </c>
      <c r="AD6" s="11">
        <f t="shared" si="12"/>
        <v>2227</v>
      </c>
      <c r="AE6" s="11">
        <f t="shared" si="13"/>
        <v>17.203176704169426</v>
      </c>
      <c r="AF6" s="12">
        <f t="shared" si="14"/>
        <v>18.056578356533453</v>
      </c>
      <c r="AG6" s="10">
        <f t="shared" si="15"/>
        <v>34.595588352084711</v>
      </c>
      <c r="AH6" s="12">
        <f t="shared" si="16"/>
        <v>34.772207232043932</v>
      </c>
      <c r="AI6">
        <v>393</v>
      </c>
      <c r="AJ6">
        <v>1611</v>
      </c>
    </row>
    <row r="7" spans="1:36" x14ac:dyDescent="0.2">
      <c r="A7">
        <v>1</v>
      </c>
      <c r="B7" t="s">
        <v>1379</v>
      </c>
      <c r="C7">
        <v>1</v>
      </c>
      <c r="D7" t="s">
        <v>1380</v>
      </c>
      <c r="E7">
        <v>253778</v>
      </c>
      <c r="F7">
        <v>253778</v>
      </c>
      <c r="G7">
        <v>56108</v>
      </c>
      <c r="H7">
        <v>4431</v>
      </c>
      <c r="I7">
        <f t="shared" si="2"/>
        <v>23.94775850704152</v>
      </c>
      <c r="J7">
        <v>15.7753449313381</v>
      </c>
      <c r="K7">
        <v>8.7675054407433103E-2</v>
      </c>
      <c r="L7">
        <f>SUMIF('2.1.census-prabhag mapping'!E:E,'3.prabhag'!C7, '2.1.census-prabhag mapping'!G:G)</f>
        <v>1223</v>
      </c>
      <c r="M7">
        <f>SUMIF('2.1.census-prabhag mapping'!E:E,'3.prabhag'!C7, '2.1.census-prabhag mapping'!H:H)</f>
        <v>5544</v>
      </c>
      <c r="N7">
        <f>SUMIFS('2.1.census-prabhag mapping'!H:H, '2.1.census-prabhag mapping'!E:E, '3.prabhag'!C7, '2.1.census-prabhag mapping'!W:W, "huge aprox")</f>
        <v>0</v>
      </c>
      <c r="O7">
        <f t="shared" si="3"/>
        <v>0</v>
      </c>
      <c r="P7">
        <f t="shared" si="4"/>
        <v>10597.150456706833</v>
      </c>
      <c r="Q7">
        <f t="shared" si="5"/>
        <v>0.86066005970621207</v>
      </c>
      <c r="R7">
        <f t="shared" si="6"/>
        <v>91461</v>
      </c>
      <c r="S7">
        <f t="shared" si="7"/>
        <v>106268.43777463124</v>
      </c>
      <c r="T7" s="9">
        <f t="shared" si="0"/>
        <v>0.36039767040484205</v>
      </c>
      <c r="U7" s="9">
        <f t="shared" si="8"/>
        <v>3.5939065422475609E-2</v>
      </c>
      <c r="V7" s="10">
        <f>SUMIF('2.1.census-prabhag mapping'!E:E,C7,'2.1.census-prabhag mapping'!K:K)+SUMIF('2.1.census-prabhag mapping'!E:E,C7,'2.1.census-prabhag mapping'!L:L)+SUMIF('2.1.census-prabhag mapping'!E:E,C7,'2.1.census-prabhag mapping'!N:N)</f>
        <v>121</v>
      </c>
      <c r="W7" s="11">
        <f>SUMIF('2.1.census-prabhag mapping'!E:E, C:C, '2.1.census-prabhag mapping'!O:O)</f>
        <v>0</v>
      </c>
      <c r="X7" s="11">
        <f t="shared" si="9"/>
        <v>121</v>
      </c>
      <c r="Y7" s="11">
        <f t="shared" si="1"/>
        <v>45.81818181818182</v>
      </c>
      <c r="Z7" s="12">
        <f t="shared" si="10"/>
        <v>47.910424305919328</v>
      </c>
      <c r="AA7" s="10">
        <f>COUNTIFS('2.1.census-prabhag mapping'!J:J, "OD", '2.1.census-prabhag mapping'!E:E, '3.prabhag'!C7)</f>
        <v>0</v>
      </c>
      <c r="AB7" s="12">
        <f t="shared" si="11"/>
        <v>0</v>
      </c>
      <c r="AC7" s="10">
        <f>SUMIF('2.1.census-prabhag mapping'!E:E, C7, '2.1.census-prabhag mapping'!P:P)</f>
        <v>967</v>
      </c>
      <c r="AD7" s="11">
        <f t="shared" si="12"/>
        <v>15146</v>
      </c>
      <c r="AE7" s="11">
        <f t="shared" si="13"/>
        <v>5.7331954498448807</v>
      </c>
      <c r="AF7" s="12">
        <f t="shared" si="14"/>
        <v>6.0386240591575335</v>
      </c>
      <c r="AG7" s="10">
        <f t="shared" si="15"/>
        <v>25.775688634013349</v>
      </c>
      <c r="AH7" s="12">
        <f t="shared" si="16"/>
        <v>26.974524182538431</v>
      </c>
      <c r="AI7">
        <v>262</v>
      </c>
      <c r="AJ7">
        <v>1709</v>
      </c>
    </row>
    <row r="8" spans="1:36" x14ac:dyDescent="0.2">
      <c r="A8">
        <v>1</v>
      </c>
      <c r="B8" t="s">
        <v>1379</v>
      </c>
      <c r="C8">
        <v>2</v>
      </c>
      <c r="D8" t="s">
        <v>1381</v>
      </c>
      <c r="E8">
        <v>253778</v>
      </c>
      <c r="F8">
        <v>253778</v>
      </c>
      <c r="G8">
        <v>56108</v>
      </c>
      <c r="H8">
        <v>4431</v>
      </c>
      <c r="I8">
        <f t="shared" si="2"/>
        <v>23.94775850704152</v>
      </c>
      <c r="J8">
        <v>5.9326441763832598</v>
      </c>
      <c r="K8">
        <v>0.22908509060002299</v>
      </c>
      <c r="L8">
        <f>SUMIF('2.1.census-prabhag mapping'!E:E,'3.prabhag'!C8, '2.1.census-prabhag mapping'!G:G)</f>
        <v>6500</v>
      </c>
      <c r="M8">
        <f>SUMIF('2.1.census-prabhag mapping'!E:E,'3.prabhag'!C8, '2.1.census-prabhag mapping'!H:H)</f>
        <v>29099</v>
      </c>
      <c r="N8">
        <f>SUMIFS('2.1.census-prabhag mapping'!H:H, '2.1.census-prabhag mapping'!E:E, '3.prabhag'!C8, '2.1.census-prabhag mapping'!W:W, "huge aprox")</f>
        <v>168</v>
      </c>
      <c r="O8">
        <f t="shared" si="3"/>
        <v>0.57999999999999996</v>
      </c>
      <c r="P8">
        <f t="shared" si="4"/>
        <v>10597.150456706833</v>
      </c>
      <c r="Q8">
        <f t="shared" si="5"/>
        <v>0.86066005970621207</v>
      </c>
      <c r="R8">
        <f t="shared" si="6"/>
        <v>91461</v>
      </c>
      <c r="S8">
        <f t="shared" si="7"/>
        <v>106268.43777463124</v>
      </c>
      <c r="T8" s="9">
        <f t="shared" si="0"/>
        <v>0.36039767040484205</v>
      </c>
      <c r="U8" s="9">
        <f t="shared" si="8"/>
        <v>3.5939065422475609E-2</v>
      </c>
      <c r="V8" s="10">
        <f>SUMIF('2.1.census-prabhag mapping'!E:E,C8,'2.1.census-prabhag mapping'!K:K)+SUMIF('2.1.census-prabhag mapping'!E:E,C8,'2.1.census-prabhag mapping'!L:L)+SUMIF('2.1.census-prabhag mapping'!E:E,C8,'2.1.census-prabhag mapping'!N:N)</f>
        <v>613</v>
      </c>
      <c r="W8" s="11">
        <f>SUMIF('2.1.census-prabhag mapping'!E:E, C:C, '2.1.census-prabhag mapping'!O:O)</f>
        <v>0</v>
      </c>
      <c r="X8" s="11">
        <f t="shared" si="9"/>
        <v>613</v>
      </c>
      <c r="Y8" s="11">
        <f t="shared" si="1"/>
        <v>47.469820554649267</v>
      </c>
      <c r="Z8" s="12">
        <f t="shared" si="10"/>
        <v>47.910424305919328</v>
      </c>
      <c r="AA8" s="10">
        <f>COUNTIFS('2.1.census-prabhag mapping'!J:J, "OD", '2.1.census-prabhag mapping'!E:E, '3.prabhag'!C8)</f>
        <v>0</v>
      </c>
      <c r="AB8" s="12">
        <f t="shared" si="11"/>
        <v>0</v>
      </c>
      <c r="AC8" s="10">
        <f>SUMIF('2.1.census-prabhag mapping'!E:E, C8, '2.1.census-prabhag mapping'!P:P)</f>
        <v>4035</v>
      </c>
      <c r="AD8" s="11">
        <f t="shared" si="12"/>
        <v>15146</v>
      </c>
      <c r="AE8" s="11">
        <f t="shared" si="13"/>
        <v>7.2116480793060722</v>
      </c>
      <c r="AF8" s="12">
        <f t="shared" si="14"/>
        <v>6.0386240591575335</v>
      </c>
      <c r="AG8" s="10">
        <f t="shared" si="15"/>
        <v>27.34073431697767</v>
      </c>
      <c r="AH8" s="12">
        <f t="shared" si="16"/>
        <v>26.974524182538431</v>
      </c>
      <c r="AI8">
        <v>420</v>
      </c>
      <c r="AJ8">
        <v>1709</v>
      </c>
    </row>
    <row r="9" spans="1:36" x14ac:dyDescent="0.2">
      <c r="A9">
        <v>1</v>
      </c>
      <c r="B9" t="s">
        <v>1379</v>
      </c>
      <c r="C9">
        <v>6</v>
      </c>
      <c r="D9" t="s">
        <v>1382</v>
      </c>
      <c r="E9">
        <v>253778</v>
      </c>
      <c r="F9">
        <v>253778</v>
      </c>
      <c r="G9">
        <v>56108</v>
      </c>
      <c r="H9">
        <v>4431</v>
      </c>
      <c r="I9">
        <f t="shared" si="2"/>
        <v>23.94775850704152</v>
      </c>
      <c r="J9">
        <v>2.2397693993201599</v>
      </c>
      <c r="K9">
        <v>0.54389991469875598</v>
      </c>
      <c r="L9">
        <f>SUMIF('2.1.census-prabhag mapping'!E:E,'3.prabhag'!C9, '2.1.census-prabhag mapping'!G:G)</f>
        <v>12666</v>
      </c>
      <c r="M9">
        <f>SUMIF('2.1.census-prabhag mapping'!E:E,'3.prabhag'!C9, '2.1.census-prabhag mapping'!H:H)</f>
        <v>56818</v>
      </c>
      <c r="N9">
        <f>SUMIFS('2.1.census-prabhag mapping'!H:H, '2.1.census-prabhag mapping'!E:E, '3.prabhag'!C9, '2.1.census-prabhag mapping'!W:W, "huge aprox")</f>
        <v>920</v>
      </c>
      <c r="O9">
        <f t="shared" si="3"/>
        <v>1.62</v>
      </c>
      <c r="P9">
        <f t="shared" si="4"/>
        <v>10597.150456706833</v>
      </c>
      <c r="Q9">
        <f t="shared" si="5"/>
        <v>0.86066005970621207</v>
      </c>
      <c r="R9">
        <f t="shared" si="6"/>
        <v>91461</v>
      </c>
      <c r="S9">
        <f t="shared" si="7"/>
        <v>106268.43777463124</v>
      </c>
      <c r="T9" s="9">
        <f t="shared" si="0"/>
        <v>0.36039767040484205</v>
      </c>
      <c r="U9" s="9">
        <f t="shared" si="8"/>
        <v>3.5939065422475609E-2</v>
      </c>
      <c r="V9" s="10">
        <f>SUMIF('2.1.census-prabhag mapping'!E:E,C9,'2.1.census-prabhag mapping'!K:K)+SUMIF('2.1.census-prabhag mapping'!E:E,C9,'2.1.census-prabhag mapping'!L:L)+SUMIF('2.1.census-prabhag mapping'!E:E,C9,'2.1.census-prabhag mapping'!N:N)</f>
        <v>1175</v>
      </c>
      <c r="W9" s="11">
        <f>SUMIF('2.1.census-prabhag mapping'!E:E, C:C, '2.1.census-prabhag mapping'!O:O)</f>
        <v>0</v>
      </c>
      <c r="X9" s="11">
        <f t="shared" si="9"/>
        <v>1175</v>
      </c>
      <c r="Y9" s="11">
        <f t="shared" si="1"/>
        <v>48.35574468085106</v>
      </c>
      <c r="Z9" s="12">
        <f t="shared" si="10"/>
        <v>47.910424305919328</v>
      </c>
      <c r="AA9" s="10">
        <f>COUNTIFS('2.1.census-prabhag mapping'!J:J, "OD", '2.1.census-prabhag mapping'!E:E, '3.prabhag'!C9)</f>
        <v>0</v>
      </c>
      <c r="AB9" s="12">
        <f t="shared" si="11"/>
        <v>0</v>
      </c>
      <c r="AC9" s="10">
        <f>SUMIF('2.1.census-prabhag mapping'!E:E, C9, '2.1.census-prabhag mapping'!P:P)</f>
        <v>10144</v>
      </c>
      <c r="AD9" s="11">
        <f t="shared" si="12"/>
        <v>15146</v>
      </c>
      <c r="AE9" s="11">
        <f t="shared" si="13"/>
        <v>5.6011435331230288</v>
      </c>
      <c r="AF9" s="12">
        <f t="shared" si="14"/>
        <v>6.0386240591575335</v>
      </c>
      <c r="AG9" s="10">
        <f t="shared" si="15"/>
        <v>26.978444106987045</v>
      </c>
      <c r="AH9" s="12">
        <f t="shared" si="16"/>
        <v>26.974524182538431</v>
      </c>
      <c r="AI9">
        <v>1027</v>
      </c>
      <c r="AJ9">
        <v>1709</v>
      </c>
    </row>
    <row r="10" spans="1:36" x14ac:dyDescent="0.2">
      <c r="A10">
        <v>5</v>
      </c>
      <c r="B10" t="s">
        <v>1383</v>
      </c>
      <c r="C10">
        <v>15</v>
      </c>
      <c r="D10" t="s">
        <v>1384</v>
      </c>
      <c r="E10">
        <v>214275</v>
      </c>
      <c r="F10">
        <v>214275</v>
      </c>
      <c r="G10">
        <v>23382</v>
      </c>
      <c r="H10">
        <v>1855</v>
      </c>
      <c r="I10">
        <f t="shared" si="2"/>
        <v>5.8300435126611294</v>
      </c>
      <c r="J10">
        <v>2.0392595155218398</v>
      </c>
      <c r="K10">
        <v>3.7952612903025002E-3</v>
      </c>
      <c r="L10">
        <f>SUMIF('2.1.census-prabhag mapping'!E:E,'3.prabhag'!C10, '2.1.census-prabhag mapping'!G:G)</f>
        <v>26</v>
      </c>
      <c r="M10">
        <f>SUMIF('2.1.census-prabhag mapping'!E:E,'3.prabhag'!C10, '2.1.census-prabhag mapping'!H:H)</f>
        <v>115</v>
      </c>
      <c r="N10">
        <f>SUMIFS('2.1.census-prabhag mapping'!H:H, '2.1.census-prabhag mapping'!E:E, '3.prabhag'!C10, '2.1.census-prabhag mapping'!W:W, "huge aprox")</f>
        <v>0</v>
      </c>
      <c r="O10">
        <f t="shared" si="3"/>
        <v>0</v>
      </c>
      <c r="P10">
        <f t="shared" si="4"/>
        <v>36753.585034941527</v>
      </c>
      <c r="Q10">
        <f t="shared" si="5"/>
        <v>0.23733929866689749</v>
      </c>
      <c r="R10">
        <f t="shared" si="6"/>
        <v>46759</v>
      </c>
      <c r="S10">
        <f t="shared" si="7"/>
        <v>197013.30653051953</v>
      </c>
      <c r="T10" s="9">
        <f t="shared" si="0"/>
        <v>0.21821957764554895</v>
      </c>
      <c r="U10" s="9">
        <f t="shared" si="8"/>
        <v>4.0709695931336831E-2</v>
      </c>
      <c r="V10" s="10">
        <f>SUMIF('2.1.census-prabhag mapping'!E:E,C10,'2.1.census-prabhag mapping'!K:K)+SUMIF('2.1.census-prabhag mapping'!E:E,C10,'2.1.census-prabhag mapping'!L:L)+SUMIF('2.1.census-prabhag mapping'!E:E,C10,'2.1.census-prabhag mapping'!N:N)</f>
        <v>5</v>
      </c>
      <c r="W10" s="11">
        <f>SUMIF('2.1.census-prabhag mapping'!E:E, C:C, '2.1.census-prabhag mapping'!O:O)</f>
        <v>1</v>
      </c>
      <c r="X10" s="11">
        <f t="shared" si="9"/>
        <v>6</v>
      </c>
      <c r="Y10" s="11">
        <f t="shared" si="1"/>
        <v>19.166666666666668</v>
      </c>
      <c r="Z10" s="12">
        <f t="shared" si="10"/>
        <v>55.010588235294115</v>
      </c>
      <c r="AA10" s="10">
        <f>COUNTIFS('2.1.census-prabhag mapping'!J:J, "OD", '2.1.census-prabhag mapping'!E:E, '3.prabhag'!C10)</f>
        <v>0</v>
      </c>
      <c r="AB10" s="12">
        <f t="shared" si="11"/>
        <v>0</v>
      </c>
      <c r="AC10" s="10">
        <f>SUMIF('2.1.census-prabhag mapping'!E:E, C10, '2.1.census-prabhag mapping'!P:P)</f>
        <v>3</v>
      </c>
      <c r="AD10" s="11">
        <f t="shared" si="12"/>
        <v>4336</v>
      </c>
      <c r="AE10" s="11">
        <f t="shared" si="13"/>
        <v>38.333333333333336</v>
      </c>
      <c r="AF10" s="12">
        <f t="shared" si="14"/>
        <v>10.78390221402214</v>
      </c>
      <c r="AG10" s="10">
        <f t="shared" si="15"/>
        <v>28.75</v>
      </c>
      <c r="AH10" s="12">
        <f t="shared" si="16"/>
        <v>32.897245224658128</v>
      </c>
      <c r="AI10">
        <v>358</v>
      </c>
      <c r="AJ10">
        <v>2442</v>
      </c>
    </row>
    <row r="11" spans="1:36" x14ac:dyDescent="0.2">
      <c r="A11">
        <v>5</v>
      </c>
      <c r="B11" t="s">
        <v>1383</v>
      </c>
      <c r="C11">
        <v>16</v>
      </c>
      <c r="D11" t="s">
        <v>1385</v>
      </c>
      <c r="E11">
        <v>214275</v>
      </c>
      <c r="F11">
        <v>214275</v>
      </c>
      <c r="G11">
        <v>23382</v>
      </c>
      <c r="H11">
        <v>1855</v>
      </c>
      <c r="I11">
        <f t="shared" si="2"/>
        <v>5.8300435126611294</v>
      </c>
      <c r="J11">
        <v>1.06483459360062</v>
      </c>
      <c r="K11">
        <v>0.10642426815997</v>
      </c>
      <c r="L11">
        <f>SUMIF('2.1.census-prabhag mapping'!E:E,'3.prabhag'!C11, '2.1.census-prabhag mapping'!G:G)</f>
        <v>5572</v>
      </c>
      <c r="M11">
        <f>SUMIF('2.1.census-prabhag mapping'!E:E,'3.prabhag'!C11, '2.1.census-prabhag mapping'!H:H)</f>
        <v>24891</v>
      </c>
      <c r="N11">
        <f>SUMIFS('2.1.census-prabhag mapping'!H:H, '2.1.census-prabhag mapping'!E:E, '3.prabhag'!C11, '2.1.census-prabhag mapping'!W:W, "huge aprox")</f>
        <v>4660</v>
      </c>
      <c r="O11">
        <f t="shared" si="3"/>
        <v>18.72</v>
      </c>
      <c r="P11">
        <f t="shared" si="4"/>
        <v>36753.585034941527</v>
      </c>
      <c r="Q11">
        <f t="shared" si="5"/>
        <v>0.23733929866689749</v>
      </c>
      <c r="R11">
        <f t="shared" si="6"/>
        <v>46759</v>
      </c>
      <c r="S11">
        <f t="shared" si="7"/>
        <v>197013.30653051953</v>
      </c>
      <c r="T11" s="9">
        <f t="shared" si="0"/>
        <v>0.21821957764554895</v>
      </c>
      <c r="U11" s="9">
        <f t="shared" si="8"/>
        <v>4.0709695931336831E-2</v>
      </c>
      <c r="V11" s="10">
        <f>SUMIF('2.1.census-prabhag mapping'!E:E,C11,'2.1.census-prabhag mapping'!K:K)+SUMIF('2.1.census-prabhag mapping'!E:E,C11,'2.1.census-prabhag mapping'!L:L)+SUMIF('2.1.census-prabhag mapping'!E:E,C11,'2.1.census-prabhag mapping'!N:N)</f>
        <v>326</v>
      </c>
      <c r="W11" s="11">
        <f>SUMIF('2.1.census-prabhag mapping'!E:E, C:C, '2.1.census-prabhag mapping'!O:O)</f>
        <v>15</v>
      </c>
      <c r="X11" s="11">
        <f t="shared" si="9"/>
        <v>341</v>
      </c>
      <c r="Y11" s="11">
        <f t="shared" si="1"/>
        <v>72.994134897360709</v>
      </c>
      <c r="Z11" s="12">
        <f t="shared" si="10"/>
        <v>55.010588235294115</v>
      </c>
      <c r="AA11" s="10">
        <f>COUNTIFS('2.1.census-prabhag mapping'!J:J, "OD", '2.1.census-prabhag mapping'!E:E, '3.prabhag'!C11)</f>
        <v>0</v>
      </c>
      <c r="AB11" s="12">
        <f t="shared" si="11"/>
        <v>0</v>
      </c>
      <c r="AC11" s="10">
        <f>SUMIF('2.1.census-prabhag mapping'!E:E, C11, '2.1.census-prabhag mapping'!P:P)</f>
        <v>1540</v>
      </c>
      <c r="AD11" s="11">
        <f t="shared" si="12"/>
        <v>4336</v>
      </c>
      <c r="AE11" s="11">
        <f t="shared" si="13"/>
        <v>16.162987012987013</v>
      </c>
      <c r="AF11" s="12">
        <f t="shared" si="14"/>
        <v>10.78390221402214</v>
      </c>
      <c r="AG11" s="10">
        <f t="shared" si="15"/>
        <v>44.578560955173863</v>
      </c>
      <c r="AH11" s="12">
        <f t="shared" si="16"/>
        <v>32.897245224658128</v>
      </c>
      <c r="AI11">
        <v>737</v>
      </c>
      <c r="AJ11">
        <v>2442</v>
      </c>
    </row>
    <row r="12" spans="1:36" x14ac:dyDescent="0.2">
      <c r="A12">
        <v>5</v>
      </c>
      <c r="B12" t="s">
        <v>1383</v>
      </c>
      <c r="C12">
        <v>29</v>
      </c>
      <c r="D12" t="s">
        <v>1386</v>
      </c>
      <c r="E12">
        <v>214275</v>
      </c>
      <c r="F12">
        <v>214275</v>
      </c>
      <c r="G12">
        <v>23382</v>
      </c>
      <c r="H12">
        <v>1855</v>
      </c>
      <c r="I12">
        <f t="shared" si="2"/>
        <v>5.8300435126611294</v>
      </c>
      <c r="J12">
        <v>2.72594940353867</v>
      </c>
      <c r="K12">
        <v>0.12711976921662499</v>
      </c>
      <c r="L12">
        <f>SUMIF('2.1.census-prabhag mapping'!E:E,'3.prabhag'!C12, '2.1.census-prabhag mapping'!G:G)</f>
        <v>4740</v>
      </c>
      <c r="M12">
        <f>SUMIF('2.1.census-prabhag mapping'!E:E,'3.prabhag'!C12, '2.1.census-prabhag mapping'!H:H)</f>
        <v>21753</v>
      </c>
      <c r="N12">
        <f>SUMIFS('2.1.census-prabhag mapping'!H:H, '2.1.census-prabhag mapping'!E:E, '3.prabhag'!C12, '2.1.census-prabhag mapping'!W:W, "huge aprox")</f>
        <v>4325</v>
      </c>
      <c r="O12">
        <f t="shared" si="3"/>
        <v>19.88</v>
      </c>
      <c r="P12">
        <f t="shared" si="4"/>
        <v>36753.585034941527</v>
      </c>
      <c r="Q12">
        <f t="shared" si="5"/>
        <v>0.23733929866689749</v>
      </c>
      <c r="R12">
        <f t="shared" si="6"/>
        <v>46759</v>
      </c>
      <c r="S12">
        <f t="shared" si="7"/>
        <v>197013.30653051953</v>
      </c>
      <c r="T12" s="9">
        <f t="shared" si="0"/>
        <v>0.21821957764554895</v>
      </c>
      <c r="U12" s="9">
        <f t="shared" si="8"/>
        <v>4.0709695931336831E-2</v>
      </c>
      <c r="V12" s="10">
        <f>SUMIF('2.1.census-prabhag mapping'!E:E,C12,'2.1.census-prabhag mapping'!K:K)+SUMIF('2.1.census-prabhag mapping'!E:E,C12,'2.1.census-prabhag mapping'!L:L)+SUMIF('2.1.census-prabhag mapping'!E:E,C12,'2.1.census-prabhag mapping'!N:N)</f>
        <v>468</v>
      </c>
      <c r="W12" s="11">
        <f>SUMIF('2.1.census-prabhag mapping'!E:E, C:C, '2.1.census-prabhag mapping'!O:O)</f>
        <v>35</v>
      </c>
      <c r="X12" s="11">
        <f t="shared" si="9"/>
        <v>503</v>
      </c>
      <c r="Y12" s="11">
        <f t="shared" si="1"/>
        <v>43.246520874751489</v>
      </c>
      <c r="Z12" s="12">
        <f t="shared" si="10"/>
        <v>55.010588235294115</v>
      </c>
      <c r="AA12" s="10">
        <f>COUNTIFS('2.1.census-prabhag mapping'!J:J, "OD", '2.1.census-prabhag mapping'!E:E, '3.prabhag'!C12)</f>
        <v>0</v>
      </c>
      <c r="AB12" s="12">
        <f t="shared" si="11"/>
        <v>0</v>
      </c>
      <c r="AC12" s="10">
        <f>SUMIF('2.1.census-prabhag mapping'!E:E, C12, '2.1.census-prabhag mapping'!P:P)</f>
        <v>2793</v>
      </c>
      <c r="AD12" s="11">
        <f t="shared" si="12"/>
        <v>4336</v>
      </c>
      <c r="AE12" s="11">
        <f t="shared" si="13"/>
        <v>7.788399570354458</v>
      </c>
      <c r="AF12" s="12">
        <f t="shared" si="14"/>
        <v>10.78390221402214</v>
      </c>
      <c r="AG12" s="10">
        <f t="shared" si="15"/>
        <v>25.517460222552973</v>
      </c>
      <c r="AH12" s="12">
        <f t="shared" si="16"/>
        <v>32.897245224658128</v>
      </c>
      <c r="AI12">
        <v>1347</v>
      </c>
      <c r="AJ12">
        <v>2442</v>
      </c>
    </row>
    <row r="13" spans="1:36" x14ac:dyDescent="0.2">
      <c r="A13">
        <v>2</v>
      </c>
      <c r="B13" t="s">
        <v>1387</v>
      </c>
      <c r="C13">
        <v>14</v>
      </c>
      <c r="D13" t="s">
        <v>1388</v>
      </c>
      <c r="E13">
        <v>169891</v>
      </c>
      <c r="F13">
        <v>169891</v>
      </c>
      <c r="G13">
        <v>26104</v>
      </c>
      <c r="H13">
        <v>2601</v>
      </c>
      <c r="I13">
        <f t="shared" si="2"/>
        <v>16.519455438852059</v>
      </c>
      <c r="J13">
        <v>5.9784307265757599</v>
      </c>
      <c r="K13">
        <v>0.19512013647179799</v>
      </c>
      <c r="L13">
        <f>SUMIF('2.1.census-prabhag mapping'!E:E,'3.prabhag'!C13, '2.1.census-prabhag mapping'!G:G)</f>
        <v>4873</v>
      </c>
      <c r="M13">
        <f>SUMIF('2.1.census-prabhag mapping'!E:E,'3.prabhag'!C13, '2.1.census-prabhag mapping'!H:H)</f>
        <v>22270</v>
      </c>
      <c r="N13">
        <f>SUMIFS('2.1.census-prabhag mapping'!H:H, '2.1.census-prabhag mapping'!E:E, '3.prabhag'!C13, '2.1.census-prabhag mapping'!W:W, "huge aprox")</f>
        <v>3746</v>
      </c>
      <c r="O13">
        <f t="shared" si="3"/>
        <v>16.82</v>
      </c>
      <c r="P13">
        <f t="shared" si="4"/>
        <v>10284.297846794263</v>
      </c>
      <c r="Q13">
        <f t="shared" si="5"/>
        <v>0.46201586342520001</v>
      </c>
      <c r="R13">
        <f t="shared" si="6"/>
        <v>79426</v>
      </c>
      <c r="S13">
        <f t="shared" si="7"/>
        <v>171911.84608071149</v>
      </c>
      <c r="T13" s="9">
        <f t="shared" si="0"/>
        <v>0.46751152209357766</v>
      </c>
      <c r="U13" s="9">
        <f t="shared" si="8"/>
        <v>2.7967983880303113E-2</v>
      </c>
      <c r="V13" s="10">
        <f>SUMIF('2.1.census-prabhag mapping'!E:E,C13,'2.1.census-prabhag mapping'!K:K)+SUMIF('2.1.census-prabhag mapping'!E:E,C13,'2.1.census-prabhag mapping'!L:L)+SUMIF('2.1.census-prabhag mapping'!E:E,C13,'2.1.census-prabhag mapping'!N:N)</f>
        <v>294</v>
      </c>
      <c r="W13" s="11">
        <f>SUMIF('2.1.census-prabhag mapping'!E:E, C:C, '2.1.census-prabhag mapping'!O:O)</f>
        <v>28</v>
      </c>
      <c r="X13" s="11">
        <f t="shared" si="9"/>
        <v>322</v>
      </c>
      <c r="Y13" s="11">
        <f t="shared" si="1"/>
        <v>69.161490683229815</v>
      </c>
      <c r="Z13" s="12">
        <f t="shared" si="10"/>
        <v>69.733099209833185</v>
      </c>
      <c r="AA13" s="10">
        <f>COUNTIFS('2.1.census-prabhag mapping'!J:J, "OD", '2.1.census-prabhag mapping'!E:E, '3.prabhag'!C13)</f>
        <v>0</v>
      </c>
      <c r="AB13" s="12">
        <f t="shared" si="11"/>
        <v>0</v>
      </c>
      <c r="AC13" s="10">
        <f>SUMIF('2.1.census-prabhag mapping'!E:E, C13, '2.1.census-prabhag mapping'!P:P)</f>
        <v>1468</v>
      </c>
      <c r="AD13" s="11">
        <f t="shared" si="12"/>
        <v>7748</v>
      </c>
      <c r="AE13" s="11">
        <f t="shared" si="13"/>
        <v>15.170299727520437</v>
      </c>
      <c r="AF13" s="12">
        <f t="shared" si="14"/>
        <v>10.251161590087765</v>
      </c>
      <c r="AG13" s="10">
        <f t="shared" si="15"/>
        <v>42.165895205375122</v>
      </c>
      <c r="AH13" s="12">
        <f t="shared" si="16"/>
        <v>39.992130399960473</v>
      </c>
      <c r="AI13">
        <v>711</v>
      </c>
      <c r="AJ13">
        <v>1608</v>
      </c>
    </row>
    <row r="14" spans="1:36" x14ac:dyDescent="0.2">
      <c r="A14">
        <v>2</v>
      </c>
      <c r="B14" t="s">
        <v>1387</v>
      </c>
      <c r="C14">
        <v>7</v>
      </c>
      <c r="D14" t="s">
        <v>1389</v>
      </c>
      <c r="E14">
        <v>169891</v>
      </c>
      <c r="F14">
        <v>169891</v>
      </c>
      <c r="G14">
        <v>26104</v>
      </c>
      <c r="H14">
        <v>2601</v>
      </c>
      <c r="I14">
        <f t="shared" si="2"/>
        <v>16.519455438852059</v>
      </c>
      <c r="J14">
        <v>10.5410247122763</v>
      </c>
      <c r="K14">
        <v>0.26689572695340202</v>
      </c>
      <c r="L14">
        <f>SUMIF('2.1.census-prabhag mapping'!E:E,'3.prabhag'!C14, '2.1.census-prabhag mapping'!G:G)</f>
        <v>12758</v>
      </c>
      <c r="M14">
        <f>SUMIF('2.1.census-prabhag mapping'!E:E,'3.prabhag'!C14, '2.1.census-prabhag mapping'!H:H)</f>
        <v>57156</v>
      </c>
      <c r="N14">
        <f>SUMIFS('2.1.census-prabhag mapping'!H:H, '2.1.census-prabhag mapping'!E:E, '3.prabhag'!C14, '2.1.census-prabhag mapping'!W:W, "huge aprox")</f>
        <v>30501</v>
      </c>
      <c r="O14">
        <f t="shared" si="3"/>
        <v>53.36</v>
      </c>
      <c r="P14">
        <f t="shared" si="4"/>
        <v>10284.297846794263</v>
      </c>
      <c r="Q14">
        <f t="shared" si="5"/>
        <v>0.46201586342520001</v>
      </c>
      <c r="R14">
        <f t="shared" si="6"/>
        <v>79426</v>
      </c>
      <c r="S14">
        <f t="shared" si="7"/>
        <v>171911.84608071149</v>
      </c>
      <c r="T14" s="9">
        <f t="shared" si="0"/>
        <v>0.46751152209357766</v>
      </c>
      <c r="U14" s="9">
        <f t="shared" si="8"/>
        <v>2.7967983880303113E-2</v>
      </c>
      <c r="V14" s="10">
        <f>SUMIF('2.1.census-prabhag mapping'!E:E,C14,'2.1.census-prabhag mapping'!K:K)+SUMIF('2.1.census-prabhag mapping'!E:E,C14,'2.1.census-prabhag mapping'!L:L)+SUMIF('2.1.census-prabhag mapping'!E:E,C14,'2.1.census-prabhag mapping'!N:N)</f>
        <v>786</v>
      </c>
      <c r="W14" s="11">
        <f>SUMIF('2.1.census-prabhag mapping'!E:E, C:C, '2.1.census-prabhag mapping'!O:O)</f>
        <v>31</v>
      </c>
      <c r="X14" s="11">
        <f t="shared" si="9"/>
        <v>817</v>
      </c>
      <c r="Y14" s="11">
        <f t="shared" si="1"/>
        <v>69.958384332925334</v>
      </c>
      <c r="Z14" s="12">
        <f t="shared" si="10"/>
        <v>69.733099209833185</v>
      </c>
      <c r="AA14" s="10">
        <f>COUNTIFS('2.1.census-prabhag mapping'!J:J, "OD", '2.1.census-prabhag mapping'!E:E, '3.prabhag'!C14)</f>
        <v>0</v>
      </c>
      <c r="AB14" s="12">
        <f t="shared" si="11"/>
        <v>0</v>
      </c>
      <c r="AC14" s="10">
        <f>SUMIF('2.1.census-prabhag mapping'!E:E, C14, '2.1.census-prabhag mapping'!P:P)</f>
        <v>6280</v>
      </c>
      <c r="AD14" s="11">
        <f t="shared" si="12"/>
        <v>7748</v>
      </c>
      <c r="AE14" s="11">
        <f t="shared" si="13"/>
        <v>9.1012738853503183</v>
      </c>
      <c r="AF14" s="12">
        <f t="shared" si="14"/>
        <v>10.251161590087765</v>
      </c>
      <c r="AG14" s="10">
        <f t="shared" si="15"/>
        <v>39.529829109137829</v>
      </c>
      <c r="AH14" s="12">
        <f t="shared" si="16"/>
        <v>39.992130399960473</v>
      </c>
      <c r="AI14">
        <v>897</v>
      </c>
      <c r="AJ14">
        <v>1608</v>
      </c>
    </row>
    <row r="15" spans="1:36" x14ac:dyDescent="0.2">
      <c r="A15">
        <v>5</v>
      </c>
      <c r="B15" t="s">
        <v>1295</v>
      </c>
      <c r="C15">
        <v>28</v>
      </c>
      <c r="D15" t="s">
        <v>1390</v>
      </c>
      <c r="E15">
        <v>200255</v>
      </c>
      <c r="F15">
        <v>200255</v>
      </c>
      <c r="G15">
        <v>34433</v>
      </c>
      <c r="H15">
        <v>1808</v>
      </c>
      <c r="I15">
        <f t="shared" si="2"/>
        <v>9.2242596988076304</v>
      </c>
      <c r="J15">
        <v>4.1516513624640403</v>
      </c>
      <c r="K15">
        <v>8.2352015670294196E-2</v>
      </c>
      <c r="L15">
        <f>SUMIF('2.1.census-prabhag mapping'!E:E,'3.prabhag'!C15, '2.1.census-prabhag mapping'!G:G)</f>
        <v>4669</v>
      </c>
      <c r="M15">
        <f>SUMIF('2.1.census-prabhag mapping'!E:E,'3.prabhag'!C15, '2.1.census-prabhag mapping'!H:H)</f>
        <v>20581</v>
      </c>
      <c r="N15">
        <f>SUMIFS('2.1.census-prabhag mapping'!H:H, '2.1.census-prabhag mapping'!E:E, '3.prabhag'!C15, '2.1.census-prabhag mapping'!W:W, "huge aprox")</f>
        <v>0</v>
      </c>
      <c r="O15">
        <f t="shared" si="3"/>
        <v>0</v>
      </c>
      <c r="P15">
        <f t="shared" si="4"/>
        <v>21709.601262189732</v>
      </c>
      <c r="Q15">
        <f t="shared" si="5"/>
        <v>0.1561092017048627</v>
      </c>
      <c r="R15">
        <f t="shared" si="6"/>
        <v>38256</v>
      </c>
      <c r="S15">
        <f t="shared" si="7"/>
        <v>245059.22509504671</v>
      </c>
      <c r="T15" s="9">
        <f t="shared" si="0"/>
        <v>0.19103642855359418</v>
      </c>
      <c r="U15" s="9">
        <f t="shared" si="8"/>
        <v>1.6923764811721649E-2</v>
      </c>
      <c r="V15" s="10">
        <f>SUMIF('2.1.census-prabhag mapping'!E:E,C15,'2.1.census-prabhag mapping'!K:K)+SUMIF('2.1.census-prabhag mapping'!E:E,C15,'2.1.census-prabhag mapping'!L:L)+SUMIF('2.1.census-prabhag mapping'!E:E,C15,'2.1.census-prabhag mapping'!N:N)</f>
        <v>447</v>
      </c>
      <c r="W15" s="11">
        <f>SUMIF('2.1.census-prabhag mapping'!E:E, C:C, '2.1.census-prabhag mapping'!O:O)</f>
        <v>33</v>
      </c>
      <c r="X15" s="11">
        <f t="shared" si="9"/>
        <v>480</v>
      </c>
      <c r="Y15" s="11">
        <f t="shared" si="1"/>
        <v>42.877083333333331</v>
      </c>
      <c r="Z15" s="12">
        <f t="shared" si="10"/>
        <v>43.032620922384702</v>
      </c>
      <c r="AA15" s="10">
        <f>COUNTIFS('2.1.census-prabhag mapping'!J:J, "OD", '2.1.census-prabhag mapping'!E:E, '3.prabhag'!C15)</f>
        <v>0</v>
      </c>
      <c r="AB15" s="12">
        <f t="shared" si="11"/>
        <v>0</v>
      </c>
      <c r="AC15" s="10">
        <f>SUMIF('2.1.census-prabhag mapping'!E:E, C15, '2.1.census-prabhag mapping'!P:P)</f>
        <v>3686</v>
      </c>
      <c r="AD15" s="11">
        <f t="shared" si="12"/>
        <v>6896</v>
      </c>
      <c r="AE15" s="11">
        <f t="shared" si="13"/>
        <v>5.5835594139989144</v>
      </c>
      <c r="AF15" s="12">
        <f t="shared" si="14"/>
        <v>5.5475638051044083</v>
      </c>
      <c r="AG15" s="10">
        <f t="shared" si="15"/>
        <v>24.230321373666122</v>
      </c>
      <c r="AH15" s="12">
        <f t="shared" si="16"/>
        <v>24.290092363744556</v>
      </c>
      <c r="AI15">
        <v>446</v>
      </c>
      <c r="AJ15">
        <v>1362</v>
      </c>
    </row>
    <row r="16" spans="1:36" x14ac:dyDescent="0.2">
      <c r="A16">
        <v>5</v>
      </c>
      <c r="B16" t="s">
        <v>1295</v>
      </c>
      <c r="C16">
        <v>36</v>
      </c>
      <c r="D16" t="s">
        <v>1391</v>
      </c>
      <c r="E16">
        <v>200255</v>
      </c>
      <c r="F16">
        <v>200255</v>
      </c>
      <c r="G16">
        <v>34433</v>
      </c>
      <c r="H16">
        <v>1808</v>
      </c>
      <c r="I16">
        <f t="shared" si="2"/>
        <v>9.2242596988076304</v>
      </c>
      <c r="J16">
        <v>3.7568543315093299</v>
      </c>
      <c r="K16">
        <v>7.3757186034568503E-2</v>
      </c>
      <c r="L16">
        <f>SUMIF('2.1.census-prabhag mapping'!E:E,'3.prabhag'!C16, '2.1.census-prabhag mapping'!G:G)</f>
        <v>4004</v>
      </c>
      <c r="M16">
        <f>SUMIF('2.1.census-prabhag mapping'!E:E,'3.prabhag'!C16, '2.1.census-prabhag mapping'!H:H)</f>
        <v>17675</v>
      </c>
      <c r="N16">
        <f>SUMIFS('2.1.census-prabhag mapping'!H:H, '2.1.census-prabhag mapping'!E:E, '3.prabhag'!C16, '2.1.census-prabhag mapping'!W:W, "huge aprox")</f>
        <v>0</v>
      </c>
      <c r="O16">
        <f t="shared" si="3"/>
        <v>0</v>
      </c>
      <c r="P16">
        <f t="shared" si="4"/>
        <v>21709.601262189732</v>
      </c>
      <c r="Q16">
        <f t="shared" si="5"/>
        <v>0.1561092017048627</v>
      </c>
      <c r="R16">
        <f t="shared" si="6"/>
        <v>38256</v>
      </c>
      <c r="S16">
        <f t="shared" si="7"/>
        <v>245059.22509504671</v>
      </c>
      <c r="T16" s="9">
        <f t="shared" si="0"/>
        <v>0.19103642855359418</v>
      </c>
      <c r="U16" s="9">
        <f t="shared" si="8"/>
        <v>1.6923764811721649E-2</v>
      </c>
      <c r="V16" s="10">
        <f>SUMIF('2.1.census-prabhag mapping'!E:E,C16,'2.1.census-prabhag mapping'!K:K)+SUMIF('2.1.census-prabhag mapping'!E:E,C16,'2.1.census-prabhag mapping'!L:L)+SUMIF('2.1.census-prabhag mapping'!E:E,C16,'2.1.census-prabhag mapping'!N:N)</f>
        <v>409</v>
      </c>
      <c r="W16" s="11">
        <f>SUMIF('2.1.census-prabhag mapping'!E:E, C:C, '2.1.census-prabhag mapping'!O:O)</f>
        <v>0</v>
      </c>
      <c r="X16" s="11">
        <f t="shared" si="9"/>
        <v>409</v>
      </c>
      <c r="Y16" s="11">
        <f t="shared" si="1"/>
        <v>43.215158924205376</v>
      </c>
      <c r="Z16" s="12">
        <f t="shared" si="10"/>
        <v>43.032620922384702</v>
      </c>
      <c r="AA16" s="10">
        <f>COUNTIFS('2.1.census-prabhag mapping'!J:J, "OD", '2.1.census-prabhag mapping'!E:E, '3.prabhag'!C16)</f>
        <v>0</v>
      </c>
      <c r="AB16" s="12">
        <f t="shared" si="11"/>
        <v>0</v>
      </c>
      <c r="AC16" s="10">
        <f>SUMIF('2.1.census-prabhag mapping'!E:E, C16, '2.1.census-prabhag mapping'!P:P)</f>
        <v>3210</v>
      </c>
      <c r="AD16" s="11">
        <f t="shared" si="12"/>
        <v>6896</v>
      </c>
      <c r="AE16" s="11">
        <f t="shared" si="13"/>
        <v>5.5062305295950154</v>
      </c>
      <c r="AF16" s="12">
        <f t="shared" si="14"/>
        <v>5.5475638051044083</v>
      </c>
      <c r="AG16" s="10">
        <f t="shared" si="15"/>
        <v>24.360694726900196</v>
      </c>
      <c r="AH16" s="12">
        <f t="shared" si="16"/>
        <v>24.290092363744556</v>
      </c>
      <c r="AI16">
        <v>591</v>
      </c>
      <c r="AJ16">
        <v>1362</v>
      </c>
    </row>
    <row r="17" spans="1:36" x14ac:dyDescent="0.2">
      <c r="A17">
        <v>5</v>
      </c>
      <c r="B17" t="s">
        <v>1295</v>
      </c>
      <c r="C17">
        <v>37</v>
      </c>
      <c r="D17" t="s">
        <v>1392</v>
      </c>
      <c r="E17">
        <v>200255</v>
      </c>
      <c r="F17">
        <v>200255</v>
      </c>
      <c r="G17">
        <v>34433</v>
      </c>
      <c r="H17">
        <v>1808</v>
      </c>
      <c r="I17">
        <f t="shared" si="2"/>
        <v>9.2242596988076304</v>
      </c>
      <c r="J17">
        <v>1.31575400483426</v>
      </c>
      <c r="K17">
        <v>0</v>
      </c>
      <c r="L17">
        <f>SUMIF('2.1.census-prabhag mapping'!E:E,'3.prabhag'!C17, '2.1.census-prabhag mapping'!G:G)</f>
        <v>0</v>
      </c>
      <c r="M17">
        <f>SUMIF('2.1.census-prabhag mapping'!E:E,'3.prabhag'!C17, '2.1.census-prabhag mapping'!H:H)</f>
        <v>0</v>
      </c>
      <c r="N17">
        <f>SUMIFS('2.1.census-prabhag mapping'!H:H, '2.1.census-prabhag mapping'!E:E, '3.prabhag'!C17, '2.1.census-prabhag mapping'!W:W, "huge aprox")</f>
        <v>0</v>
      </c>
      <c r="O17" t="str">
        <f t="shared" si="3"/>
        <v>NA</v>
      </c>
      <c r="P17">
        <f t="shared" si="4"/>
        <v>21709.601262189732</v>
      </c>
      <c r="Q17">
        <f t="shared" si="5"/>
        <v>0.1561092017048627</v>
      </c>
      <c r="R17">
        <f t="shared" si="6"/>
        <v>38256</v>
      </c>
      <c r="S17">
        <f t="shared" si="7"/>
        <v>245059.22509504671</v>
      </c>
      <c r="T17" s="9">
        <f t="shared" si="0"/>
        <v>0.19103642855359418</v>
      </c>
      <c r="U17" s="9">
        <f t="shared" si="8"/>
        <v>1.6923764811721649E-2</v>
      </c>
      <c r="V17" s="10">
        <f>SUMIF('2.1.census-prabhag mapping'!E:E,C17,'2.1.census-prabhag mapping'!K:K)+SUMIF('2.1.census-prabhag mapping'!E:E,C17,'2.1.census-prabhag mapping'!L:L)+SUMIF('2.1.census-prabhag mapping'!E:E,C17,'2.1.census-prabhag mapping'!N:N)</f>
        <v>0</v>
      </c>
      <c r="W17" s="11">
        <f>SUMIF('2.1.census-prabhag mapping'!E:E, C:C, '2.1.census-prabhag mapping'!O:O)</f>
        <v>0</v>
      </c>
      <c r="X17" s="11">
        <f t="shared" si="9"/>
        <v>0</v>
      </c>
      <c r="Y17" s="11" t="s">
        <v>487</v>
      </c>
      <c r="Z17" s="12">
        <f t="shared" si="10"/>
        <v>43.032620922384702</v>
      </c>
      <c r="AA17" s="10">
        <f>COUNTIFS('2.1.census-prabhag mapping'!J:J, "OD", '2.1.census-prabhag mapping'!E:E, '3.prabhag'!C17)</f>
        <v>0</v>
      </c>
      <c r="AB17" s="12">
        <f t="shared" si="11"/>
        <v>0</v>
      </c>
      <c r="AC17" s="10">
        <f>SUMIF('2.1.census-prabhag mapping'!E:E, C17, '2.1.census-prabhag mapping'!P:P)</f>
        <v>0</v>
      </c>
      <c r="AD17" s="11">
        <f t="shared" si="12"/>
        <v>6896</v>
      </c>
      <c r="AE17" s="11" t="s">
        <v>487</v>
      </c>
      <c r="AF17" s="12">
        <f t="shared" si="14"/>
        <v>5.5475638051044083</v>
      </c>
      <c r="AG17" s="10" t="s">
        <v>487</v>
      </c>
      <c r="AH17" s="12">
        <f t="shared" si="16"/>
        <v>24.290092363744556</v>
      </c>
      <c r="AI17">
        <v>325</v>
      </c>
      <c r="AJ17">
        <v>1362</v>
      </c>
    </row>
    <row r="18" spans="1:36" x14ac:dyDescent="0.2">
      <c r="A18">
        <v>4</v>
      </c>
      <c r="B18" t="s">
        <v>1393</v>
      </c>
      <c r="C18">
        <v>24</v>
      </c>
      <c r="D18" t="s">
        <v>1394</v>
      </c>
      <c r="E18">
        <v>204644</v>
      </c>
      <c r="F18">
        <v>204644</v>
      </c>
      <c r="G18">
        <v>25925</v>
      </c>
      <c r="H18">
        <v>1712</v>
      </c>
      <c r="I18">
        <f t="shared" si="2"/>
        <v>14.464256030092169</v>
      </c>
      <c r="J18">
        <v>5.5194611537484999</v>
      </c>
      <c r="K18">
        <v>0.33788786603690901</v>
      </c>
      <c r="L18">
        <f>SUMIF('2.1.census-prabhag mapping'!E:E,'3.prabhag'!C18, '2.1.census-prabhag mapping'!G:G)</f>
        <v>7557</v>
      </c>
      <c r="M18">
        <f>SUMIF('2.1.census-prabhag mapping'!E:E,'3.prabhag'!C18, '2.1.census-prabhag mapping'!H:H)</f>
        <v>33476</v>
      </c>
      <c r="N18">
        <f>SUMIFS('2.1.census-prabhag mapping'!H:H, '2.1.census-prabhag mapping'!E:E, '3.prabhag'!C18, '2.1.census-prabhag mapping'!W:W, "huge aprox")</f>
        <v>9806</v>
      </c>
      <c r="O18">
        <f t="shared" si="3"/>
        <v>29.29</v>
      </c>
      <c r="P18">
        <f t="shared" si="4"/>
        <v>14148.256196118782</v>
      </c>
      <c r="Q18">
        <f t="shared" si="5"/>
        <v>0.37996899138386814</v>
      </c>
      <c r="R18">
        <f t="shared" si="6"/>
        <v>44506</v>
      </c>
      <c r="S18">
        <f t="shared" si="7"/>
        <v>117130.61067932591</v>
      </c>
      <c r="T18" s="9">
        <f t="shared" si="0"/>
        <v>0.21748011180391313</v>
      </c>
      <c r="U18" s="9">
        <f t="shared" si="8"/>
        <v>2.6269515044075646E-2</v>
      </c>
      <c r="V18" s="10">
        <f>SUMIF('2.1.census-prabhag mapping'!E:E,C18,'2.1.census-prabhag mapping'!K:K)+SUMIF('2.1.census-prabhag mapping'!E:E,C18,'2.1.census-prabhag mapping'!L:L)+SUMIF('2.1.census-prabhag mapping'!E:E,C18,'2.1.census-prabhag mapping'!N:N)</f>
        <v>857</v>
      </c>
      <c r="W18" s="11">
        <f>SUMIF('2.1.census-prabhag mapping'!E:E, C:C, '2.1.census-prabhag mapping'!O:O)</f>
        <v>108</v>
      </c>
      <c r="X18" s="11">
        <f t="shared" si="9"/>
        <v>965</v>
      </c>
      <c r="Y18" s="11">
        <f>M18/X18</f>
        <v>34.690155440414507</v>
      </c>
      <c r="Z18" s="12">
        <f t="shared" si="10"/>
        <v>36.965116279069768</v>
      </c>
      <c r="AA18" s="10">
        <f>COUNTIFS('2.1.census-prabhag mapping'!J:J, "OD", '2.1.census-prabhag mapping'!E:E, '3.prabhag'!C18)</f>
        <v>1</v>
      </c>
      <c r="AB18" s="12">
        <f t="shared" si="11"/>
        <v>1</v>
      </c>
      <c r="AC18" s="10">
        <f>SUMIF('2.1.census-prabhag mapping'!E:E, C18, '2.1.census-prabhag mapping'!P:P)</f>
        <v>1348</v>
      </c>
      <c r="AD18" s="11">
        <f t="shared" si="12"/>
        <v>2386</v>
      </c>
      <c r="AE18" s="11">
        <f t="shared" si="13"/>
        <v>24.833827893175073</v>
      </c>
      <c r="AF18" s="12">
        <f t="shared" si="14"/>
        <v>18.65297569153395</v>
      </c>
      <c r="AG18" s="10">
        <f t="shared" si="15"/>
        <v>29.761991666794792</v>
      </c>
      <c r="AH18" s="12">
        <f t="shared" si="16"/>
        <v>27.809045985301857</v>
      </c>
      <c r="AI18">
        <v>542</v>
      </c>
      <c r="AJ18">
        <v>1380</v>
      </c>
    </row>
    <row r="19" spans="1:36" x14ac:dyDescent="0.2">
      <c r="A19">
        <v>4</v>
      </c>
      <c r="B19" t="s">
        <v>1393</v>
      </c>
      <c r="C19">
        <v>25</v>
      </c>
      <c r="D19" t="s">
        <v>1395</v>
      </c>
      <c r="E19">
        <v>204644</v>
      </c>
      <c r="F19">
        <v>204644</v>
      </c>
      <c r="G19">
        <v>25925</v>
      </c>
      <c r="H19">
        <v>1712</v>
      </c>
      <c r="I19">
        <f t="shared" si="2"/>
        <v>14.464256030092169</v>
      </c>
      <c r="J19">
        <v>5.9712315021522802</v>
      </c>
      <c r="K19">
        <v>2.8931708827805699E-2</v>
      </c>
      <c r="L19">
        <f>SUMIF('2.1.census-prabhag mapping'!E:E,'3.prabhag'!C19, '2.1.census-prabhag mapping'!G:G)</f>
        <v>1632</v>
      </c>
      <c r="M19">
        <f>SUMIF('2.1.census-prabhag mapping'!E:E,'3.prabhag'!C19, '2.1.census-prabhag mapping'!H:H)</f>
        <v>7325</v>
      </c>
      <c r="N19">
        <f>SUMIFS('2.1.census-prabhag mapping'!H:H, '2.1.census-prabhag mapping'!E:E, '3.prabhag'!C19, '2.1.census-prabhag mapping'!W:W, "huge aprox")</f>
        <v>3236</v>
      </c>
      <c r="O19">
        <f t="shared" si="3"/>
        <v>44.18</v>
      </c>
      <c r="P19">
        <f t="shared" si="4"/>
        <v>14148.256196118782</v>
      </c>
      <c r="Q19">
        <f t="shared" si="5"/>
        <v>0.37996899138386814</v>
      </c>
      <c r="R19">
        <f t="shared" si="6"/>
        <v>44506</v>
      </c>
      <c r="S19">
        <f t="shared" si="7"/>
        <v>117130.61067932591</v>
      </c>
      <c r="T19" s="9">
        <f t="shared" si="0"/>
        <v>0.21748011180391313</v>
      </c>
      <c r="U19" s="9">
        <f t="shared" si="8"/>
        <v>2.6269515044075646E-2</v>
      </c>
      <c r="V19" s="10">
        <f>SUMIF('2.1.census-prabhag mapping'!E:E,C19,'2.1.census-prabhag mapping'!K:K)+SUMIF('2.1.census-prabhag mapping'!E:E,C19,'2.1.census-prabhag mapping'!L:L)+SUMIF('2.1.census-prabhag mapping'!E:E,C19,'2.1.census-prabhag mapping'!N:N)</f>
        <v>141</v>
      </c>
      <c r="W19" s="11">
        <f>SUMIF('2.1.census-prabhag mapping'!E:E, C:C, '2.1.census-prabhag mapping'!O:O)</f>
        <v>11</v>
      </c>
      <c r="X19" s="11">
        <f t="shared" si="9"/>
        <v>152</v>
      </c>
      <c r="Y19" s="11">
        <f>M19/X19</f>
        <v>48.190789473684212</v>
      </c>
      <c r="Z19" s="12">
        <f t="shared" si="10"/>
        <v>36.965116279069768</v>
      </c>
      <c r="AA19" s="10">
        <f>COUNTIFS('2.1.census-prabhag mapping'!J:J, "OD", '2.1.census-prabhag mapping'!E:E, '3.prabhag'!C19)</f>
        <v>0</v>
      </c>
      <c r="AB19" s="12">
        <f t="shared" si="11"/>
        <v>1</v>
      </c>
      <c r="AC19" s="10">
        <f>SUMIF('2.1.census-prabhag mapping'!E:E, C19, '2.1.census-prabhag mapping'!P:P)</f>
        <v>630</v>
      </c>
      <c r="AD19" s="11">
        <f t="shared" si="12"/>
        <v>2386</v>
      </c>
      <c r="AE19" s="11">
        <f t="shared" si="13"/>
        <v>11.626984126984127</v>
      </c>
      <c r="AF19" s="12">
        <f t="shared" si="14"/>
        <v>18.65297569153395</v>
      </c>
      <c r="AG19" s="10">
        <f t="shared" si="15"/>
        <v>29.908886800334169</v>
      </c>
      <c r="AH19" s="12">
        <f t="shared" si="16"/>
        <v>27.809045985301857</v>
      </c>
      <c r="AI19">
        <v>363</v>
      </c>
      <c r="AJ19">
        <v>1380</v>
      </c>
    </row>
    <row r="20" spans="1:36" x14ac:dyDescent="0.2">
      <c r="A20">
        <v>4</v>
      </c>
      <c r="B20" t="s">
        <v>1393</v>
      </c>
      <c r="C20">
        <v>27</v>
      </c>
      <c r="D20" t="s">
        <v>1396</v>
      </c>
      <c r="E20">
        <v>204644</v>
      </c>
      <c r="F20">
        <v>204644</v>
      </c>
      <c r="G20">
        <v>25925</v>
      </c>
      <c r="H20">
        <v>1712</v>
      </c>
      <c r="I20">
        <f t="shared" si="2"/>
        <v>14.464256030092169</v>
      </c>
      <c r="J20">
        <v>2.9735633741913898</v>
      </c>
      <c r="K20">
        <v>1.31494165191534E-2</v>
      </c>
      <c r="L20">
        <f>SUMIF('2.1.census-prabhag mapping'!E:E,'3.prabhag'!C20, '2.1.census-prabhag mapping'!G:G)</f>
        <v>827</v>
      </c>
      <c r="M20">
        <f>SUMIF('2.1.census-prabhag mapping'!E:E,'3.prabhag'!C20, '2.1.census-prabhag mapping'!H:H)</f>
        <v>3705</v>
      </c>
      <c r="N20">
        <f>SUMIFS('2.1.census-prabhag mapping'!H:H, '2.1.census-prabhag mapping'!E:E, '3.prabhag'!C20, '2.1.census-prabhag mapping'!W:W, "huge aprox")</f>
        <v>0</v>
      </c>
      <c r="O20">
        <f t="shared" si="3"/>
        <v>0</v>
      </c>
      <c r="P20">
        <f t="shared" si="4"/>
        <v>14148.256196118782</v>
      </c>
      <c r="Q20">
        <f t="shared" si="5"/>
        <v>0.37996899138386814</v>
      </c>
      <c r="R20">
        <f t="shared" si="6"/>
        <v>44506</v>
      </c>
      <c r="S20">
        <f t="shared" si="7"/>
        <v>117130.61067932591</v>
      </c>
      <c r="T20" s="9">
        <f t="shared" si="0"/>
        <v>0.21748011180391313</v>
      </c>
      <c r="U20" s="9">
        <f t="shared" si="8"/>
        <v>2.6269515044075646E-2</v>
      </c>
      <c r="V20" s="10">
        <f>SUMIF('2.1.census-prabhag mapping'!E:E,C20,'2.1.census-prabhag mapping'!K:K)+SUMIF('2.1.census-prabhag mapping'!E:E,C20,'2.1.census-prabhag mapping'!L:L)+SUMIF('2.1.census-prabhag mapping'!E:E,C20,'2.1.census-prabhag mapping'!N:N)</f>
        <v>87</v>
      </c>
      <c r="W20" s="11">
        <f>SUMIF('2.1.census-prabhag mapping'!E:E, C:C, '2.1.census-prabhag mapping'!O:O)</f>
        <v>0</v>
      </c>
      <c r="X20" s="11">
        <f t="shared" si="9"/>
        <v>87</v>
      </c>
      <c r="Y20" s="11">
        <f>M20/X20</f>
        <v>42.586206896551722</v>
      </c>
      <c r="Z20" s="12">
        <f t="shared" si="10"/>
        <v>36.965116279069768</v>
      </c>
      <c r="AA20" s="10">
        <f>COUNTIFS('2.1.census-prabhag mapping'!J:J, "OD", '2.1.census-prabhag mapping'!E:E, '3.prabhag'!C20)</f>
        <v>0</v>
      </c>
      <c r="AB20" s="12">
        <f t="shared" si="11"/>
        <v>1</v>
      </c>
      <c r="AC20" s="10">
        <f>SUMIF('2.1.census-prabhag mapping'!E:E, C20, '2.1.census-prabhag mapping'!P:P)</f>
        <v>408</v>
      </c>
      <c r="AD20" s="11">
        <f t="shared" si="12"/>
        <v>2386</v>
      </c>
      <c r="AE20" s="11">
        <f t="shared" si="13"/>
        <v>9.0808823529411757</v>
      </c>
      <c r="AF20" s="12">
        <f t="shared" si="14"/>
        <v>18.65297569153395</v>
      </c>
      <c r="AG20" s="10">
        <f t="shared" si="15"/>
        <v>25.833544624746448</v>
      </c>
      <c r="AH20" s="12">
        <f t="shared" si="16"/>
        <v>27.809045985301857</v>
      </c>
      <c r="AI20">
        <v>475</v>
      </c>
      <c r="AJ20">
        <v>1380</v>
      </c>
    </row>
    <row r="21" spans="1:36" x14ac:dyDescent="0.2">
      <c r="A21">
        <v>3</v>
      </c>
      <c r="B21" t="s">
        <v>1397</v>
      </c>
      <c r="C21">
        <v>35</v>
      </c>
      <c r="D21" t="s">
        <v>1398</v>
      </c>
      <c r="E21">
        <f>231620+10959+21387</f>
        <v>263966</v>
      </c>
      <c r="F21">
        <v>231620</v>
      </c>
      <c r="G21">
        <f>31198+2120+2333</f>
        <v>35651</v>
      </c>
      <c r="H21">
        <f>2199+262+272</f>
        <v>2733</v>
      </c>
      <c r="I21">
        <f t="shared" si="2"/>
        <v>10.374708689477091</v>
      </c>
      <c r="J21">
        <v>4.1136707508043902</v>
      </c>
      <c r="K21">
        <v>0.14217245576127399</v>
      </c>
      <c r="L21">
        <f>SUMIF('2.1.census-prabhag mapping'!E:E,'3.prabhag'!C21, '2.1.census-prabhag mapping'!G:G)</f>
        <v>7504</v>
      </c>
      <c r="M21">
        <f>SUMIF('2.1.census-prabhag mapping'!E:E,'3.prabhag'!C21, '2.1.census-prabhag mapping'!H:H)</f>
        <v>34753</v>
      </c>
      <c r="N21">
        <f>SUMIFS('2.1.census-prabhag mapping'!H:H, '2.1.census-prabhag mapping'!E:E, '3.prabhag'!C21, '2.1.census-prabhag mapping'!W:W, "huge aprox")</f>
        <v>231</v>
      </c>
      <c r="O21">
        <f t="shared" si="3"/>
        <v>0.66</v>
      </c>
      <c r="P21">
        <f t="shared" si="4"/>
        <v>22325.446133724086</v>
      </c>
      <c r="Q21">
        <f t="shared" si="5"/>
        <v>0.14217245576127399</v>
      </c>
      <c r="R21">
        <f t="shared" si="6"/>
        <v>34753</v>
      </c>
      <c r="S21">
        <f t="shared" si="7"/>
        <v>244442.56669769282</v>
      </c>
      <c r="T21" s="9">
        <f t="shared" si="0"/>
        <v>0.13165710735473507</v>
      </c>
      <c r="U21" s="9">
        <f t="shared" si="8"/>
        <v>1.3703754005688599E-2</v>
      </c>
      <c r="V21" s="10">
        <f>SUMIF('2.1.census-prabhag mapping'!E:E,C21,'2.1.census-prabhag mapping'!K:K)+SUMIF('2.1.census-prabhag mapping'!E:E,C21,'2.1.census-prabhag mapping'!L:L)+SUMIF('2.1.census-prabhag mapping'!E:E,C21,'2.1.census-prabhag mapping'!N:N)</f>
        <v>983</v>
      </c>
      <c r="W21" s="11">
        <f>SUMIF('2.1.census-prabhag mapping'!E:E, C:C, '2.1.census-prabhag mapping'!O:O)</f>
        <v>134</v>
      </c>
      <c r="X21" s="11">
        <f t="shared" si="9"/>
        <v>1117</v>
      </c>
      <c r="Y21" s="11">
        <f>M21/X21</f>
        <v>31.112802148612353</v>
      </c>
      <c r="Z21" s="12">
        <f t="shared" si="10"/>
        <v>31.112802148612353</v>
      </c>
      <c r="AA21" s="10">
        <f>COUNTIFS('2.1.census-prabhag mapping'!J:J, "OD", '2.1.census-prabhag mapping'!E:E, '3.prabhag'!C21)</f>
        <v>2</v>
      </c>
      <c r="AB21" s="12">
        <f t="shared" si="11"/>
        <v>2</v>
      </c>
      <c r="AC21" s="10">
        <f>SUMIF('2.1.census-prabhag mapping'!E:E, C21, '2.1.census-prabhag mapping'!P:P)</f>
        <v>5231</v>
      </c>
      <c r="AD21" s="11">
        <f t="shared" si="12"/>
        <v>5231</v>
      </c>
      <c r="AE21" s="11">
        <f t="shared" si="13"/>
        <v>6.6436627795832539</v>
      </c>
      <c r="AF21" s="12">
        <f t="shared" si="14"/>
        <v>6.6436627795832539</v>
      </c>
      <c r="AG21" s="10">
        <f t="shared" si="15"/>
        <v>18.878232464097803</v>
      </c>
      <c r="AH21" s="12">
        <f t="shared" si="16"/>
        <v>18.878232464097803</v>
      </c>
      <c r="AI21">
        <v>570</v>
      </c>
      <c r="AJ21">
        <v>1687</v>
      </c>
    </row>
    <row r="22" spans="1:36" x14ac:dyDescent="0.2">
      <c r="A22">
        <v>3</v>
      </c>
      <c r="B22" t="s">
        <v>1397</v>
      </c>
      <c r="C22">
        <v>39</v>
      </c>
      <c r="D22" t="s">
        <v>1399</v>
      </c>
      <c r="E22">
        <f>231620+10959+21387</f>
        <v>263966</v>
      </c>
      <c r="F22">
        <v>231620</v>
      </c>
      <c r="G22">
        <f>31198+2120+2333</f>
        <v>35651</v>
      </c>
      <c r="H22">
        <f>2199+262+272</f>
        <v>2733</v>
      </c>
      <c r="I22">
        <f t="shared" si="2"/>
        <v>10.374708689477091</v>
      </c>
      <c r="J22">
        <v>1.6019452861379999</v>
      </c>
      <c r="K22" t="s">
        <v>487</v>
      </c>
      <c r="L22">
        <f>SUMIF('2.1.census-prabhag mapping'!E:E,'3.prabhag'!C22, '2.1.census-prabhag mapping'!G:G)</f>
        <v>0</v>
      </c>
      <c r="M22">
        <f>SUMIF('2.1.census-prabhag mapping'!E:E,'3.prabhag'!C22, '2.1.census-prabhag mapping'!H:H)</f>
        <v>0</v>
      </c>
      <c r="N22">
        <f>SUMIFS('2.1.census-prabhag mapping'!H:H, '2.1.census-prabhag mapping'!E:E, '3.prabhag'!C22, '2.1.census-prabhag mapping'!W:W, "huge aprox")</f>
        <v>0</v>
      </c>
      <c r="O22" t="str">
        <f t="shared" si="3"/>
        <v>NA</v>
      </c>
      <c r="P22">
        <f t="shared" si="4"/>
        <v>22325.446133724086</v>
      </c>
      <c r="Q22">
        <f t="shared" si="5"/>
        <v>0.14217245576127399</v>
      </c>
      <c r="R22">
        <f t="shared" si="6"/>
        <v>34753</v>
      </c>
      <c r="S22">
        <f t="shared" si="7"/>
        <v>244442.56669769282</v>
      </c>
      <c r="T22" s="9">
        <f t="shared" si="0"/>
        <v>0.13165710735473507</v>
      </c>
      <c r="U22" s="9">
        <f t="shared" si="8"/>
        <v>1.3703754005688599E-2</v>
      </c>
      <c r="V22" s="10">
        <f>SUMIF('2.1.census-prabhag mapping'!E:E,C22,'2.1.census-prabhag mapping'!K:K)+SUMIF('2.1.census-prabhag mapping'!E:E,C22,'2.1.census-prabhag mapping'!L:L)+SUMIF('2.1.census-prabhag mapping'!E:E,C22,'2.1.census-prabhag mapping'!N:N)</f>
        <v>0</v>
      </c>
      <c r="W22" s="11">
        <f>SUMIF('2.1.census-prabhag mapping'!E:E, C:C, '2.1.census-prabhag mapping'!O:O)</f>
        <v>0</v>
      </c>
      <c r="X22" s="11">
        <f t="shared" si="9"/>
        <v>0</v>
      </c>
      <c r="Y22" s="11" t="s">
        <v>487</v>
      </c>
      <c r="Z22" s="12">
        <f t="shared" si="10"/>
        <v>31.112802148612353</v>
      </c>
      <c r="AA22" s="10">
        <f>COUNTIFS('2.1.census-prabhag mapping'!J:J, "OD", '2.1.census-prabhag mapping'!E:E, '3.prabhag'!C22)</f>
        <v>0</v>
      </c>
      <c r="AB22" s="12">
        <f t="shared" si="11"/>
        <v>2</v>
      </c>
      <c r="AC22" s="10">
        <f>SUMIF('2.1.census-prabhag mapping'!E:E, C22, '2.1.census-prabhag mapping'!P:P)</f>
        <v>0</v>
      </c>
      <c r="AD22" s="11">
        <f t="shared" si="12"/>
        <v>5231</v>
      </c>
      <c r="AE22" s="11" t="s">
        <v>487</v>
      </c>
      <c r="AF22" s="12">
        <f t="shared" si="14"/>
        <v>6.6436627795832539</v>
      </c>
      <c r="AG22" s="10" t="s">
        <v>487</v>
      </c>
      <c r="AH22" s="12">
        <f t="shared" si="16"/>
        <v>18.878232464097803</v>
      </c>
      <c r="AI22">
        <v>209</v>
      </c>
      <c r="AJ22">
        <v>1687</v>
      </c>
    </row>
    <row r="23" spans="1:36" x14ac:dyDescent="0.2">
      <c r="A23">
        <v>3</v>
      </c>
      <c r="B23" t="s">
        <v>1397</v>
      </c>
      <c r="C23">
        <v>40</v>
      </c>
      <c r="D23" t="s">
        <v>1400</v>
      </c>
      <c r="E23">
        <f>231620+10959+21387</f>
        <v>263966</v>
      </c>
      <c r="F23">
        <v>231620</v>
      </c>
      <c r="G23">
        <f>31198+2120+2333</f>
        <v>35651</v>
      </c>
      <c r="H23">
        <f>2199+262+272</f>
        <v>2733</v>
      </c>
      <c r="I23">
        <f t="shared" si="2"/>
        <v>10.374708689477091</v>
      </c>
      <c r="J23">
        <v>4.6590926525347003</v>
      </c>
      <c r="K23" t="s">
        <v>487</v>
      </c>
      <c r="L23">
        <f>SUMIF('2.1.census-prabhag mapping'!E:E,'3.prabhag'!C23, '2.1.census-prabhag mapping'!G:G)</f>
        <v>0</v>
      </c>
      <c r="M23">
        <f>SUMIF('2.1.census-prabhag mapping'!E:E,'3.prabhag'!C23, '2.1.census-prabhag mapping'!H:H)</f>
        <v>0</v>
      </c>
      <c r="N23">
        <f>SUMIFS('2.1.census-prabhag mapping'!H:H, '2.1.census-prabhag mapping'!E:E, '3.prabhag'!C23, '2.1.census-prabhag mapping'!W:W, "huge aprox")</f>
        <v>0</v>
      </c>
      <c r="O23" t="str">
        <f t="shared" si="3"/>
        <v>NA</v>
      </c>
      <c r="P23">
        <f t="shared" si="4"/>
        <v>22325.446133724086</v>
      </c>
      <c r="Q23">
        <f t="shared" si="5"/>
        <v>0.14217245576127399</v>
      </c>
      <c r="R23">
        <f t="shared" si="6"/>
        <v>34753</v>
      </c>
      <c r="S23">
        <f t="shared" si="7"/>
        <v>244442.56669769282</v>
      </c>
      <c r="T23" s="9">
        <f t="shared" si="0"/>
        <v>0.13165710735473507</v>
      </c>
      <c r="U23" s="9">
        <f t="shared" si="8"/>
        <v>1.3703754005688599E-2</v>
      </c>
      <c r="V23" s="10">
        <f>SUMIF('2.1.census-prabhag mapping'!E:E,C23,'2.1.census-prabhag mapping'!K:K)+SUMIF('2.1.census-prabhag mapping'!E:E,C23,'2.1.census-prabhag mapping'!L:L)+SUMIF('2.1.census-prabhag mapping'!E:E,C23,'2.1.census-prabhag mapping'!N:N)</f>
        <v>0</v>
      </c>
      <c r="W23" s="11">
        <f>SUMIF('2.1.census-prabhag mapping'!E:E, C:C, '2.1.census-prabhag mapping'!O:O)</f>
        <v>0</v>
      </c>
      <c r="X23" s="11">
        <f t="shared" si="9"/>
        <v>0</v>
      </c>
      <c r="Y23" s="11" t="s">
        <v>487</v>
      </c>
      <c r="Z23" s="12">
        <f t="shared" si="10"/>
        <v>31.112802148612353</v>
      </c>
      <c r="AA23" s="10">
        <f>COUNTIFS('2.1.census-prabhag mapping'!J:J, "OD", '2.1.census-prabhag mapping'!E:E, '3.prabhag'!C23)</f>
        <v>0</v>
      </c>
      <c r="AB23" s="12">
        <f t="shared" si="11"/>
        <v>2</v>
      </c>
      <c r="AC23" s="10">
        <f>SUMIF('2.1.census-prabhag mapping'!E:E, C23, '2.1.census-prabhag mapping'!P:P)</f>
        <v>0</v>
      </c>
      <c r="AD23" s="11">
        <f t="shared" si="12"/>
        <v>5231</v>
      </c>
      <c r="AE23" s="11" t="s">
        <v>487</v>
      </c>
      <c r="AF23" s="12">
        <f t="shared" si="14"/>
        <v>6.6436627795832539</v>
      </c>
      <c r="AG23" s="10" t="s">
        <v>487</v>
      </c>
      <c r="AH23" s="12">
        <f t="shared" si="16"/>
        <v>18.878232464097803</v>
      </c>
      <c r="AI23">
        <v>340</v>
      </c>
      <c r="AJ23">
        <v>1687</v>
      </c>
    </row>
    <row r="24" spans="1:36" x14ac:dyDescent="0.2">
      <c r="A24">
        <v>3</v>
      </c>
      <c r="B24" t="s">
        <v>1397</v>
      </c>
      <c r="C24">
        <v>42</v>
      </c>
      <c r="D24" t="s">
        <v>1401</v>
      </c>
      <c r="E24">
        <f>231620+10959+21387</f>
        <v>263966</v>
      </c>
      <c r="F24">
        <v>231620</v>
      </c>
      <c r="G24">
        <f>31198+2120+2333</f>
        <v>35651</v>
      </c>
      <c r="H24">
        <f>2199+262+272</f>
        <v>2733</v>
      </c>
      <c r="I24">
        <f t="shared" si="2"/>
        <v>10.374708689477091</v>
      </c>
      <c r="J24" t="s">
        <v>487</v>
      </c>
      <c r="K24" t="s">
        <v>487</v>
      </c>
      <c r="L24">
        <f>SUMIF('2.1.census-prabhag mapping'!E:E,'3.prabhag'!C24, '2.1.census-prabhag mapping'!G:G)</f>
        <v>0</v>
      </c>
      <c r="M24">
        <f>SUMIF('2.1.census-prabhag mapping'!E:E,'3.prabhag'!C24, '2.1.census-prabhag mapping'!H:H)</f>
        <v>0</v>
      </c>
      <c r="N24">
        <f>SUMIFS('2.1.census-prabhag mapping'!H:H, '2.1.census-prabhag mapping'!E:E, '3.prabhag'!C24, '2.1.census-prabhag mapping'!W:W, "huge aprox")</f>
        <v>0</v>
      </c>
      <c r="O24" t="str">
        <f t="shared" si="3"/>
        <v>NA</v>
      </c>
      <c r="P24">
        <f t="shared" si="4"/>
        <v>22325.446133724086</v>
      </c>
      <c r="Q24">
        <f t="shared" si="5"/>
        <v>0.14217245576127399</v>
      </c>
      <c r="R24">
        <f t="shared" si="6"/>
        <v>34753</v>
      </c>
      <c r="S24">
        <f t="shared" si="7"/>
        <v>244442.56669769282</v>
      </c>
      <c r="T24" s="9">
        <f t="shared" si="0"/>
        <v>0.13165710735473507</v>
      </c>
      <c r="U24" s="9">
        <f t="shared" si="8"/>
        <v>1.3703754005688599E-2</v>
      </c>
      <c r="V24" s="10">
        <f>SUMIF('2.1.census-prabhag mapping'!E:E,C24,'2.1.census-prabhag mapping'!K:K)+SUMIF('2.1.census-prabhag mapping'!E:E,C24,'2.1.census-prabhag mapping'!L:L)+SUMIF('2.1.census-prabhag mapping'!E:E,C24,'2.1.census-prabhag mapping'!N:N)</f>
        <v>0</v>
      </c>
      <c r="W24" s="11">
        <f>SUMIF('2.1.census-prabhag mapping'!E:E, C:C, '2.1.census-prabhag mapping'!O:O)</f>
        <v>0</v>
      </c>
      <c r="X24" s="11">
        <f t="shared" si="9"/>
        <v>0</v>
      </c>
      <c r="Y24" s="11" t="s">
        <v>487</v>
      </c>
      <c r="Z24" s="12">
        <f t="shared" si="10"/>
        <v>31.112802148612353</v>
      </c>
      <c r="AA24" s="10">
        <f>COUNTIFS('2.1.census-prabhag mapping'!J:J, "OD", '2.1.census-prabhag mapping'!E:E, '3.prabhag'!C24)</f>
        <v>0</v>
      </c>
      <c r="AB24" s="12">
        <f t="shared" si="11"/>
        <v>2</v>
      </c>
      <c r="AC24" s="10">
        <f>SUMIF('2.1.census-prabhag mapping'!E:E, C24, '2.1.census-prabhag mapping'!P:P)</f>
        <v>0</v>
      </c>
      <c r="AD24" s="11">
        <f t="shared" si="12"/>
        <v>5231</v>
      </c>
      <c r="AE24" s="11" t="s">
        <v>487</v>
      </c>
      <c r="AF24" s="12">
        <f t="shared" si="14"/>
        <v>6.6436627795832539</v>
      </c>
      <c r="AG24" s="10" t="s">
        <v>487</v>
      </c>
      <c r="AH24" s="12">
        <f t="shared" si="16"/>
        <v>18.878232464097803</v>
      </c>
      <c r="AI24">
        <v>568</v>
      </c>
      <c r="AJ24">
        <v>1687</v>
      </c>
    </row>
    <row r="25" spans="1:36" x14ac:dyDescent="0.2">
      <c r="A25">
        <v>1</v>
      </c>
      <c r="B25" t="s">
        <v>1402</v>
      </c>
      <c r="C25">
        <v>3</v>
      </c>
      <c r="D25" t="s">
        <v>1403</v>
      </c>
      <c r="E25">
        <f>243081+32857</f>
        <v>275938</v>
      </c>
      <c r="F25">
        <v>243081</v>
      </c>
      <c r="G25">
        <f>30265+4328</f>
        <v>34593</v>
      </c>
      <c r="H25">
        <f>2244+479</f>
        <v>2723</v>
      </c>
      <c r="I25">
        <f t="shared" si="2"/>
        <v>34.053433102192571</v>
      </c>
      <c r="J25">
        <v>17.209376975880101</v>
      </c>
      <c r="K25">
        <v>0.112932819207176</v>
      </c>
      <c r="L25">
        <f>SUMIF('2.1.census-prabhag mapping'!E:E,'3.prabhag'!C25, '2.1.census-prabhag mapping'!G:G)</f>
        <v>3454</v>
      </c>
      <c r="M25">
        <f>SUMIF('2.1.census-prabhag mapping'!E:E,'3.prabhag'!C25, '2.1.census-prabhag mapping'!H:H)</f>
        <v>15314</v>
      </c>
      <c r="N25">
        <f>SUMIFS('2.1.census-prabhag mapping'!H:H, '2.1.census-prabhag mapping'!E:E, '3.prabhag'!C25, '2.1.census-prabhag mapping'!W:W, "huge aprox")</f>
        <v>0</v>
      </c>
      <c r="O25">
        <f t="shared" si="3"/>
        <v>0</v>
      </c>
      <c r="P25">
        <f t="shared" si="4"/>
        <v>7138.2230176477842</v>
      </c>
      <c r="Q25">
        <f t="shared" si="5"/>
        <v>0.15797628656959381</v>
      </c>
      <c r="R25">
        <f t="shared" si="6"/>
        <v>18591</v>
      </c>
      <c r="S25">
        <f t="shared" si="7"/>
        <v>117682.21929821123</v>
      </c>
      <c r="T25" s="9">
        <f t="shared" si="0"/>
        <v>6.7373830353195288E-2</v>
      </c>
      <c r="U25" s="9">
        <f t="shared" si="8"/>
        <v>4.6390707831282458E-3</v>
      </c>
      <c r="V25" s="10">
        <f>SUMIF('2.1.census-prabhag mapping'!E:E,C25,'2.1.census-prabhag mapping'!K:K)+SUMIF('2.1.census-prabhag mapping'!E:E,C25,'2.1.census-prabhag mapping'!L:L)+SUMIF('2.1.census-prabhag mapping'!E:E,C25,'2.1.census-prabhag mapping'!N:N)</f>
        <v>314</v>
      </c>
      <c r="W25" s="11">
        <f>SUMIF('2.1.census-prabhag mapping'!E:E, C:C, '2.1.census-prabhag mapping'!O:O)</f>
        <v>1</v>
      </c>
      <c r="X25" s="11">
        <f t="shared" si="9"/>
        <v>315</v>
      </c>
      <c r="Y25" s="11">
        <f>M25/X25</f>
        <v>48.615873015873014</v>
      </c>
      <c r="Z25" s="12">
        <f t="shared" si="10"/>
        <v>40.327548806941429</v>
      </c>
      <c r="AA25" s="10">
        <f>COUNTIFS('2.1.census-prabhag mapping'!J:J, "OD", '2.1.census-prabhag mapping'!E:E, '3.prabhag'!C25)</f>
        <v>4</v>
      </c>
      <c r="AB25" s="12">
        <f t="shared" si="11"/>
        <v>5</v>
      </c>
      <c r="AC25" s="10">
        <f>SUMIF('2.1.census-prabhag mapping'!E:E, C25, '2.1.census-prabhag mapping'!P:P)</f>
        <v>1371</v>
      </c>
      <c r="AD25" s="11">
        <f t="shared" si="12"/>
        <v>1559</v>
      </c>
      <c r="AE25" s="11">
        <f t="shared" si="13"/>
        <v>11.169948942377827</v>
      </c>
      <c r="AF25" s="12">
        <f t="shared" si="14"/>
        <v>11.924951892238614</v>
      </c>
      <c r="AG25" s="10">
        <f t="shared" si="15"/>
        <v>29.892910979125421</v>
      </c>
      <c r="AH25" s="12">
        <f t="shared" si="16"/>
        <v>26.126250349590023</v>
      </c>
      <c r="AI25">
        <v>283</v>
      </c>
      <c r="AJ25">
        <v>830</v>
      </c>
    </row>
    <row r="26" spans="1:36" x14ac:dyDescent="0.2">
      <c r="A26">
        <v>1</v>
      </c>
      <c r="B26" t="s">
        <v>1402</v>
      </c>
      <c r="C26">
        <v>4</v>
      </c>
      <c r="D26" t="s">
        <v>1404</v>
      </c>
      <c r="E26">
        <f>243081+32857</f>
        <v>275938</v>
      </c>
      <c r="F26">
        <v>243081</v>
      </c>
      <c r="G26">
        <f>30265+4328</f>
        <v>34593</v>
      </c>
      <c r="H26">
        <f>2244+479</f>
        <v>2723</v>
      </c>
      <c r="I26">
        <f t="shared" si="2"/>
        <v>34.053433102192571</v>
      </c>
      <c r="J26">
        <v>9.8829147981950403</v>
      </c>
      <c r="K26">
        <v>4.5043467362417801E-2</v>
      </c>
      <c r="L26">
        <f>SUMIF('2.1.census-prabhag mapping'!E:E,'3.prabhag'!C26, '2.1.census-prabhag mapping'!G:G)</f>
        <v>622</v>
      </c>
      <c r="M26">
        <f>SUMIF('2.1.census-prabhag mapping'!E:E,'3.prabhag'!C26, '2.1.census-prabhag mapping'!H:H)</f>
        <v>3277</v>
      </c>
      <c r="N26">
        <f>SUMIFS('2.1.census-prabhag mapping'!H:H, '2.1.census-prabhag mapping'!E:E, '3.prabhag'!C26, '2.1.census-prabhag mapping'!W:W, "huge aprox")</f>
        <v>0</v>
      </c>
      <c r="O26">
        <f t="shared" si="3"/>
        <v>0</v>
      </c>
      <c r="P26">
        <f t="shared" si="4"/>
        <v>7138.2230176477842</v>
      </c>
      <c r="Q26">
        <f t="shared" si="5"/>
        <v>0.15797628656959381</v>
      </c>
      <c r="R26">
        <f t="shared" si="6"/>
        <v>18591</v>
      </c>
      <c r="S26">
        <f t="shared" si="7"/>
        <v>117682.21929821123</v>
      </c>
      <c r="T26" s="9">
        <f t="shared" si="0"/>
        <v>6.7373830353195288E-2</v>
      </c>
      <c r="U26" s="9">
        <f t="shared" si="8"/>
        <v>4.6390707831282458E-3</v>
      </c>
      <c r="V26" s="10">
        <f>SUMIF('2.1.census-prabhag mapping'!E:E,C26,'2.1.census-prabhag mapping'!K:K)+SUMIF('2.1.census-prabhag mapping'!E:E,C26,'2.1.census-prabhag mapping'!L:L)+SUMIF('2.1.census-prabhag mapping'!E:E,C26,'2.1.census-prabhag mapping'!N:N)</f>
        <v>146</v>
      </c>
      <c r="W26" s="11">
        <f>SUMIF('2.1.census-prabhag mapping'!E:E, C:C, '2.1.census-prabhag mapping'!O:O)</f>
        <v>0</v>
      </c>
      <c r="X26" s="11">
        <f t="shared" si="9"/>
        <v>146</v>
      </c>
      <c r="Y26" s="11">
        <f>M26/X26</f>
        <v>22.445205479452056</v>
      </c>
      <c r="Z26" s="12">
        <f t="shared" si="10"/>
        <v>40.327548806941429</v>
      </c>
      <c r="AA26" s="10">
        <f>COUNTIFS('2.1.census-prabhag mapping'!J:J, "OD", '2.1.census-prabhag mapping'!E:E, '3.prabhag'!C26)</f>
        <v>1</v>
      </c>
      <c r="AB26" s="12">
        <f t="shared" si="11"/>
        <v>5</v>
      </c>
      <c r="AC26" s="10">
        <f>SUMIF('2.1.census-prabhag mapping'!E:E, C26, '2.1.census-prabhag mapping'!P:P)</f>
        <v>188</v>
      </c>
      <c r="AD26" s="11">
        <f t="shared" si="12"/>
        <v>1559</v>
      </c>
      <c r="AE26" s="11">
        <f t="shared" si="13"/>
        <v>17.430851063829788</v>
      </c>
      <c r="AF26" s="12">
        <f t="shared" si="14"/>
        <v>11.924951892238614</v>
      </c>
      <c r="AG26" s="10">
        <f t="shared" si="15"/>
        <v>19.938028271640924</v>
      </c>
      <c r="AH26" s="12">
        <f t="shared" si="16"/>
        <v>26.126250349590023</v>
      </c>
      <c r="AI26">
        <v>213</v>
      </c>
      <c r="AJ26">
        <v>830</v>
      </c>
    </row>
    <row r="27" spans="1:36" x14ac:dyDescent="0.2">
      <c r="A27">
        <v>1</v>
      </c>
      <c r="B27" t="s">
        <v>1402</v>
      </c>
      <c r="C27">
        <v>42</v>
      </c>
      <c r="D27" t="s">
        <v>1401</v>
      </c>
      <c r="E27">
        <f>243081+32857</f>
        <v>275938</v>
      </c>
      <c r="F27">
        <v>243081</v>
      </c>
      <c r="G27">
        <f>30265+4328</f>
        <v>34593</v>
      </c>
      <c r="H27">
        <f>2244+479</f>
        <v>2723</v>
      </c>
      <c r="I27">
        <f t="shared" si="2"/>
        <v>34.053433102192571</v>
      </c>
      <c r="J27" t="s">
        <v>487</v>
      </c>
      <c r="K27" t="s">
        <v>487</v>
      </c>
      <c r="L27">
        <f>SUMIF('2.1.census-prabhag mapping'!E:E,'3.prabhag'!C27, '2.1.census-prabhag mapping'!G:G)</f>
        <v>0</v>
      </c>
      <c r="M27">
        <f>SUMIF('2.1.census-prabhag mapping'!E:E,'3.prabhag'!C27, '2.1.census-prabhag mapping'!H:H)</f>
        <v>0</v>
      </c>
      <c r="N27">
        <f>SUMIFS('2.1.census-prabhag mapping'!H:H, '2.1.census-prabhag mapping'!E:E, '3.prabhag'!C27, '2.1.census-prabhag mapping'!W:W, "huge aprox")</f>
        <v>0</v>
      </c>
      <c r="O27" t="str">
        <f t="shared" si="3"/>
        <v>NA</v>
      </c>
      <c r="P27">
        <f t="shared" si="4"/>
        <v>7138.2230176477842</v>
      </c>
      <c r="Q27">
        <f t="shared" si="5"/>
        <v>0.15797628656959381</v>
      </c>
      <c r="R27">
        <f t="shared" si="6"/>
        <v>18591</v>
      </c>
      <c r="S27">
        <f t="shared" si="7"/>
        <v>117682.21929821123</v>
      </c>
      <c r="T27" s="9">
        <f t="shared" si="0"/>
        <v>6.7373830353195288E-2</v>
      </c>
      <c r="U27" s="9">
        <f t="shared" si="8"/>
        <v>4.6390707831282458E-3</v>
      </c>
      <c r="V27" s="10">
        <f>SUMIF('2.1.census-prabhag mapping'!E:E,C27,'2.1.census-prabhag mapping'!K:K)+SUMIF('2.1.census-prabhag mapping'!E:E,C27,'2.1.census-prabhag mapping'!L:L)+SUMIF('2.1.census-prabhag mapping'!E:E,C27,'2.1.census-prabhag mapping'!N:N)</f>
        <v>0</v>
      </c>
      <c r="W27" s="11">
        <f>SUMIF('2.1.census-prabhag mapping'!E:E, C:C, '2.1.census-prabhag mapping'!O:O)</f>
        <v>0</v>
      </c>
      <c r="X27" s="11">
        <f t="shared" si="9"/>
        <v>0</v>
      </c>
      <c r="Y27" s="11" t="s">
        <v>487</v>
      </c>
      <c r="Z27" s="12">
        <f t="shared" si="10"/>
        <v>40.327548806941429</v>
      </c>
      <c r="AA27" s="10">
        <f>COUNTIFS('2.1.census-prabhag mapping'!J:J, "OD", '2.1.census-prabhag mapping'!E:E, '3.prabhag'!C27)</f>
        <v>0</v>
      </c>
      <c r="AB27" s="12">
        <f t="shared" si="11"/>
        <v>5</v>
      </c>
      <c r="AC27" s="10">
        <f>SUMIF('2.1.census-prabhag mapping'!E:E, C27, '2.1.census-prabhag mapping'!P:P)</f>
        <v>0</v>
      </c>
      <c r="AD27" s="11">
        <f t="shared" si="12"/>
        <v>1559</v>
      </c>
      <c r="AE27" s="11" t="s">
        <v>487</v>
      </c>
      <c r="AF27" s="12">
        <f t="shared" si="14"/>
        <v>11.924951892238614</v>
      </c>
      <c r="AG27" s="10" t="s">
        <v>487</v>
      </c>
      <c r="AH27" s="12">
        <f t="shared" si="16"/>
        <v>26.126250349590023</v>
      </c>
      <c r="AI27">
        <v>568</v>
      </c>
      <c r="AJ27">
        <v>1687</v>
      </c>
    </row>
    <row r="28" spans="1:36" x14ac:dyDescent="0.2">
      <c r="A28">
        <v>1</v>
      </c>
      <c r="B28" t="s">
        <v>1402</v>
      </c>
      <c r="C28">
        <v>5</v>
      </c>
      <c r="D28" t="s">
        <v>1405</v>
      </c>
      <c r="E28">
        <f>243081+32857</f>
        <v>275938</v>
      </c>
      <c r="F28">
        <v>243081</v>
      </c>
      <c r="G28">
        <f>30265+4328</f>
        <v>34593</v>
      </c>
      <c r="H28">
        <f>2244+479</f>
        <v>2723</v>
      </c>
      <c r="I28">
        <f t="shared" si="2"/>
        <v>34.053433102192571</v>
      </c>
      <c r="J28">
        <v>6.9611413281174297</v>
      </c>
      <c r="K28">
        <v>0</v>
      </c>
      <c r="L28">
        <f>SUMIF('2.1.census-prabhag mapping'!E:E,'3.prabhag'!C28, '2.1.census-prabhag mapping'!G:G)</f>
        <v>0</v>
      </c>
      <c r="M28">
        <f>SUMIF('2.1.census-prabhag mapping'!E:E,'3.prabhag'!C28, '2.1.census-prabhag mapping'!H:H)</f>
        <v>0</v>
      </c>
      <c r="N28">
        <f>SUMIFS('2.1.census-prabhag mapping'!H:H, '2.1.census-prabhag mapping'!E:E, '3.prabhag'!C28, '2.1.census-prabhag mapping'!W:W, "huge aprox")</f>
        <v>0</v>
      </c>
      <c r="O28" t="str">
        <f t="shared" si="3"/>
        <v>NA</v>
      </c>
      <c r="P28">
        <f t="shared" si="4"/>
        <v>7138.2230176477842</v>
      </c>
      <c r="Q28">
        <f t="shared" si="5"/>
        <v>0.15797628656959381</v>
      </c>
      <c r="R28">
        <f t="shared" si="6"/>
        <v>18591</v>
      </c>
      <c r="S28">
        <f t="shared" si="7"/>
        <v>117682.21929821123</v>
      </c>
      <c r="T28" s="9">
        <f t="shared" si="0"/>
        <v>6.7373830353195288E-2</v>
      </c>
      <c r="U28" s="9">
        <f t="shared" si="8"/>
        <v>4.6390707831282458E-3</v>
      </c>
      <c r="V28" s="10">
        <f>SUMIF('2.1.census-prabhag mapping'!E:E,C28,'2.1.census-prabhag mapping'!K:K)+SUMIF('2.1.census-prabhag mapping'!E:E,C28,'2.1.census-prabhag mapping'!L:L)+SUMIF('2.1.census-prabhag mapping'!E:E,C28,'2.1.census-prabhag mapping'!N:N)</f>
        <v>0</v>
      </c>
      <c r="W28" s="11">
        <f>SUMIF('2.1.census-prabhag mapping'!E:E, C:C, '2.1.census-prabhag mapping'!O:O)</f>
        <v>0</v>
      </c>
      <c r="X28" s="11">
        <f t="shared" si="9"/>
        <v>0</v>
      </c>
      <c r="Y28" s="11" t="s">
        <v>487</v>
      </c>
      <c r="Z28" s="12">
        <f t="shared" si="10"/>
        <v>40.327548806941429</v>
      </c>
      <c r="AA28" s="10">
        <f>COUNTIFS('2.1.census-prabhag mapping'!J:J, "OD", '2.1.census-prabhag mapping'!E:E, '3.prabhag'!C28)</f>
        <v>0</v>
      </c>
      <c r="AB28" s="12">
        <f t="shared" si="11"/>
        <v>5</v>
      </c>
      <c r="AC28" s="10">
        <f>SUMIF('2.1.census-prabhag mapping'!E:E, C28, '2.1.census-prabhag mapping'!P:P)</f>
        <v>0</v>
      </c>
      <c r="AD28" s="11">
        <f t="shared" si="12"/>
        <v>1559</v>
      </c>
      <c r="AE28" s="11" t="s">
        <v>487</v>
      </c>
      <c r="AF28" s="12">
        <f t="shared" si="14"/>
        <v>11.924951892238614</v>
      </c>
      <c r="AG28" s="10" t="s">
        <v>487</v>
      </c>
      <c r="AH28" s="12">
        <f t="shared" si="16"/>
        <v>26.126250349590023</v>
      </c>
      <c r="AI28">
        <v>237</v>
      </c>
      <c r="AJ28">
        <v>830</v>
      </c>
    </row>
    <row r="29" spans="1:36" x14ac:dyDescent="0.2">
      <c r="A29">
        <v>4</v>
      </c>
      <c r="B29" t="s">
        <v>1406</v>
      </c>
      <c r="C29">
        <v>22</v>
      </c>
      <c r="D29" t="s">
        <v>1407</v>
      </c>
      <c r="E29">
        <f>247828+29965+66062+9403+14833</f>
        <v>368091</v>
      </c>
      <c r="F29">
        <v>247828</v>
      </c>
      <c r="G29">
        <f>25973+3499+9984+1400+1931</f>
        <v>42787</v>
      </c>
      <c r="H29">
        <f>2791+549+679+195+185</f>
        <v>4399</v>
      </c>
      <c r="I29">
        <f t="shared" si="2"/>
        <v>23.213368673995809</v>
      </c>
      <c r="J29">
        <v>8.7245152150615493</v>
      </c>
      <c r="K29">
        <v>0.18815633226773601</v>
      </c>
      <c r="L29">
        <f>SUMIF('2.1.census-prabhag mapping'!E:E,'3.prabhag'!C29, '2.1.census-prabhag mapping'!G:G)</f>
        <v>3293</v>
      </c>
      <c r="M29">
        <f>SUMIF('2.1.census-prabhag mapping'!E:E,'3.prabhag'!C29, '2.1.census-prabhag mapping'!H:H)</f>
        <v>14956</v>
      </c>
      <c r="N29">
        <f>SUMIFS('2.1.census-prabhag mapping'!H:H, '2.1.census-prabhag mapping'!E:E, '3.prabhag'!C29, '2.1.census-prabhag mapping'!W:W, "huge aprox")</f>
        <v>2039</v>
      </c>
      <c r="O29">
        <f t="shared" si="3"/>
        <v>13.63</v>
      </c>
      <c r="P29">
        <f t="shared" si="4"/>
        <v>10676.08943279409</v>
      </c>
      <c r="Q29">
        <f t="shared" si="5"/>
        <v>0.3357966057071739</v>
      </c>
      <c r="R29">
        <f t="shared" si="6"/>
        <v>27091</v>
      </c>
      <c r="S29">
        <f t="shared" si="7"/>
        <v>80676.81310520535</v>
      </c>
      <c r="T29" s="9">
        <f t="shared" si="0"/>
        <v>7.3598648160373384E-2</v>
      </c>
      <c r="U29" s="9">
        <f t="shared" si="8"/>
        <v>1.4465655994312517E-2</v>
      </c>
      <c r="V29" s="10">
        <f>SUMIF('2.1.census-prabhag mapping'!E:E,C29,'2.1.census-prabhag mapping'!K:K)+SUMIF('2.1.census-prabhag mapping'!E:E,C29,'2.1.census-prabhag mapping'!L:L)+SUMIF('2.1.census-prabhag mapping'!E:E,C29,'2.1.census-prabhag mapping'!N:N)</f>
        <v>372</v>
      </c>
      <c r="W29" s="11">
        <f>SUMIF('2.1.census-prabhag mapping'!E:E, C:C, '2.1.census-prabhag mapping'!O:O)</f>
        <v>34</v>
      </c>
      <c r="X29" s="11">
        <f t="shared" si="9"/>
        <v>406</v>
      </c>
      <c r="Y29" s="11">
        <f>M29/X29</f>
        <v>36.837438423645317</v>
      </c>
      <c r="Z29" s="12">
        <f t="shared" si="10"/>
        <v>35.929708222811669</v>
      </c>
      <c r="AA29" s="10">
        <f>COUNTIFS('2.1.census-prabhag mapping'!J:J, "OD", '2.1.census-prabhag mapping'!E:E, '3.prabhag'!C29)</f>
        <v>0</v>
      </c>
      <c r="AB29" s="12">
        <f t="shared" si="11"/>
        <v>0</v>
      </c>
      <c r="AC29" s="10">
        <f>SUMIF('2.1.census-prabhag mapping'!E:E, C29, '2.1.census-prabhag mapping'!P:P)</f>
        <v>919</v>
      </c>
      <c r="AD29" s="11">
        <f t="shared" si="12"/>
        <v>1950</v>
      </c>
      <c r="AE29" s="11">
        <f t="shared" si="13"/>
        <v>16.274211099020675</v>
      </c>
      <c r="AF29" s="12">
        <f t="shared" si="14"/>
        <v>13.892820512820514</v>
      </c>
      <c r="AG29" s="10">
        <f t="shared" si="15"/>
        <v>26.555824761332996</v>
      </c>
      <c r="AH29" s="12">
        <f t="shared" si="16"/>
        <v>24.911264367816091</v>
      </c>
      <c r="AI29">
        <v>521</v>
      </c>
      <c r="AJ29">
        <v>1657</v>
      </c>
    </row>
    <row r="30" spans="1:36" x14ac:dyDescent="0.2">
      <c r="A30">
        <v>4</v>
      </c>
      <c r="B30" t="s">
        <v>1406</v>
      </c>
      <c r="C30">
        <v>23</v>
      </c>
      <c r="D30" t="s">
        <v>1408</v>
      </c>
      <c r="E30">
        <f>247828+29965+66062+9403+14833</f>
        <v>368091</v>
      </c>
      <c r="F30">
        <v>247828</v>
      </c>
      <c r="G30">
        <f>25973+3499+9984+1400+1931</f>
        <v>42787</v>
      </c>
      <c r="H30">
        <f>2791+549+679+195+185</f>
        <v>4399</v>
      </c>
      <c r="I30">
        <f t="shared" si="2"/>
        <v>23.213368673995809</v>
      </c>
      <c r="J30">
        <v>3.8391465362512598</v>
      </c>
      <c r="K30">
        <v>6.9281141982722796E-2</v>
      </c>
      <c r="L30">
        <f>SUMIF('2.1.census-prabhag mapping'!E:E,'3.prabhag'!C30, '2.1.census-prabhag mapping'!G:G)</f>
        <v>1273</v>
      </c>
      <c r="M30">
        <f>SUMIF('2.1.census-prabhag mapping'!E:E,'3.prabhag'!C30, '2.1.census-prabhag mapping'!H:H)</f>
        <v>6195</v>
      </c>
      <c r="N30">
        <f>SUMIFS('2.1.census-prabhag mapping'!H:H, '2.1.census-prabhag mapping'!E:E, '3.prabhag'!C30, '2.1.census-prabhag mapping'!W:W, "huge aprox")</f>
        <v>0</v>
      </c>
      <c r="O30">
        <f t="shared" si="3"/>
        <v>0</v>
      </c>
      <c r="P30">
        <f t="shared" si="4"/>
        <v>10676.08943279409</v>
      </c>
      <c r="Q30">
        <f t="shared" si="5"/>
        <v>0.3357966057071739</v>
      </c>
      <c r="R30">
        <f t="shared" si="6"/>
        <v>27091</v>
      </c>
      <c r="S30">
        <f t="shared" si="7"/>
        <v>80676.81310520535</v>
      </c>
      <c r="T30" s="9">
        <f t="shared" si="0"/>
        <v>7.3598648160373384E-2</v>
      </c>
      <c r="U30" s="9">
        <f t="shared" si="8"/>
        <v>1.4465655994312517E-2</v>
      </c>
      <c r="V30" s="10">
        <f>SUMIF('2.1.census-prabhag mapping'!E:E,C30,'2.1.census-prabhag mapping'!K:K)+SUMIF('2.1.census-prabhag mapping'!E:E,C30,'2.1.census-prabhag mapping'!L:L)+SUMIF('2.1.census-prabhag mapping'!E:E,C30,'2.1.census-prabhag mapping'!N:N)</f>
        <v>183</v>
      </c>
      <c r="W30" s="11">
        <f>SUMIF('2.1.census-prabhag mapping'!E:E, C:C, '2.1.census-prabhag mapping'!O:O)</f>
        <v>8</v>
      </c>
      <c r="X30" s="11">
        <f t="shared" si="9"/>
        <v>191</v>
      </c>
      <c r="Y30" s="11">
        <f>M30/X30</f>
        <v>32.434554973821989</v>
      </c>
      <c r="Z30" s="12">
        <f t="shared" si="10"/>
        <v>35.929708222811669</v>
      </c>
      <c r="AA30" s="10">
        <f>COUNTIFS('2.1.census-prabhag mapping'!J:J, "OD", '2.1.census-prabhag mapping'!E:E, '3.prabhag'!C30)</f>
        <v>0</v>
      </c>
      <c r="AB30" s="12">
        <f t="shared" si="11"/>
        <v>0</v>
      </c>
      <c r="AC30" s="10">
        <f>SUMIF('2.1.census-prabhag mapping'!E:E, C30, '2.1.census-prabhag mapping'!P:P)</f>
        <v>335</v>
      </c>
      <c r="AD30" s="11">
        <f t="shared" si="12"/>
        <v>1950</v>
      </c>
      <c r="AE30" s="11">
        <f t="shared" si="13"/>
        <v>18.492537313432837</v>
      </c>
      <c r="AF30" s="12">
        <f t="shared" si="14"/>
        <v>13.892820512820514</v>
      </c>
      <c r="AG30" s="10">
        <f t="shared" si="15"/>
        <v>25.463546143627411</v>
      </c>
      <c r="AH30" s="12">
        <f t="shared" si="16"/>
        <v>24.911264367816091</v>
      </c>
      <c r="AI30">
        <v>478</v>
      </c>
      <c r="AJ30">
        <v>1657</v>
      </c>
    </row>
    <row r="31" spans="1:36" x14ac:dyDescent="0.2">
      <c r="A31">
        <v>4</v>
      </c>
      <c r="B31" t="s">
        <v>1406</v>
      </c>
      <c r="C31">
        <v>26</v>
      </c>
      <c r="D31" t="s">
        <v>1409</v>
      </c>
      <c r="E31">
        <f>247828+29965+66062+9403+14833</f>
        <v>368091</v>
      </c>
      <c r="F31">
        <v>247828</v>
      </c>
      <c r="G31">
        <f>25973+3499+9984+1400+1931</f>
        <v>42787</v>
      </c>
      <c r="H31">
        <f>2791+549+679+195+185</f>
        <v>4399</v>
      </c>
      <c r="I31">
        <f t="shared" si="2"/>
        <v>23.213368673995809</v>
      </c>
      <c r="J31">
        <v>10.649706922683</v>
      </c>
      <c r="K31">
        <v>7.8359131456715095E-2</v>
      </c>
      <c r="L31">
        <f>SUMIF('2.1.census-prabhag mapping'!E:E,'3.prabhag'!C31, '2.1.census-prabhag mapping'!G:G)</f>
        <v>1371</v>
      </c>
      <c r="M31">
        <f>SUMIF('2.1.census-prabhag mapping'!E:E,'3.prabhag'!C31, '2.1.census-prabhag mapping'!H:H)</f>
        <v>5940</v>
      </c>
      <c r="N31">
        <f>SUMIFS('2.1.census-prabhag mapping'!H:H, '2.1.census-prabhag mapping'!E:E, '3.prabhag'!C31, '2.1.census-prabhag mapping'!W:W, "huge aprox")</f>
        <v>0</v>
      </c>
      <c r="O31">
        <f t="shared" si="3"/>
        <v>0</v>
      </c>
      <c r="P31">
        <f t="shared" si="4"/>
        <v>10676.08943279409</v>
      </c>
      <c r="Q31">
        <f t="shared" si="5"/>
        <v>0.3357966057071739</v>
      </c>
      <c r="R31">
        <f t="shared" si="6"/>
        <v>27091</v>
      </c>
      <c r="S31">
        <f t="shared" si="7"/>
        <v>80676.81310520535</v>
      </c>
      <c r="T31" s="9">
        <f t="shared" si="0"/>
        <v>7.3598648160373384E-2</v>
      </c>
      <c r="U31" s="9">
        <f t="shared" si="8"/>
        <v>1.4465655994312517E-2</v>
      </c>
      <c r="V31" s="10">
        <f>SUMIF('2.1.census-prabhag mapping'!E:E,C31,'2.1.census-prabhag mapping'!K:K)+SUMIF('2.1.census-prabhag mapping'!E:E,C31,'2.1.census-prabhag mapping'!L:L)+SUMIF('2.1.census-prabhag mapping'!E:E,C31,'2.1.census-prabhag mapping'!N:N)</f>
        <v>149</v>
      </c>
      <c r="W31" s="11">
        <f>SUMIF('2.1.census-prabhag mapping'!E:E, C:C, '2.1.census-prabhag mapping'!O:O)</f>
        <v>8</v>
      </c>
      <c r="X31" s="11">
        <f t="shared" si="9"/>
        <v>157</v>
      </c>
      <c r="Y31" s="11">
        <f>M31/X31</f>
        <v>37.834394904458598</v>
      </c>
      <c r="Z31" s="12">
        <f t="shared" si="10"/>
        <v>35.929708222811669</v>
      </c>
      <c r="AA31" s="10">
        <f>COUNTIFS('2.1.census-prabhag mapping'!J:J, "OD", '2.1.census-prabhag mapping'!E:E, '3.prabhag'!C31)</f>
        <v>0</v>
      </c>
      <c r="AB31" s="12">
        <f t="shared" si="11"/>
        <v>0</v>
      </c>
      <c r="AC31" s="10">
        <f>SUMIF('2.1.census-prabhag mapping'!E:E, C31, '2.1.census-prabhag mapping'!P:P)</f>
        <v>696</v>
      </c>
      <c r="AD31" s="11">
        <f t="shared" si="12"/>
        <v>1950</v>
      </c>
      <c r="AE31" s="11">
        <f t="shared" si="13"/>
        <v>8.5344827586206904</v>
      </c>
      <c r="AF31" s="12">
        <f t="shared" si="14"/>
        <v>13.892820512820514</v>
      </c>
      <c r="AG31" s="10">
        <f t="shared" si="15"/>
        <v>23.184438831539644</v>
      </c>
      <c r="AH31" s="12">
        <f t="shared" si="16"/>
        <v>24.911264367816091</v>
      </c>
      <c r="AI31">
        <v>214</v>
      </c>
      <c r="AJ31">
        <v>1657</v>
      </c>
    </row>
    <row r="32" spans="1:36" x14ac:dyDescent="0.2">
      <c r="A32">
        <v>4</v>
      </c>
      <c r="B32" t="s">
        <v>1406</v>
      </c>
      <c r="C32">
        <v>42</v>
      </c>
      <c r="D32" t="s">
        <v>1401</v>
      </c>
      <c r="E32">
        <f>247828+29965+66062+9403+14833</f>
        <v>368091</v>
      </c>
      <c r="F32">
        <v>247828</v>
      </c>
      <c r="G32">
        <f>25973+3499+9984+1400+1931</f>
        <v>42787</v>
      </c>
      <c r="H32">
        <f>2791+549+679+195+185</f>
        <v>4399</v>
      </c>
      <c r="I32">
        <f t="shared" si="2"/>
        <v>23.213368673995809</v>
      </c>
      <c r="J32" t="s">
        <v>487</v>
      </c>
      <c r="K32" t="s">
        <v>487</v>
      </c>
      <c r="L32">
        <f>SUMIF('2.1.census-prabhag mapping'!E:E,'3.prabhag'!C32, '2.1.census-prabhag mapping'!G:G)</f>
        <v>0</v>
      </c>
      <c r="M32">
        <f>SUMIF('2.1.census-prabhag mapping'!E:E,'3.prabhag'!C32, '2.1.census-prabhag mapping'!H:H)</f>
        <v>0</v>
      </c>
      <c r="N32">
        <f>SUMIFS('2.1.census-prabhag mapping'!H:H, '2.1.census-prabhag mapping'!E:E, '3.prabhag'!C32, '2.1.census-prabhag mapping'!W:W, "huge aprox")</f>
        <v>0</v>
      </c>
      <c r="O32" t="str">
        <f t="shared" si="3"/>
        <v>NA</v>
      </c>
      <c r="P32">
        <f t="shared" si="4"/>
        <v>10676.08943279409</v>
      </c>
      <c r="Q32">
        <f t="shared" si="5"/>
        <v>0.3357966057071739</v>
      </c>
      <c r="R32">
        <f t="shared" si="6"/>
        <v>27091</v>
      </c>
      <c r="S32">
        <f t="shared" si="7"/>
        <v>80676.81310520535</v>
      </c>
      <c r="T32" s="9">
        <f t="shared" si="0"/>
        <v>7.3598648160373384E-2</v>
      </c>
      <c r="U32" s="9">
        <f t="shared" si="8"/>
        <v>1.4465655994312517E-2</v>
      </c>
      <c r="V32" s="10">
        <f>SUMIF('2.1.census-prabhag mapping'!E:E,C32,'2.1.census-prabhag mapping'!K:K)+SUMIF('2.1.census-prabhag mapping'!E:E,C32,'2.1.census-prabhag mapping'!L:L)+SUMIF('2.1.census-prabhag mapping'!E:E,C32,'2.1.census-prabhag mapping'!N:N)</f>
        <v>0</v>
      </c>
      <c r="W32" s="11">
        <f>SUMIF('2.1.census-prabhag mapping'!E:E, C:C, '2.1.census-prabhag mapping'!O:O)</f>
        <v>0</v>
      </c>
      <c r="X32" s="11">
        <f t="shared" si="9"/>
        <v>0</v>
      </c>
      <c r="Y32" s="11" t="s">
        <v>487</v>
      </c>
      <c r="Z32" s="12">
        <f t="shared" si="10"/>
        <v>35.929708222811669</v>
      </c>
      <c r="AA32" s="10">
        <f>COUNTIFS('2.1.census-prabhag mapping'!J:J, "OD", '2.1.census-prabhag mapping'!E:E, '3.prabhag'!C32)</f>
        <v>0</v>
      </c>
      <c r="AB32" s="12">
        <f t="shared" si="11"/>
        <v>0</v>
      </c>
      <c r="AC32" s="10">
        <f>SUMIF('2.1.census-prabhag mapping'!E:E, C32, '2.1.census-prabhag mapping'!P:P)</f>
        <v>0</v>
      </c>
      <c r="AD32" s="11">
        <f t="shared" si="12"/>
        <v>1950</v>
      </c>
      <c r="AE32" s="11" t="s">
        <v>487</v>
      </c>
      <c r="AF32" s="12">
        <f t="shared" si="14"/>
        <v>13.892820512820514</v>
      </c>
      <c r="AG32" s="10" t="s">
        <v>487</v>
      </c>
      <c r="AH32" s="12">
        <f t="shared" si="16"/>
        <v>24.911264367816091</v>
      </c>
      <c r="AI32">
        <v>568</v>
      </c>
      <c r="AJ32">
        <v>1687</v>
      </c>
    </row>
    <row r="33" spans="1:36" x14ac:dyDescent="0.2">
      <c r="A33">
        <v>4</v>
      </c>
      <c r="B33" t="s">
        <v>1410</v>
      </c>
      <c r="C33">
        <v>38</v>
      </c>
      <c r="D33" t="s">
        <v>1411</v>
      </c>
      <c r="E33">
        <f>146333+7970</f>
        <v>154303</v>
      </c>
      <c r="F33">
        <v>146333</v>
      </c>
      <c r="G33">
        <f>19507+1052</f>
        <v>20559</v>
      </c>
      <c r="H33">
        <f>1946+109</f>
        <v>2055</v>
      </c>
      <c r="I33">
        <f t="shared" si="2"/>
        <v>18.502094341431722</v>
      </c>
      <c r="J33">
        <v>2.9090393503798202</v>
      </c>
      <c r="K33">
        <v>1.6578778075740999E-2</v>
      </c>
      <c r="L33">
        <f>SUMIF('2.1.census-prabhag mapping'!E:E,'3.prabhag'!C33, '2.1.census-prabhag mapping'!G:G)</f>
        <v>929</v>
      </c>
      <c r="M33">
        <f>SUMIF('2.1.census-prabhag mapping'!E:E,'3.prabhag'!C33, '2.1.census-prabhag mapping'!H:H)</f>
        <v>4075</v>
      </c>
      <c r="N33">
        <f>SUMIFS('2.1.census-prabhag mapping'!H:H, '2.1.census-prabhag mapping'!E:E, '3.prabhag'!C33, '2.1.census-prabhag mapping'!W:W, "huge aprox")</f>
        <v>0</v>
      </c>
      <c r="O33">
        <f t="shared" si="3"/>
        <v>0</v>
      </c>
      <c r="P33">
        <f t="shared" si="4"/>
        <v>7908.9965330204086</v>
      </c>
      <c r="Q33">
        <f t="shared" si="5"/>
        <v>1.6578778075740999E-2</v>
      </c>
      <c r="R33">
        <f t="shared" si="6"/>
        <v>4075</v>
      </c>
      <c r="S33">
        <f t="shared" si="7"/>
        <v>245796.1606930953</v>
      </c>
      <c r="T33" s="9">
        <f t="shared" si="0"/>
        <v>2.6409078242159906E-2</v>
      </c>
      <c r="U33" s="9">
        <f t="shared" si="8"/>
        <v>8.9604872669015411E-4</v>
      </c>
      <c r="V33" s="10">
        <f>SUMIF('2.1.census-prabhag mapping'!E:E,C33,'2.1.census-prabhag mapping'!K:K)+SUMIF('2.1.census-prabhag mapping'!E:E,C33,'2.1.census-prabhag mapping'!L:L)+SUMIF('2.1.census-prabhag mapping'!E:E,C33,'2.1.census-prabhag mapping'!N:N)</f>
        <v>104</v>
      </c>
      <c r="W33" s="11">
        <f>SUMIF('2.1.census-prabhag mapping'!E:E, C:C, '2.1.census-prabhag mapping'!O:O)</f>
        <v>0</v>
      </c>
      <c r="X33" s="11">
        <f t="shared" si="9"/>
        <v>104</v>
      </c>
      <c r="Y33" s="11">
        <f>M33/X33</f>
        <v>39.182692307692307</v>
      </c>
      <c r="Z33" s="12">
        <f t="shared" si="10"/>
        <v>39.182692307692307</v>
      </c>
      <c r="AA33" s="10">
        <f>COUNTIFS('2.1.census-prabhag mapping'!J:J, "OD", '2.1.census-prabhag mapping'!E:E, '3.prabhag'!C33)</f>
        <v>0</v>
      </c>
      <c r="AB33" s="12">
        <f t="shared" si="11"/>
        <v>0</v>
      </c>
      <c r="AC33" s="10">
        <f>SUMIF('2.1.census-prabhag mapping'!E:E, C33, '2.1.census-prabhag mapping'!P:P)</f>
        <v>430</v>
      </c>
      <c r="AD33" s="11">
        <f t="shared" si="12"/>
        <v>430</v>
      </c>
      <c r="AE33" s="11">
        <f t="shared" si="13"/>
        <v>9.4767441860465116</v>
      </c>
      <c r="AF33" s="12">
        <f t="shared" si="14"/>
        <v>9.4767441860465116</v>
      </c>
      <c r="AG33" s="10">
        <f t="shared" si="15"/>
        <v>24.329718246869408</v>
      </c>
      <c r="AH33" s="12">
        <f t="shared" si="16"/>
        <v>24.329718246869408</v>
      </c>
      <c r="AI33">
        <v>298</v>
      </c>
      <c r="AJ33">
        <v>788</v>
      </c>
    </row>
    <row r="34" spans="1:36" x14ac:dyDescent="0.2">
      <c r="A34">
        <v>4</v>
      </c>
      <c r="B34" t="s">
        <v>1410</v>
      </c>
      <c r="C34">
        <v>41</v>
      </c>
      <c r="D34" t="s">
        <v>1412</v>
      </c>
      <c r="E34">
        <f>146333+7970</f>
        <v>154303</v>
      </c>
      <c r="F34">
        <v>146333</v>
      </c>
      <c r="G34">
        <f>19507+1052</f>
        <v>20559</v>
      </c>
      <c r="H34">
        <f>1946+109</f>
        <v>2055</v>
      </c>
      <c r="I34">
        <f t="shared" si="2"/>
        <v>18.502094341431722</v>
      </c>
      <c r="J34">
        <v>15.593054991051901</v>
      </c>
      <c r="K34" t="s">
        <v>487</v>
      </c>
      <c r="L34">
        <f>SUMIF('2.1.census-prabhag mapping'!E:E,'3.prabhag'!C34, '2.1.census-prabhag mapping'!G:G)</f>
        <v>0</v>
      </c>
      <c r="M34">
        <f>SUMIF('2.1.census-prabhag mapping'!E:E,'3.prabhag'!C34, '2.1.census-prabhag mapping'!H:H)</f>
        <v>0</v>
      </c>
      <c r="N34">
        <f>SUMIFS('2.1.census-prabhag mapping'!H:H, '2.1.census-prabhag mapping'!E:E, '3.prabhag'!C34, '2.1.census-prabhag mapping'!W:W, "huge aprox")</f>
        <v>0</v>
      </c>
      <c r="O34" t="str">
        <f t="shared" si="3"/>
        <v>NA</v>
      </c>
      <c r="P34">
        <f t="shared" si="4"/>
        <v>7908.9965330204086</v>
      </c>
      <c r="Q34">
        <f t="shared" si="5"/>
        <v>1.6578778075740999E-2</v>
      </c>
      <c r="R34">
        <f t="shared" si="6"/>
        <v>4075</v>
      </c>
      <c r="S34">
        <f t="shared" si="7"/>
        <v>245796.1606930953</v>
      </c>
      <c r="T34" s="9">
        <f t="shared" si="0"/>
        <v>2.6409078242159906E-2</v>
      </c>
      <c r="U34" s="9">
        <f t="shared" si="8"/>
        <v>8.9604872669015411E-4</v>
      </c>
      <c r="V34" s="10">
        <f>SUMIF('2.1.census-prabhag mapping'!E:E,C34,'2.1.census-prabhag mapping'!K:K)+SUMIF('2.1.census-prabhag mapping'!E:E,C34,'2.1.census-prabhag mapping'!L:L)+SUMIF('2.1.census-prabhag mapping'!E:E,C34,'2.1.census-prabhag mapping'!N:N)</f>
        <v>0</v>
      </c>
      <c r="W34" s="11">
        <f>SUMIF('2.1.census-prabhag mapping'!E:E, C:C, '2.1.census-prabhag mapping'!O:O)</f>
        <v>0</v>
      </c>
      <c r="X34" s="11">
        <f t="shared" si="9"/>
        <v>0</v>
      </c>
      <c r="Y34" s="11" t="s">
        <v>487</v>
      </c>
      <c r="Z34" s="12">
        <f t="shared" si="10"/>
        <v>39.182692307692307</v>
      </c>
      <c r="AA34" s="10">
        <f>COUNTIFS('2.1.census-prabhag mapping'!J:J, "OD", '2.1.census-prabhag mapping'!E:E, '3.prabhag'!C34)</f>
        <v>0</v>
      </c>
      <c r="AB34" s="12">
        <f t="shared" si="11"/>
        <v>0</v>
      </c>
      <c r="AC34" s="10">
        <f>SUMIF('2.1.census-prabhag mapping'!E:E, C34, '2.1.census-prabhag mapping'!P:P)</f>
        <v>0</v>
      </c>
      <c r="AD34" s="11">
        <f t="shared" si="12"/>
        <v>430</v>
      </c>
      <c r="AE34" s="11" t="s">
        <v>487</v>
      </c>
      <c r="AF34" s="12">
        <f t="shared" si="14"/>
        <v>9.4767441860465116</v>
      </c>
      <c r="AG34" s="10" t="s">
        <v>487</v>
      </c>
      <c r="AH34" s="12">
        <f t="shared" si="16"/>
        <v>24.329718246869408</v>
      </c>
      <c r="AI34">
        <v>450</v>
      </c>
      <c r="AJ34">
        <v>788</v>
      </c>
    </row>
    <row r="35" spans="1:36" x14ac:dyDescent="0.2">
      <c r="A35">
        <v>4</v>
      </c>
      <c r="B35" t="s">
        <v>1410</v>
      </c>
      <c r="C35">
        <v>42</v>
      </c>
      <c r="D35" t="s">
        <v>1401</v>
      </c>
      <c r="E35">
        <f>146333+7970</f>
        <v>154303</v>
      </c>
      <c r="F35">
        <v>146333</v>
      </c>
      <c r="G35">
        <f>19507+1052</f>
        <v>20559</v>
      </c>
      <c r="H35">
        <f>1946+109</f>
        <v>2055</v>
      </c>
      <c r="I35">
        <f t="shared" si="2"/>
        <v>18.502094341431722</v>
      </c>
      <c r="J35" t="s">
        <v>487</v>
      </c>
      <c r="K35" t="s">
        <v>487</v>
      </c>
      <c r="L35">
        <f>SUMIF('2.1.census-prabhag mapping'!E:E,'3.prabhag'!C35, '2.1.census-prabhag mapping'!G:G)</f>
        <v>0</v>
      </c>
      <c r="M35">
        <f>SUMIF('2.1.census-prabhag mapping'!E:E,'3.prabhag'!C35, '2.1.census-prabhag mapping'!H:H)</f>
        <v>0</v>
      </c>
      <c r="N35">
        <f>SUMIFS('2.1.census-prabhag mapping'!H:H, '2.1.census-prabhag mapping'!E:E, '3.prabhag'!C35, '2.1.census-prabhag mapping'!W:W, "huge aprox")</f>
        <v>0</v>
      </c>
      <c r="O35" t="str">
        <f t="shared" si="3"/>
        <v>NA</v>
      </c>
      <c r="P35">
        <f t="shared" si="4"/>
        <v>7908.9965330204086</v>
      </c>
      <c r="Q35">
        <f t="shared" si="5"/>
        <v>1.6578778075740999E-2</v>
      </c>
      <c r="R35">
        <f t="shared" si="6"/>
        <v>4075</v>
      </c>
      <c r="S35">
        <f t="shared" si="7"/>
        <v>245796.1606930953</v>
      </c>
      <c r="T35" s="9">
        <f t="shared" si="0"/>
        <v>2.6409078242159906E-2</v>
      </c>
      <c r="U35" s="9">
        <f t="shared" si="8"/>
        <v>8.9604872669015411E-4</v>
      </c>
      <c r="V35" s="10">
        <f>SUMIF('2.1.census-prabhag mapping'!E:E,C35,'2.1.census-prabhag mapping'!K:K)+SUMIF('2.1.census-prabhag mapping'!E:E,C35,'2.1.census-prabhag mapping'!L:L)+SUMIF('2.1.census-prabhag mapping'!E:E,C35,'2.1.census-prabhag mapping'!N:N)</f>
        <v>0</v>
      </c>
      <c r="W35" s="11">
        <f>SUMIF('2.1.census-prabhag mapping'!E:E, C:C, '2.1.census-prabhag mapping'!O:O)</f>
        <v>0</v>
      </c>
      <c r="X35" s="11">
        <f t="shared" si="9"/>
        <v>0</v>
      </c>
      <c r="Y35" s="11" t="s">
        <v>487</v>
      </c>
      <c r="Z35" s="12">
        <f t="shared" si="10"/>
        <v>39.182692307692307</v>
      </c>
      <c r="AA35" s="10">
        <f>COUNTIFS('2.1.census-prabhag mapping'!J:J, "OD", '2.1.census-prabhag mapping'!E:E, '3.prabhag'!C35)</f>
        <v>0</v>
      </c>
      <c r="AB35" s="12">
        <f t="shared" si="11"/>
        <v>0</v>
      </c>
      <c r="AC35" s="10">
        <f>SUMIF('2.1.census-prabhag mapping'!E:E, C35, '2.1.census-prabhag mapping'!P:P)</f>
        <v>0</v>
      </c>
      <c r="AD35" s="11">
        <f t="shared" si="12"/>
        <v>430</v>
      </c>
      <c r="AE35" s="11" t="s">
        <v>487</v>
      </c>
      <c r="AF35" s="12">
        <f t="shared" si="14"/>
        <v>9.4767441860465116</v>
      </c>
      <c r="AG35" s="10" t="s">
        <v>487</v>
      </c>
      <c r="AH35" s="12">
        <f t="shared" si="16"/>
        <v>24.329718246869408</v>
      </c>
      <c r="AI35">
        <v>568</v>
      </c>
      <c r="AJ35">
        <v>1687</v>
      </c>
    </row>
    <row r="36" spans="1:36" x14ac:dyDescent="0.2">
      <c r="A36">
        <v>3</v>
      </c>
      <c r="B36" t="s">
        <v>1413</v>
      </c>
      <c r="C36">
        <v>30</v>
      </c>
      <c r="D36" t="s">
        <v>1414</v>
      </c>
      <c r="E36">
        <f>223065+21861</f>
        <v>244926</v>
      </c>
      <c r="F36">
        <v>223065</v>
      </c>
      <c r="G36">
        <f>24665+2251</f>
        <v>26916</v>
      </c>
      <c r="H36">
        <f>2081+220</f>
        <v>2301</v>
      </c>
      <c r="I36">
        <f t="shared" si="2"/>
        <v>15.432169638933832</v>
      </c>
      <c r="J36">
        <v>2.0640718371473099</v>
      </c>
      <c r="K36">
        <v>0.390266525759352</v>
      </c>
      <c r="L36">
        <f>SUMIF('2.1.census-prabhag mapping'!E:E,'3.prabhag'!C36, '2.1.census-prabhag mapping'!G:G)</f>
        <v>5389</v>
      </c>
      <c r="M36">
        <f>SUMIF('2.1.census-prabhag mapping'!E:E,'3.prabhag'!C36, '2.1.census-prabhag mapping'!H:H)</f>
        <v>24366</v>
      </c>
      <c r="N36">
        <f>SUMIFS('2.1.census-prabhag mapping'!H:H, '2.1.census-prabhag mapping'!E:E, '3.prabhag'!C36, '2.1.census-prabhag mapping'!W:W, "huge aprox")</f>
        <v>4496</v>
      </c>
      <c r="O36">
        <f t="shared" si="3"/>
        <v>18.45</v>
      </c>
      <c r="P36">
        <f t="shared" si="4"/>
        <v>14454.545616011708</v>
      </c>
      <c r="Q36">
        <f t="shared" si="5"/>
        <v>0.46308411246852244</v>
      </c>
      <c r="R36">
        <f t="shared" si="6"/>
        <v>33440</v>
      </c>
      <c r="S36">
        <f t="shared" si="7"/>
        <v>72211.503482044078</v>
      </c>
      <c r="T36" s="9">
        <f t="shared" si="0"/>
        <v>0.13653103386328933</v>
      </c>
      <c r="U36" s="9">
        <f t="shared" si="8"/>
        <v>3.0007712674451632E-2</v>
      </c>
      <c r="V36" s="10">
        <f>SUMIF('2.1.census-prabhag mapping'!E:E,C36,'2.1.census-prabhag mapping'!K:K)+SUMIF('2.1.census-prabhag mapping'!E:E,C36,'2.1.census-prabhag mapping'!L:L)+SUMIF('2.1.census-prabhag mapping'!E:E,C36,'2.1.census-prabhag mapping'!N:N)</f>
        <v>301</v>
      </c>
      <c r="W36" s="11">
        <f>SUMIF('2.1.census-prabhag mapping'!E:E, C:C, '2.1.census-prabhag mapping'!O:O)</f>
        <v>9</v>
      </c>
      <c r="X36" s="11">
        <f t="shared" si="9"/>
        <v>310</v>
      </c>
      <c r="Y36" s="11">
        <f>M36/X36</f>
        <v>78.599999999999994</v>
      </c>
      <c r="Z36" s="12">
        <f t="shared" si="10"/>
        <v>62.156133828996282</v>
      </c>
      <c r="AA36" s="10">
        <f>COUNTIFS('2.1.census-prabhag mapping'!J:J, "OD", '2.1.census-prabhag mapping'!E:E, '3.prabhag'!C36)</f>
        <v>0</v>
      </c>
      <c r="AB36" s="12">
        <f t="shared" si="11"/>
        <v>0</v>
      </c>
      <c r="AC36" s="10">
        <f>SUMIF('2.1.census-prabhag mapping'!E:E, C36, '2.1.census-prabhag mapping'!P:P)</f>
        <v>3962</v>
      </c>
      <c r="AD36" s="11">
        <f t="shared" si="12"/>
        <v>5372</v>
      </c>
      <c r="AE36" s="11">
        <f t="shared" si="13"/>
        <v>6.1499242806663306</v>
      </c>
      <c r="AF36" s="12">
        <f t="shared" si="14"/>
        <v>6.2248696947133286</v>
      </c>
      <c r="AG36" s="10">
        <f t="shared" si="15"/>
        <v>42.37496214033316</v>
      </c>
      <c r="AH36" s="12">
        <f t="shared" si="16"/>
        <v>34.190501761854804</v>
      </c>
      <c r="AI36">
        <v>981</v>
      </c>
      <c r="AJ36">
        <v>1401</v>
      </c>
    </row>
    <row r="37" spans="1:36" x14ac:dyDescent="0.2">
      <c r="A37">
        <v>3</v>
      </c>
      <c r="B37" t="s">
        <v>1413</v>
      </c>
      <c r="C37">
        <v>33</v>
      </c>
      <c r="D37" t="s">
        <v>1415</v>
      </c>
      <c r="E37">
        <f>223065+21861</f>
        <v>244926</v>
      </c>
      <c r="F37">
        <v>223065</v>
      </c>
      <c r="G37">
        <f>24665+2251</f>
        <v>26916</v>
      </c>
      <c r="H37">
        <f>2081+220</f>
        <v>2301</v>
      </c>
      <c r="I37">
        <f t="shared" si="2"/>
        <v>15.432169638933832</v>
      </c>
      <c r="J37">
        <v>6.9627868898548</v>
      </c>
      <c r="K37">
        <v>1.9555130146182799E-2</v>
      </c>
      <c r="L37">
        <f>SUMIF('2.1.census-prabhag mapping'!E:E,'3.prabhag'!C37, '2.1.census-prabhag mapping'!G:G)</f>
        <v>1127</v>
      </c>
      <c r="M37">
        <f>SUMIF('2.1.census-prabhag mapping'!E:E,'3.prabhag'!C37, '2.1.census-prabhag mapping'!H:H)</f>
        <v>5025</v>
      </c>
      <c r="N37">
        <f>SUMIFS('2.1.census-prabhag mapping'!H:H, '2.1.census-prabhag mapping'!E:E, '3.prabhag'!C37, '2.1.census-prabhag mapping'!W:W, "huge aprox")</f>
        <v>4725</v>
      </c>
      <c r="O37">
        <f t="shared" si="3"/>
        <v>94.03</v>
      </c>
      <c r="P37">
        <f t="shared" si="4"/>
        <v>14454.545616011708</v>
      </c>
      <c r="Q37">
        <f t="shared" si="5"/>
        <v>0.46308411246852244</v>
      </c>
      <c r="R37">
        <f t="shared" si="6"/>
        <v>33440</v>
      </c>
      <c r="S37">
        <f t="shared" si="7"/>
        <v>72211.503482044078</v>
      </c>
      <c r="T37" s="9">
        <f t="shared" si="0"/>
        <v>0.13653103386328933</v>
      </c>
      <c r="U37" s="9">
        <f t="shared" si="8"/>
        <v>3.0007712674451632E-2</v>
      </c>
      <c r="V37" s="10">
        <f>SUMIF('2.1.census-prabhag mapping'!E:E,C37,'2.1.census-prabhag mapping'!K:K)+SUMIF('2.1.census-prabhag mapping'!E:E,C37,'2.1.census-prabhag mapping'!L:L)+SUMIF('2.1.census-prabhag mapping'!E:E,C37,'2.1.census-prabhag mapping'!N:N)</f>
        <v>59</v>
      </c>
      <c r="W37" s="11">
        <f>SUMIF('2.1.census-prabhag mapping'!E:E, C:C, '2.1.census-prabhag mapping'!O:O)</f>
        <v>1</v>
      </c>
      <c r="X37" s="11">
        <f t="shared" si="9"/>
        <v>60</v>
      </c>
      <c r="Y37" s="11">
        <f>M37/X37</f>
        <v>83.75</v>
      </c>
      <c r="Z37" s="12">
        <f t="shared" si="10"/>
        <v>62.156133828996282</v>
      </c>
      <c r="AA37" s="10">
        <f>COUNTIFS('2.1.census-prabhag mapping'!J:J, "OD", '2.1.census-prabhag mapping'!E:E, '3.prabhag'!C37)</f>
        <v>0</v>
      </c>
      <c r="AB37" s="12">
        <f t="shared" si="11"/>
        <v>0</v>
      </c>
      <c r="AC37" s="10">
        <f>SUMIF('2.1.census-prabhag mapping'!E:E, C37, '2.1.census-prabhag mapping'!P:P)</f>
        <v>845</v>
      </c>
      <c r="AD37" s="11">
        <f t="shared" si="12"/>
        <v>5372</v>
      </c>
      <c r="AE37" s="11">
        <f t="shared" si="13"/>
        <v>5.9467455621301779</v>
      </c>
      <c r="AF37" s="12">
        <f t="shared" si="14"/>
        <v>6.2248696947133286</v>
      </c>
      <c r="AG37" s="10">
        <f t="shared" si="15"/>
        <v>44.848372781065088</v>
      </c>
      <c r="AH37" s="12">
        <f t="shared" si="16"/>
        <v>34.190501761854804</v>
      </c>
      <c r="AI37">
        <v>185</v>
      </c>
      <c r="AJ37">
        <v>1401</v>
      </c>
    </row>
    <row r="38" spans="1:36" x14ac:dyDescent="0.2">
      <c r="A38">
        <v>3</v>
      </c>
      <c r="B38" t="s">
        <v>1413</v>
      </c>
      <c r="C38">
        <v>34</v>
      </c>
      <c r="D38" t="s">
        <v>1416</v>
      </c>
      <c r="E38">
        <f>223065+21861</f>
        <v>244926</v>
      </c>
      <c r="F38">
        <v>223065</v>
      </c>
      <c r="G38">
        <f>24665+2251</f>
        <v>26916</v>
      </c>
      <c r="H38">
        <f>2081+220</f>
        <v>2301</v>
      </c>
      <c r="I38">
        <f t="shared" si="2"/>
        <v>15.432169638933832</v>
      </c>
      <c r="J38">
        <v>6.4053109119317204</v>
      </c>
      <c r="K38">
        <v>5.3262456562987601E-2</v>
      </c>
      <c r="L38">
        <f>SUMIF('2.1.census-prabhag mapping'!E:E,'3.prabhag'!C38, '2.1.census-prabhag mapping'!G:G)</f>
        <v>875</v>
      </c>
      <c r="M38">
        <f>SUMIF('2.1.census-prabhag mapping'!E:E,'3.prabhag'!C38, '2.1.census-prabhag mapping'!H:H)</f>
        <v>4049</v>
      </c>
      <c r="N38">
        <f>SUMIFS('2.1.census-prabhag mapping'!H:H, '2.1.census-prabhag mapping'!E:E, '3.prabhag'!C38, '2.1.census-prabhag mapping'!W:W, "huge aprox")</f>
        <v>1300</v>
      </c>
      <c r="O38">
        <f t="shared" si="3"/>
        <v>32.11</v>
      </c>
      <c r="P38">
        <f t="shared" si="4"/>
        <v>14454.545616011708</v>
      </c>
      <c r="Q38">
        <f t="shared" si="5"/>
        <v>0.46308411246852244</v>
      </c>
      <c r="R38">
        <f t="shared" si="6"/>
        <v>33440</v>
      </c>
      <c r="S38">
        <f t="shared" si="7"/>
        <v>72211.503482044078</v>
      </c>
      <c r="T38" s="9">
        <f t="shared" si="0"/>
        <v>0.13653103386328933</v>
      </c>
      <c r="U38" s="9">
        <f t="shared" si="8"/>
        <v>3.0007712674451632E-2</v>
      </c>
      <c r="V38" s="10">
        <f>SUMIF('2.1.census-prabhag mapping'!E:E,C38,'2.1.census-prabhag mapping'!K:K)+SUMIF('2.1.census-prabhag mapping'!E:E,C38,'2.1.census-prabhag mapping'!L:L)+SUMIF('2.1.census-prabhag mapping'!E:E,C38,'2.1.census-prabhag mapping'!N:N)</f>
        <v>165</v>
      </c>
      <c r="W38" s="11">
        <f>SUMIF('2.1.census-prabhag mapping'!E:E, C:C, '2.1.census-prabhag mapping'!O:O)</f>
        <v>3</v>
      </c>
      <c r="X38" s="11">
        <f t="shared" si="9"/>
        <v>168</v>
      </c>
      <c r="Y38" s="11">
        <f>M38/X38</f>
        <v>24.101190476190474</v>
      </c>
      <c r="Z38" s="12">
        <f t="shared" si="10"/>
        <v>62.156133828996282</v>
      </c>
      <c r="AA38" s="10">
        <f>COUNTIFS('2.1.census-prabhag mapping'!J:J, "OD", '2.1.census-prabhag mapping'!E:E, '3.prabhag'!C38)</f>
        <v>0</v>
      </c>
      <c r="AB38" s="12">
        <f t="shared" si="11"/>
        <v>0</v>
      </c>
      <c r="AC38" s="10">
        <f>SUMIF('2.1.census-prabhag mapping'!E:E, C38, '2.1.census-prabhag mapping'!P:P)</f>
        <v>565</v>
      </c>
      <c r="AD38" s="11">
        <f t="shared" si="12"/>
        <v>5372</v>
      </c>
      <c r="AE38" s="11">
        <f t="shared" si="13"/>
        <v>7.1663716814159288</v>
      </c>
      <c r="AF38" s="12">
        <f t="shared" si="14"/>
        <v>6.2248696947133286</v>
      </c>
      <c r="AG38" s="10">
        <f t="shared" si="15"/>
        <v>15.633781078803201</v>
      </c>
      <c r="AH38" s="12">
        <f t="shared" si="16"/>
        <v>34.190501761854804</v>
      </c>
      <c r="AI38">
        <v>195</v>
      </c>
      <c r="AJ38">
        <v>1401</v>
      </c>
    </row>
    <row r="39" spans="1:36" x14ac:dyDescent="0.2">
      <c r="A39">
        <v>3</v>
      </c>
      <c r="B39" t="s">
        <v>1413</v>
      </c>
      <c r="C39">
        <v>42</v>
      </c>
      <c r="D39" t="s">
        <v>1401</v>
      </c>
      <c r="E39">
        <f>223065+21861</f>
        <v>244926</v>
      </c>
      <c r="F39">
        <v>223065</v>
      </c>
      <c r="G39">
        <f>24665+2251</f>
        <v>26916</v>
      </c>
      <c r="H39">
        <f>2081+220</f>
        <v>2301</v>
      </c>
      <c r="I39">
        <f t="shared" si="2"/>
        <v>15.432169638933832</v>
      </c>
      <c r="J39" t="s">
        <v>487</v>
      </c>
      <c r="K39" t="s">
        <v>487</v>
      </c>
      <c r="L39">
        <f>SUMIF('2.1.census-prabhag mapping'!E:E,'3.prabhag'!C39, '2.1.census-prabhag mapping'!G:G)</f>
        <v>0</v>
      </c>
      <c r="M39">
        <f>SUMIF('2.1.census-prabhag mapping'!E:E,'3.prabhag'!C39, '2.1.census-prabhag mapping'!H:H)</f>
        <v>0</v>
      </c>
      <c r="N39">
        <f>SUMIFS('2.1.census-prabhag mapping'!H:H, '2.1.census-prabhag mapping'!E:E, '3.prabhag'!C39, '2.1.census-prabhag mapping'!W:W, "huge aprox")</f>
        <v>0</v>
      </c>
      <c r="O39" t="str">
        <f t="shared" si="3"/>
        <v>NA</v>
      </c>
      <c r="P39">
        <f t="shared" si="4"/>
        <v>14454.545616011708</v>
      </c>
      <c r="Q39">
        <f t="shared" si="5"/>
        <v>0.46308411246852244</v>
      </c>
      <c r="R39">
        <f t="shared" si="6"/>
        <v>33440</v>
      </c>
      <c r="S39">
        <f t="shared" si="7"/>
        <v>72211.503482044078</v>
      </c>
      <c r="T39" s="9">
        <f t="shared" si="0"/>
        <v>0.13653103386328933</v>
      </c>
      <c r="U39" s="9">
        <f t="shared" si="8"/>
        <v>3.0007712674451632E-2</v>
      </c>
      <c r="V39" s="10">
        <f>SUMIF('2.1.census-prabhag mapping'!E:E,C39,'2.1.census-prabhag mapping'!K:K)+SUMIF('2.1.census-prabhag mapping'!E:E,C39,'2.1.census-prabhag mapping'!L:L)+SUMIF('2.1.census-prabhag mapping'!E:E,C39,'2.1.census-prabhag mapping'!N:N)</f>
        <v>0</v>
      </c>
      <c r="W39" s="11">
        <f>SUMIF('2.1.census-prabhag mapping'!E:E, C:C, '2.1.census-prabhag mapping'!O:O)</f>
        <v>0</v>
      </c>
      <c r="X39" s="11">
        <f t="shared" si="9"/>
        <v>0</v>
      </c>
      <c r="Y39" s="11" t="s">
        <v>487</v>
      </c>
      <c r="Z39" s="12">
        <f t="shared" si="10"/>
        <v>62.156133828996282</v>
      </c>
      <c r="AA39" s="10">
        <f>COUNTIFS('2.1.census-prabhag mapping'!J:J, "OD", '2.1.census-prabhag mapping'!E:E, '3.prabhag'!C39)</f>
        <v>0</v>
      </c>
      <c r="AB39" s="12">
        <f t="shared" si="11"/>
        <v>0</v>
      </c>
      <c r="AC39" s="10">
        <f>SUMIF('2.1.census-prabhag mapping'!E:E, C39, '2.1.census-prabhag mapping'!P:P)</f>
        <v>0</v>
      </c>
      <c r="AD39" s="11">
        <f t="shared" si="12"/>
        <v>5372</v>
      </c>
      <c r="AE39" s="11" t="s">
        <v>487</v>
      </c>
      <c r="AF39" s="12">
        <f t="shared" si="14"/>
        <v>6.2248696947133286</v>
      </c>
      <c r="AG39" s="10" t="s">
        <v>487</v>
      </c>
      <c r="AH39" s="12">
        <f t="shared" si="16"/>
        <v>34.190501761854804</v>
      </c>
      <c r="AI39">
        <v>568</v>
      </c>
      <c r="AJ39">
        <v>1687</v>
      </c>
    </row>
    <row r="40" spans="1:36" x14ac:dyDescent="0.2">
      <c r="A40">
        <v>3</v>
      </c>
      <c r="B40" t="s">
        <v>1417</v>
      </c>
      <c r="C40">
        <v>13</v>
      </c>
      <c r="D40" t="s">
        <v>1418</v>
      </c>
      <c r="E40">
        <f>224265+16689+7479</f>
        <v>248433</v>
      </c>
      <c r="F40">
        <v>224265</v>
      </c>
      <c r="G40">
        <f>15619+1412+1165</f>
        <v>18196</v>
      </c>
      <c r="H40">
        <f>2666+436+115</f>
        <v>3217</v>
      </c>
      <c r="I40">
        <f t="shared" si="2"/>
        <v>14.64782623318867</v>
      </c>
      <c r="J40">
        <v>4.48387142046119</v>
      </c>
      <c r="K40">
        <v>0.10083493842331499</v>
      </c>
      <c r="L40">
        <f>SUMIF('2.1.census-prabhag mapping'!E:E,'3.prabhag'!C40, '2.1.census-prabhag mapping'!G:G)</f>
        <v>2658</v>
      </c>
      <c r="M40">
        <f>SUMIF('2.1.census-prabhag mapping'!E:E,'3.prabhag'!C40, '2.1.census-prabhag mapping'!H:H)</f>
        <v>12055</v>
      </c>
      <c r="N40">
        <f>SUMIFS('2.1.census-prabhag mapping'!H:H, '2.1.census-prabhag mapping'!E:E, '3.prabhag'!C40, '2.1.census-prabhag mapping'!W:W, "huge aprox")</f>
        <v>0</v>
      </c>
      <c r="O40">
        <f t="shared" si="3"/>
        <v>0</v>
      </c>
      <c r="P40">
        <f t="shared" si="4"/>
        <v>15310.462892566686</v>
      </c>
      <c r="Q40">
        <f t="shared" si="5"/>
        <v>0.433351790492361</v>
      </c>
      <c r="R40">
        <f t="shared" si="6"/>
        <v>42940</v>
      </c>
      <c r="S40">
        <f t="shared" si="7"/>
        <v>99088.087189423837</v>
      </c>
      <c r="T40" s="9">
        <f t="shared" si="0"/>
        <v>0.17284338232038418</v>
      </c>
      <c r="U40" s="9">
        <f t="shared" si="8"/>
        <v>2.9584716775959807E-2</v>
      </c>
      <c r="V40" s="10">
        <f>SUMIF('2.1.census-prabhag mapping'!E:E,C40,'2.1.census-prabhag mapping'!K:K)+SUMIF('2.1.census-prabhag mapping'!E:E,C40,'2.1.census-prabhag mapping'!L:L)+SUMIF('2.1.census-prabhag mapping'!E:E,C40,'2.1.census-prabhag mapping'!N:N)</f>
        <v>399</v>
      </c>
      <c r="W40" s="11">
        <f>SUMIF('2.1.census-prabhag mapping'!E:E, C:C, '2.1.census-prabhag mapping'!O:O)</f>
        <v>38</v>
      </c>
      <c r="X40" s="11">
        <f t="shared" si="9"/>
        <v>437</v>
      </c>
      <c r="Y40" s="11">
        <f>M40/X40</f>
        <v>27.585812356979407</v>
      </c>
      <c r="Z40" s="12">
        <f t="shared" si="10"/>
        <v>25.544318857822724</v>
      </c>
      <c r="AA40" s="10">
        <f>COUNTIFS('2.1.census-prabhag mapping'!J:J, "OD", '2.1.census-prabhag mapping'!E:E, '3.prabhag'!C40)</f>
        <v>1</v>
      </c>
      <c r="AB40" s="12">
        <f t="shared" si="11"/>
        <v>1</v>
      </c>
      <c r="AC40" s="10">
        <f>SUMIF('2.1.census-prabhag mapping'!E:E, C40, '2.1.census-prabhag mapping'!P:P)</f>
        <v>1413</v>
      </c>
      <c r="AD40" s="11">
        <f t="shared" si="12"/>
        <v>7197</v>
      </c>
      <c r="AE40" s="11">
        <f t="shared" si="13"/>
        <v>8.5314932767162066</v>
      </c>
      <c r="AF40" s="12">
        <f t="shared" si="14"/>
        <v>5.9663748784215649</v>
      </c>
      <c r="AG40" s="10">
        <f t="shared" si="15"/>
        <v>18.058652816847808</v>
      </c>
      <c r="AH40" s="12">
        <f t="shared" si="16"/>
        <v>15.755346868122144</v>
      </c>
      <c r="AI40">
        <v>436</v>
      </c>
      <c r="AJ40">
        <v>997</v>
      </c>
    </row>
    <row r="41" spans="1:36" x14ac:dyDescent="0.2">
      <c r="A41">
        <v>3</v>
      </c>
      <c r="B41" t="s">
        <v>1417</v>
      </c>
      <c r="C41">
        <v>31</v>
      </c>
      <c r="D41" t="s">
        <v>1419</v>
      </c>
      <c r="E41">
        <f>224265+16689+7479</f>
        <v>248433</v>
      </c>
      <c r="F41">
        <v>224265</v>
      </c>
      <c r="G41">
        <f>15619+1412+1165</f>
        <v>18196</v>
      </c>
      <c r="H41">
        <f>2666+436+115</f>
        <v>3217</v>
      </c>
      <c r="I41">
        <f t="shared" si="2"/>
        <v>14.64782623318867</v>
      </c>
      <c r="J41">
        <v>3.0574438506362198</v>
      </c>
      <c r="K41">
        <v>0.103975339629212</v>
      </c>
      <c r="L41">
        <f>SUMIF('2.1.census-prabhag mapping'!E:E,'3.prabhag'!C41, '2.1.census-prabhag mapping'!G:G)</f>
        <v>2848</v>
      </c>
      <c r="M41">
        <f>SUMIF('2.1.census-prabhag mapping'!E:E,'3.prabhag'!C41, '2.1.census-prabhag mapping'!H:H)</f>
        <v>12500</v>
      </c>
      <c r="N41">
        <f>SUMIFS('2.1.census-prabhag mapping'!H:H, '2.1.census-prabhag mapping'!E:E, '3.prabhag'!C41, '2.1.census-prabhag mapping'!W:W, "huge aprox")</f>
        <v>0</v>
      </c>
      <c r="O41">
        <f t="shared" si="3"/>
        <v>0</v>
      </c>
      <c r="P41">
        <f t="shared" si="4"/>
        <v>15310.462892566686</v>
      </c>
      <c r="Q41">
        <f t="shared" si="5"/>
        <v>0.433351790492361</v>
      </c>
      <c r="R41">
        <f t="shared" si="6"/>
        <v>42940</v>
      </c>
      <c r="S41">
        <f t="shared" si="7"/>
        <v>99088.087189423837</v>
      </c>
      <c r="T41" s="9">
        <f t="shared" si="0"/>
        <v>0.17284338232038418</v>
      </c>
      <c r="U41" s="9">
        <f t="shared" si="8"/>
        <v>2.9584716775959807E-2</v>
      </c>
      <c r="V41" s="10">
        <f>SUMIF('2.1.census-prabhag mapping'!E:E,C41,'2.1.census-prabhag mapping'!K:K)+SUMIF('2.1.census-prabhag mapping'!E:E,C41,'2.1.census-prabhag mapping'!L:L)+SUMIF('2.1.census-prabhag mapping'!E:E,C41,'2.1.census-prabhag mapping'!N:N)</f>
        <v>455</v>
      </c>
      <c r="W41" s="11">
        <f>SUMIF('2.1.census-prabhag mapping'!E:E, C:C, '2.1.census-prabhag mapping'!O:O)</f>
        <v>60</v>
      </c>
      <c r="X41" s="11">
        <f t="shared" si="9"/>
        <v>515</v>
      </c>
      <c r="Y41" s="11">
        <f>M41/X41</f>
        <v>24.271844660194176</v>
      </c>
      <c r="Z41" s="12">
        <f t="shared" si="10"/>
        <v>25.544318857822724</v>
      </c>
      <c r="AA41" s="10">
        <f>COUNTIFS('2.1.census-prabhag mapping'!J:J, "OD", '2.1.census-prabhag mapping'!E:E, '3.prabhag'!C41)</f>
        <v>0</v>
      </c>
      <c r="AB41" s="12">
        <f t="shared" si="11"/>
        <v>1</v>
      </c>
      <c r="AC41" s="10">
        <f>SUMIF('2.1.census-prabhag mapping'!E:E, C41, '2.1.census-prabhag mapping'!P:P)</f>
        <v>2200</v>
      </c>
      <c r="AD41" s="11">
        <f t="shared" si="12"/>
        <v>7197</v>
      </c>
      <c r="AE41" s="11">
        <f t="shared" si="13"/>
        <v>5.6818181818181817</v>
      </c>
      <c r="AF41" s="12">
        <f t="shared" si="14"/>
        <v>5.9663748784215649</v>
      </c>
      <c r="AG41" s="10">
        <f t="shared" si="15"/>
        <v>14.976831421006178</v>
      </c>
      <c r="AH41" s="12">
        <f t="shared" si="16"/>
        <v>15.755346868122144</v>
      </c>
      <c r="AI41">
        <v>265</v>
      </c>
      <c r="AJ41">
        <v>997</v>
      </c>
    </row>
    <row r="42" spans="1:36" x14ac:dyDescent="0.2">
      <c r="A42">
        <v>3</v>
      </c>
      <c r="B42" t="s">
        <v>1417</v>
      </c>
      <c r="C42">
        <v>32</v>
      </c>
      <c r="D42" t="s">
        <v>1420</v>
      </c>
      <c r="E42">
        <f>224265+16689+7479</f>
        <v>248433</v>
      </c>
      <c r="F42">
        <v>224265</v>
      </c>
      <c r="G42">
        <f>15619+1412+1165</f>
        <v>18196</v>
      </c>
      <c r="H42">
        <f>2666+436+115</f>
        <v>3217</v>
      </c>
      <c r="I42">
        <f t="shared" si="2"/>
        <v>14.64782623318867</v>
      </c>
      <c r="J42">
        <v>7.1065109620912601</v>
      </c>
      <c r="K42">
        <v>0.228541512439834</v>
      </c>
      <c r="L42">
        <f>SUMIF('2.1.census-prabhag mapping'!E:E,'3.prabhag'!C42, '2.1.census-prabhag mapping'!G:G)</f>
        <v>4187</v>
      </c>
      <c r="M42">
        <f>SUMIF('2.1.census-prabhag mapping'!E:E,'3.prabhag'!C42, '2.1.census-prabhag mapping'!H:H)</f>
        <v>18385</v>
      </c>
      <c r="N42">
        <f>SUMIFS('2.1.census-prabhag mapping'!H:H, '2.1.census-prabhag mapping'!E:E, '3.prabhag'!C42, '2.1.census-prabhag mapping'!W:W, "huge aprox")</f>
        <v>0</v>
      </c>
      <c r="O42">
        <f t="shared" si="3"/>
        <v>0</v>
      </c>
      <c r="P42">
        <f t="shared" si="4"/>
        <v>15310.462892566686</v>
      </c>
      <c r="Q42">
        <f t="shared" si="5"/>
        <v>0.433351790492361</v>
      </c>
      <c r="R42">
        <f t="shared" si="6"/>
        <v>42940</v>
      </c>
      <c r="S42">
        <f t="shared" si="7"/>
        <v>99088.087189423837</v>
      </c>
      <c r="T42" s="9">
        <f t="shared" si="0"/>
        <v>0.17284338232038418</v>
      </c>
      <c r="U42" s="9">
        <f t="shared" si="8"/>
        <v>2.9584716775959807E-2</v>
      </c>
      <c r="V42" s="10">
        <f>SUMIF('2.1.census-prabhag mapping'!E:E,C42,'2.1.census-prabhag mapping'!K:K)+SUMIF('2.1.census-prabhag mapping'!E:E,C42,'2.1.census-prabhag mapping'!L:L)+SUMIF('2.1.census-prabhag mapping'!E:E,C42,'2.1.census-prabhag mapping'!N:N)</f>
        <v>671</v>
      </c>
      <c r="W42" s="11">
        <f>SUMIF('2.1.census-prabhag mapping'!E:E, C:C, '2.1.census-prabhag mapping'!O:O)</f>
        <v>58</v>
      </c>
      <c r="X42" s="11">
        <f t="shared" si="9"/>
        <v>729</v>
      </c>
      <c r="Y42" s="11">
        <f>M42/X42</f>
        <v>25.219478737997257</v>
      </c>
      <c r="Z42" s="12">
        <f t="shared" si="10"/>
        <v>25.544318857822724</v>
      </c>
      <c r="AA42" s="10">
        <f>COUNTIFS('2.1.census-prabhag mapping'!J:J, "OD", '2.1.census-prabhag mapping'!E:E, '3.prabhag'!C42)</f>
        <v>0</v>
      </c>
      <c r="AB42" s="12">
        <f t="shared" si="11"/>
        <v>1</v>
      </c>
      <c r="AC42" s="10">
        <f>SUMIF('2.1.census-prabhag mapping'!E:E, C42, '2.1.census-prabhag mapping'!P:P)</f>
        <v>3584</v>
      </c>
      <c r="AD42" s="11">
        <f t="shared" si="12"/>
        <v>7197</v>
      </c>
      <c r="AE42" s="11">
        <f t="shared" si="13"/>
        <v>5.1297433035714288</v>
      </c>
      <c r="AF42" s="12">
        <f t="shared" si="14"/>
        <v>5.9663748784215649</v>
      </c>
      <c r="AG42" s="10">
        <f t="shared" si="15"/>
        <v>15.174611020784344</v>
      </c>
      <c r="AH42" s="12">
        <f t="shared" si="16"/>
        <v>15.755346868122144</v>
      </c>
      <c r="AI42">
        <v>186</v>
      </c>
      <c r="AJ42">
        <v>997</v>
      </c>
    </row>
    <row r="43" spans="1:36" x14ac:dyDescent="0.2">
      <c r="A43">
        <v>3</v>
      </c>
      <c r="B43" t="s">
        <v>1417</v>
      </c>
      <c r="C43">
        <v>42</v>
      </c>
      <c r="D43" t="s">
        <v>1401</v>
      </c>
      <c r="E43">
        <f>224265+16689+7479</f>
        <v>248433</v>
      </c>
      <c r="F43">
        <v>224265</v>
      </c>
      <c r="G43">
        <f>15619+1412+1165</f>
        <v>18196</v>
      </c>
      <c r="H43">
        <f>2666+436+115</f>
        <v>3217</v>
      </c>
      <c r="I43">
        <f t="shared" si="2"/>
        <v>14.64782623318867</v>
      </c>
      <c r="J43" t="s">
        <v>487</v>
      </c>
      <c r="K43" t="s">
        <v>487</v>
      </c>
      <c r="L43">
        <f>SUMIF('2.1.census-prabhag mapping'!E:E,'3.prabhag'!C43, '2.1.census-prabhag mapping'!G:G)</f>
        <v>0</v>
      </c>
      <c r="M43">
        <f>SUMIF('2.1.census-prabhag mapping'!E:E,'3.prabhag'!C43, '2.1.census-prabhag mapping'!H:H)</f>
        <v>0</v>
      </c>
      <c r="N43">
        <f>SUMIFS('2.1.census-prabhag mapping'!H:H, '2.1.census-prabhag mapping'!E:E, '3.prabhag'!C43, '2.1.census-prabhag mapping'!W:W, "huge aprox")</f>
        <v>0</v>
      </c>
      <c r="O43" t="str">
        <f t="shared" si="3"/>
        <v>NA</v>
      </c>
      <c r="P43">
        <f t="shared" si="4"/>
        <v>15310.462892566686</v>
      </c>
      <c r="Q43">
        <f t="shared" si="5"/>
        <v>0.433351790492361</v>
      </c>
      <c r="R43">
        <f t="shared" si="6"/>
        <v>42940</v>
      </c>
      <c r="S43">
        <f t="shared" si="7"/>
        <v>99088.087189423837</v>
      </c>
      <c r="T43" s="9">
        <f t="shared" si="0"/>
        <v>0.17284338232038418</v>
      </c>
      <c r="U43" s="9">
        <f t="shared" si="8"/>
        <v>2.9584716775959807E-2</v>
      </c>
      <c r="V43" s="10">
        <f>SUMIF('2.1.census-prabhag mapping'!E:E,C43,'2.1.census-prabhag mapping'!K:K)+SUMIF('2.1.census-prabhag mapping'!E:E,C43,'2.1.census-prabhag mapping'!L:L)+SUMIF('2.1.census-prabhag mapping'!E:E,C43,'2.1.census-prabhag mapping'!N:N)</f>
        <v>0</v>
      </c>
      <c r="W43" s="11">
        <f>SUMIF('2.1.census-prabhag mapping'!E:E, C:C, '2.1.census-prabhag mapping'!O:O)</f>
        <v>0</v>
      </c>
      <c r="X43" s="11">
        <f t="shared" si="9"/>
        <v>0</v>
      </c>
      <c r="Y43" s="11" t="s">
        <v>487</v>
      </c>
      <c r="Z43" s="12">
        <f t="shared" si="10"/>
        <v>25.544318857822724</v>
      </c>
      <c r="AA43" s="10">
        <f>COUNTIFS('2.1.census-prabhag mapping'!J:J, "OD", '2.1.census-prabhag mapping'!E:E, '3.prabhag'!C43)</f>
        <v>0</v>
      </c>
      <c r="AB43" s="12">
        <f t="shared" si="11"/>
        <v>1</v>
      </c>
      <c r="AC43" s="10">
        <f>SUMIF('2.1.census-prabhag mapping'!E:E, C43, '2.1.census-prabhag mapping'!P:P)</f>
        <v>0</v>
      </c>
      <c r="AD43" s="11">
        <f t="shared" si="12"/>
        <v>7197</v>
      </c>
      <c r="AE43" s="11" t="s">
        <v>487</v>
      </c>
      <c r="AF43" s="12">
        <f t="shared" si="14"/>
        <v>5.9663748784215649</v>
      </c>
      <c r="AG43" s="10" t="s">
        <v>487</v>
      </c>
      <c r="AH43" s="12">
        <f t="shared" si="16"/>
        <v>15.755346868122144</v>
      </c>
      <c r="AI43">
        <v>568</v>
      </c>
      <c r="AJ43">
        <v>1687</v>
      </c>
    </row>
    <row r="44" spans="1:36" x14ac:dyDescent="0.2">
      <c r="A44">
        <v>2</v>
      </c>
      <c r="B44" t="s">
        <v>1421</v>
      </c>
      <c r="C44">
        <v>10</v>
      </c>
      <c r="D44" t="s">
        <v>1422</v>
      </c>
      <c r="E44">
        <v>236606</v>
      </c>
      <c r="F44">
        <v>236606</v>
      </c>
      <c r="G44">
        <v>17074</v>
      </c>
      <c r="H44">
        <v>1829</v>
      </c>
      <c r="I44">
        <f t="shared" si="2"/>
        <v>17.763286512360601</v>
      </c>
      <c r="J44">
        <v>10.3174321931257</v>
      </c>
      <c r="K44">
        <v>0.11374503065022799</v>
      </c>
      <c r="L44">
        <f>SUMIF('2.1.census-prabhag mapping'!E:E,'3.prabhag'!C44, '2.1.census-prabhag mapping'!G:G)</f>
        <v>2304</v>
      </c>
      <c r="M44">
        <f>SUMIF('2.1.census-prabhag mapping'!E:E,'3.prabhag'!C44, '2.1.census-prabhag mapping'!H:H)</f>
        <v>10160</v>
      </c>
      <c r="N44">
        <f>SUMIFS('2.1.census-prabhag mapping'!H:H, '2.1.census-prabhag mapping'!E:E, '3.prabhag'!C44, '2.1.census-prabhag mapping'!W:W, "huge aprox")</f>
        <v>725</v>
      </c>
      <c r="O44">
        <f t="shared" si="3"/>
        <v>7.14</v>
      </c>
      <c r="P44">
        <f t="shared" si="4"/>
        <v>13319.945035810657</v>
      </c>
      <c r="Q44">
        <f t="shared" si="5"/>
        <v>0.57290906884718584</v>
      </c>
      <c r="R44">
        <f t="shared" si="6"/>
        <v>50004</v>
      </c>
      <c r="S44">
        <f t="shared" si="7"/>
        <v>87280.866579086651</v>
      </c>
      <c r="T44" s="9">
        <f t="shared" si="0"/>
        <v>0.21133868118306381</v>
      </c>
      <c r="U44" s="9">
        <f t="shared" si="8"/>
        <v>3.2252425160655178E-2</v>
      </c>
      <c r="V44" s="10">
        <f>SUMIF('2.1.census-prabhag mapping'!E:E,C44,'2.1.census-prabhag mapping'!K:K)+SUMIF('2.1.census-prabhag mapping'!E:E,C44,'2.1.census-prabhag mapping'!L:L)+SUMIF('2.1.census-prabhag mapping'!E:E,C44,'2.1.census-prabhag mapping'!N:N)</f>
        <v>373</v>
      </c>
      <c r="W44" s="11">
        <f>SUMIF('2.1.census-prabhag mapping'!E:E, C:C, '2.1.census-prabhag mapping'!O:O)</f>
        <v>0</v>
      </c>
      <c r="X44" s="11">
        <f t="shared" si="9"/>
        <v>373</v>
      </c>
      <c r="Y44" s="11">
        <f>M44/X44</f>
        <v>27.238605898123325</v>
      </c>
      <c r="Z44" s="12">
        <f t="shared" si="10"/>
        <v>34.296296296296298</v>
      </c>
      <c r="AA44" s="10">
        <f>COUNTIFS('2.1.census-prabhag mapping'!J:J, "OD", '2.1.census-prabhag mapping'!E:E, '3.prabhag'!C44)</f>
        <v>6</v>
      </c>
      <c r="AB44" s="12">
        <f t="shared" si="11"/>
        <v>17</v>
      </c>
      <c r="AC44" s="10">
        <f>SUMIF('2.1.census-prabhag mapping'!E:E, C44, '2.1.census-prabhag mapping'!P:P)</f>
        <v>761</v>
      </c>
      <c r="AD44" s="11">
        <f t="shared" si="12"/>
        <v>2423</v>
      </c>
      <c r="AE44" s="11">
        <f t="shared" si="13"/>
        <v>13.350854139290407</v>
      </c>
      <c r="AF44" s="12">
        <f t="shared" si="14"/>
        <v>20.637226578621544</v>
      </c>
      <c r="AG44" s="10">
        <f t="shared" si="15"/>
        <v>20.294730018706865</v>
      </c>
      <c r="AH44" s="12">
        <f t="shared" si="16"/>
        <v>27.466761437458921</v>
      </c>
      <c r="AI44">
        <v>158</v>
      </c>
      <c r="AJ44">
        <v>870</v>
      </c>
    </row>
    <row r="45" spans="1:36" x14ac:dyDescent="0.2">
      <c r="A45">
        <v>2</v>
      </c>
      <c r="B45" t="s">
        <v>1421</v>
      </c>
      <c r="C45">
        <v>11</v>
      </c>
      <c r="D45" t="s">
        <v>1423</v>
      </c>
      <c r="E45">
        <v>236606</v>
      </c>
      <c r="F45">
        <v>236606</v>
      </c>
      <c r="G45">
        <v>17074</v>
      </c>
      <c r="H45">
        <v>1829</v>
      </c>
      <c r="I45">
        <f t="shared" si="2"/>
        <v>17.763286512360601</v>
      </c>
      <c r="J45">
        <v>4.5446178513992104</v>
      </c>
      <c r="K45">
        <v>0.37966347007991502</v>
      </c>
      <c r="L45">
        <f>SUMIF('2.1.census-prabhag mapping'!E:E,'3.prabhag'!C45, '2.1.census-prabhag mapping'!G:G)</f>
        <v>6414</v>
      </c>
      <c r="M45">
        <f>SUMIF('2.1.census-prabhag mapping'!E:E,'3.prabhag'!C45, '2.1.census-prabhag mapping'!H:H)</f>
        <v>28495</v>
      </c>
      <c r="N45">
        <f>SUMIFS('2.1.census-prabhag mapping'!H:H, '2.1.census-prabhag mapping'!E:E, '3.prabhag'!C45, '2.1.census-prabhag mapping'!W:W, "huge aprox")</f>
        <v>0</v>
      </c>
      <c r="O45">
        <f t="shared" si="3"/>
        <v>0</v>
      </c>
      <c r="P45">
        <f t="shared" si="4"/>
        <v>13319.945035810657</v>
      </c>
      <c r="Q45">
        <f t="shared" si="5"/>
        <v>0.57290906884718584</v>
      </c>
      <c r="R45">
        <f t="shared" si="6"/>
        <v>50004</v>
      </c>
      <c r="S45">
        <f t="shared" si="7"/>
        <v>87280.866579086651</v>
      </c>
      <c r="T45" s="9">
        <f t="shared" si="0"/>
        <v>0.21133868118306381</v>
      </c>
      <c r="U45" s="9">
        <f t="shared" si="8"/>
        <v>3.2252425160655178E-2</v>
      </c>
      <c r="V45" s="10">
        <f>SUMIF('2.1.census-prabhag mapping'!E:E,C45,'2.1.census-prabhag mapping'!K:K)+SUMIF('2.1.census-prabhag mapping'!E:E,C45,'2.1.census-prabhag mapping'!L:L)+SUMIF('2.1.census-prabhag mapping'!E:E,C45,'2.1.census-prabhag mapping'!N:N)</f>
        <v>656</v>
      </c>
      <c r="W45" s="11">
        <f>SUMIF('2.1.census-prabhag mapping'!E:E, C:C, '2.1.census-prabhag mapping'!O:O)</f>
        <v>0</v>
      </c>
      <c r="X45" s="11">
        <f t="shared" si="9"/>
        <v>656</v>
      </c>
      <c r="Y45" s="11">
        <f>M45/X45</f>
        <v>43.4375</v>
      </c>
      <c r="Z45" s="12">
        <f t="shared" si="10"/>
        <v>34.296296296296298</v>
      </c>
      <c r="AA45" s="10">
        <f>COUNTIFS('2.1.census-prabhag mapping'!J:J, "OD", '2.1.census-prabhag mapping'!E:E, '3.prabhag'!C45)</f>
        <v>7</v>
      </c>
      <c r="AB45" s="12">
        <f t="shared" si="11"/>
        <v>17</v>
      </c>
      <c r="AC45" s="10">
        <f>SUMIF('2.1.census-prabhag mapping'!E:E, C45, '2.1.census-prabhag mapping'!P:P)</f>
        <v>743</v>
      </c>
      <c r="AD45" s="11">
        <f t="shared" si="12"/>
        <v>2423</v>
      </c>
      <c r="AE45" s="11">
        <f t="shared" si="13"/>
        <v>38.351278600269175</v>
      </c>
      <c r="AF45" s="12">
        <f t="shared" si="14"/>
        <v>20.637226578621544</v>
      </c>
      <c r="AG45" s="10">
        <f t="shared" si="15"/>
        <v>40.894389300134591</v>
      </c>
      <c r="AH45" s="12">
        <f t="shared" si="16"/>
        <v>27.466761437458921</v>
      </c>
      <c r="AI45">
        <v>445</v>
      </c>
      <c r="AJ45">
        <v>870</v>
      </c>
    </row>
    <row r="46" spans="1:36" x14ac:dyDescent="0.2">
      <c r="A46">
        <v>2</v>
      </c>
      <c r="B46" t="s">
        <v>1421</v>
      </c>
      <c r="C46">
        <v>12</v>
      </c>
      <c r="D46" t="s">
        <v>1424</v>
      </c>
      <c r="E46">
        <v>236606</v>
      </c>
      <c r="F46">
        <v>236606</v>
      </c>
      <c r="G46">
        <v>17074</v>
      </c>
      <c r="H46">
        <v>1829</v>
      </c>
      <c r="I46">
        <f t="shared" si="2"/>
        <v>17.763286512360601</v>
      </c>
      <c r="J46">
        <v>2.9012364678356901</v>
      </c>
      <c r="K46">
        <v>7.95005681170428E-2</v>
      </c>
      <c r="L46">
        <f>SUMIF('2.1.census-prabhag mapping'!E:E,'3.prabhag'!C46, '2.1.census-prabhag mapping'!G:G)</f>
        <v>2480</v>
      </c>
      <c r="M46">
        <f>SUMIF('2.1.census-prabhag mapping'!E:E,'3.prabhag'!C46, '2.1.census-prabhag mapping'!H:H)</f>
        <v>11349</v>
      </c>
      <c r="N46">
        <f>SUMIFS('2.1.census-prabhag mapping'!H:H, '2.1.census-prabhag mapping'!E:E, '3.prabhag'!C46, '2.1.census-prabhag mapping'!W:W, "huge aprox")</f>
        <v>930</v>
      </c>
      <c r="O46">
        <f t="shared" si="3"/>
        <v>8.19</v>
      </c>
      <c r="P46">
        <f t="shared" si="4"/>
        <v>13319.945035810657</v>
      </c>
      <c r="Q46">
        <f t="shared" si="5"/>
        <v>0.57290906884718584</v>
      </c>
      <c r="R46">
        <f t="shared" si="6"/>
        <v>50004</v>
      </c>
      <c r="S46">
        <f t="shared" si="7"/>
        <v>87280.866579086651</v>
      </c>
      <c r="T46" s="9">
        <f t="shared" si="0"/>
        <v>0.21133868118306381</v>
      </c>
      <c r="U46" s="9">
        <f t="shared" si="8"/>
        <v>3.2252425160655178E-2</v>
      </c>
      <c r="V46" s="10">
        <f>SUMIF('2.1.census-prabhag mapping'!E:E,C46,'2.1.census-prabhag mapping'!K:K)+SUMIF('2.1.census-prabhag mapping'!E:E,C46,'2.1.census-prabhag mapping'!L:L)+SUMIF('2.1.census-prabhag mapping'!E:E,C46,'2.1.census-prabhag mapping'!N:N)</f>
        <v>426</v>
      </c>
      <c r="W46" s="11">
        <f>SUMIF('2.1.census-prabhag mapping'!E:E, C:C, '2.1.census-prabhag mapping'!O:O)</f>
        <v>3</v>
      </c>
      <c r="X46" s="11">
        <f t="shared" si="9"/>
        <v>429</v>
      </c>
      <c r="Y46" s="11">
        <f>M46/X46</f>
        <v>26.454545454545453</v>
      </c>
      <c r="Z46" s="12">
        <f t="shared" si="10"/>
        <v>34.296296296296298</v>
      </c>
      <c r="AA46" s="10">
        <f>COUNTIFS('2.1.census-prabhag mapping'!J:J, "OD", '2.1.census-prabhag mapping'!E:E, '3.prabhag'!C46)</f>
        <v>4</v>
      </c>
      <c r="AB46" s="12">
        <f t="shared" si="11"/>
        <v>17</v>
      </c>
      <c r="AC46" s="10">
        <f>SUMIF('2.1.census-prabhag mapping'!E:E, C46, '2.1.census-prabhag mapping'!P:P)</f>
        <v>919</v>
      </c>
      <c r="AD46" s="11">
        <f t="shared" si="12"/>
        <v>2423</v>
      </c>
      <c r="AE46" s="11">
        <f t="shared" si="13"/>
        <v>12.349292709466813</v>
      </c>
      <c r="AF46" s="12">
        <f t="shared" si="14"/>
        <v>20.637226578621544</v>
      </c>
      <c r="AG46" s="10">
        <f t="shared" si="15"/>
        <v>19.401919082006131</v>
      </c>
      <c r="AH46" s="12">
        <f t="shared" si="16"/>
        <v>27.466761437458921</v>
      </c>
      <c r="AI46">
        <v>267</v>
      </c>
      <c r="AJ46">
        <v>870</v>
      </c>
    </row>
    <row r="47" spans="1:36" x14ac:dyDescent="0.2">
      <c r="A47">
        <v>2</v>
      </c>
      <c r="B47" t="s">
        <v>1425</v>
      </c>
      <c r="C47">
        <v>8</v>
      </c>
      <c r="D47" t="s">
        <v>1426</v>
      </c>
      <c r="E47">
        <v>169432</v>
      </c>
      <c r="F47">
        <v>169432</v>
      </c>
      <c r="G47">
        <v>23557</v>
      </c>
      <c r="H47">
        <v>2960</v>
      </c>
      <c r="I47">
        <f t="shared" si="2"/>
        <v>37.169123955963762</v>
      </c>
      <c r="J47">
        <v>7.9382774959797597</v>
      </c>
      <c r="K47">
        <v>0.21857342305604899</v>
      </c>
      <c r="L47">
        <f>SUMIF('2.1.census-prabhag mapping'!E:E,'3.prabhag'!C47, '2.1.census-prabhag mapping'!G:G)</f>
        <v>5033</v>
      </c>
      <c r="M47">
        <f>SUMIF('2.1.census-prabhag mapping'!E:E,'3.prabhag'!C47, '2.1.census-prabhag mapping'!H:H)</f>
        <v>22722</v>
      </c>
      <c r="N47">
        <f>SUMIFS('2.1.census-prabhag mapping'!H:H, '2.1.census-prabhag mapping'!E:E, '3.prabhag'!C47, '2.1.census-prabhag mapping'!W:W, "huge aprox")</f>
        <v>0</v>
      </c>
      <c r="O47">
        <f t="shared" si="3"/>
        <v>0</v>
      </c>
      <c r="P47">
        <f t="shared" si="4"/>
        <v>4558.4071392356491</v>
      </c>
      <c r="Q47">
        <f t="shared" si="5"/>
        <v>0.24642252111427579</v>
      </c>
      <c r="R47">
        <f t="shared" si="6"/>
        <v>24202</v>
      </c>
      <c r="S47">
        <f t="shared" si="7"/>
        <v>98213.425828788531</v>
      </c>
      <c r="T47" s="9">
        <f t="shared" si="0"/>
        <v>0.14284196609849378</v>
      </c>
      <c r="U47" s="9">
        <f t="shared" si="8"/>
        <v>6.6297640322711309E-3</v>
      </c>
      <c r="V47" s="10">
        <f>SUMIF('2.1.census-prabhag mapping'!E:E,C47,'2.1.census-prabhag mapping'!K:K)+SUMIF('2.1.census-prabhag mapping'!E:E,C47,'2.1.census-prabhag mapping'!L:L)+SUMIF('2.1.census-prabhag mapping'!E:E,C47,'2.1.census-prabhag mapping'!N:N)</f>
        <v>273</v>
      </c>
      <c r="W47" s="11">
        <f>SUMIF('2.1.census-prabhag mapping'!E:E, C:C, '2.1.census-prabhag mapping'!O:O)</f>
        <v>10</v>
      </c>
      <c r="X47" s="11">
        <f t="shared" si="9"/>
        <v>283</v>
      </c>
      <c r="Y47" s="11">
        <f>M47/X47</f>
        <v>80.289752650176681</v>
      </c>
      <c r="Z47" s="12">
        <f t="shared" si="10"/>
        <v>74.467692307692303</v>
      </c>
      <c r="AA47" s="10">
        <f>COUNTIFS('2.1.census-prabhag mapping'!J:J, "OD", '2.1.census-prabhag mapping'!E:E, '3.prabhag'!C47)</f>
        <v>2</v>
      </c>
      <c r="AB47" s="12">
        <f t="shared" si="11"/>
        <v>2</v>
      </c>
      <c r="AC47" s="10">
        <f>SUMIF('2.1.census-prabhag mapping'!E:E, C47, '2.1.census-prabhag mapping'!P:P)</f>
        <v>2499</v>
      </c>
      <c r="AD47" s="11">
        <f t="shared" si="12"/>
        <v>2689</v>
      </c>
      <c r="AE47" s="11">
        <f t="shared" si="13"/>
        <v>9.0924369747899156</v>
      </c>
      <c r="AF47" s="12">
        <f t="shared" si="14"/>
        <v>9.0003718854592787</v>
      </c>
      <c r="AG47" s="10">
        <f t="shared" si="15"/>
        <v>44.6910948124833</v>
      </c>
      <c r="AH47" s="12">
        <f t="shared" si="16"/>
        <v>41.734032096575788</v>
      </c>
      <c r="AI47">
        <v>632</v>
      </c>
      <c r="AJ47">
        <v>770</v>
      </c>
    </row>
    <row r="48" spans="1:36" ht="17" thickBot="1" x14ac:dyDescent="0.25">
      <c r="A48">
        <v>2</v>
      </c>
      <c r="B48" t="s">
        <v>1425</v>
      </c>
      <c r="C48">
        <v>9</v>
      </c>
      <c r="D48" t="s">
        <v>1427</v>
      </c>
      <c r="E48">
        <v>169432</v>
      </c>
      <c r="F48">
        <v>169432</v>
      </c>
      <c r="G48">
        <v>23557</v>
      </c>
      <c r="H48">
        <v>2960</v>
      </c>
      <c r="I48">
        <f t="shared" si="2"/>
        <v>37.169123955963762</v>
      </c>
      <c r="J48">
        <v>29.230846459984001</v>
      </c>
      <c r="K48">
        <v>2.7849098058226801E-2</v>
      </c>
      <c r="L48">
        <f>SUMIF('2.1.census-prabhag mapping'!E:E,'3.prabhag'!C48, '2.1.census-prabhag mapping'!G:G)</f>
        <v>317</v>
      </c>
      <c r="M48">
        <f>SUMIF('2.1.census-prabhag mapping'!E:E,'3.prabhag'!C48, '2.1.census-prabhag mapping'!H:H)</f>
        <v>1480</v>
      </c>
      <c r="N48">
        <f>SUMIFS('2.1.census-prabhag mapping'!H:H, '2.1.census-prabhag mapping'!E:E, '3.prabhag'!C48, '2.1.census-prabhag mapping'!W:W, "huge aprox")</f>
        <v>0</v>
      </c>
      <c r="O48">
        <f t="shared" si="3"/>
        <v>0</v>
      </c>
      <c r="P48">
        <f t="shared" si="4"/>
        <v>4558.4071392356491</v>
      </c>
      <c r="Q48">
        <f t="shared" si="5"/>
        <v>0.24642252111427579</v>
      </c>
      <c r="R48">
        <f t="shared" si="6"/>
        <v>24202</v>
      </c>
      <c r="S48">
        <f t="shared" si="7"/>
        <v>98213.425828788531</v>
      </c>
      <c r="T48" s="9">
        <f t="shared" si="0"/>
        <v>0.14284196609849378</v>
      </c>
      <c r="U48" s="9">
        <f t="shared" si="8"/>
        <v>6.6297640322711309E-3</v>
      </c>
      <c r="V48" s="13">
        <f>SUMIF('2.1.census-prabhag mapping'!E:E,C48,'2.1.census-prabhag mapping'!K:K)+SUMIF('2.1.census-prabhag mapping'!E:E,C48,'2.1.census-prabhag mapping'!L:L)+SUMIF('2.1.census-prabhag mapping'!E:E,C48,'2.1.census-prabhag mapping'!N:N)</f>
        <v>28</v>
      </c>
      <c r="W48" s="14">
        <f>SUMIF('2.1.census-prabhag mapping'!E:E, C:C, '2.1.census-prabhag mapping'!O:O)</f>
        <v>14</v>
      </c>
      <c r="X48" s="14">
        <f t="shared" si="9"/>
        <v>42</v>
      </c>
      <c r="Y48" s="14">
        <f>M48/X48</f>
        <v>35.238095238095241</v>
      </c>
      <c r="Z48" s="15">
        <f t="shared" si="10"/>
        <v>74.467692307692303</v>
      </c>
      <c r="AA48" s="13">
        <f>COUNTIFS('2.1.census-prabhag mapping'!J:J, "OD", '2.1.census-prabhag mapping'!E:E, '3.prabhag'!C48)</f>
        <v>0</v>
      </c>
      <c r="AB48" s="15">
        <f t="shared" si="11"/>
        <v>2</v>
      </c>
      <c r="AC48" s="13">
        <f>SUMIF('2.1.census-prabhag mapping'!E:E, C48, '2.1.census-prabhag mapping'!P:P)</f>
        <v>190</v>
      </c>
      <c r="AD48" s="14">
        <f t="shared" si="12"/>
        <v>2689</v>
      </c>
      <c r="AE48" s="14">
        <f t="shared" si="13"/>
        <v>7.7894736842105265</v>
      </c>
      <c r="AF48" s="15">
        <f t="shared" si="14"/>
        <v>9.0003718854592787</v>
      </c>
      <c r="AG48" s="13">
        <f t="shared" si="15"/>
        <v>21.513784461152884</v>
      </c>
      <c r="AH48" s="15">
        <f t="shared" si="16"/>
        <v>41.734032096575788</v>
      </c>
      <c r="AI48">
        <v>138</v>
      </c>
      <c r="AJ48">
        <v>770</v>
      </c>
    </row>
    <row r="52" spans="16:16" x14ac:dyDescent="0.2">
      <c r="P52">
        <f>CORREL(P2:P48, AJ2:AJ48)</f>
        <v>0.31153725148325295</v>
      </c>
    </row>
    <row r="53" spans="16:16" x14ac:dyDescent="0.2">
      <c r="P53">
        <f>CORREL(T2:T48, AJ2:AJ48)</f>
        <v>0.45517555936495729</v>
      </c>
    </row>
    <row r="54" spans="16:16" x14ac:dyDescent="0.2">
      <c r="P54">
        <f>CORREL(Y:Y,AI:AI)</f>
        <v>0.45838473238636968</v>
      </c>
    </row>
    <row r="55" spans="16:16" x14ac:dyDescent="0.2">
      <c r="P55">
        <f>CORREL(Z:Z,AI:AI)</f>
        <v>0.32137271006571472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3"/>
  <sheetViews>
    <sheetView workbookViewId="0">
      <selection activeCell="E22" sqref="E22"/>
    </sheetView>
  </sheetViews>
  <sheetFormatPr baseColWidth="10" defaultRowHeight="16" x14ac:dyDescent="0.2"/>
  <sheetData>
    <row r="1" spans="1:6" x14ac:dyDescent="0.2">
      <c r="A1" t="s">
        <v>1338</v>
      </c>
    </row>
    <row r="2" spans="1:6" x14ac:dyDescent="0.2">
      <c r="A2" t="s">
        <v>1339</v>
      </c>
    </row>
    <row r="3" spans="1:6" x14ac:dyDescent="0.2">
      <c r="A3" t="s">
        <v>1340</v>
      </c>
    </row>
    <row r="4" spans="1:6" x14ac:dyDescent="0.2">
      <c r="A4" t="s">
        <v>1341</v>
      </c>
    </row>
    <row r="5" spans="1:6" x14ac:dyDescent="0.2">
      <c r="A5" t="s">
        <v>1342</v>
      </c>
    </row>
    <row r="6" spans="1:6" x14ac:dyDescent="0.2">
      <c r="A6" t="s">
        <v>1343</v>
      </c>
    </row>
    <row r="7" spans="1:6" x14ac:dyDescent="0.2">
      <c r="A7" t="s">
        <v>1344</v>
      </c>
    </row>
    <row r="10" spans="1:6" x14ac:dyDescent="0.2">
      <c r="A10" t="s">
        <v>1430</v>
      </c>
      <c r="B10" s="6" t="s">
        <v>1431</v>
      </c>
    </row>
    <row r="15" spans="1:6" x14ac:dyDescent="0.2">
      <c r="C15" t="s">
        <v>1328</v>
      </c>
      <c r="D15" t="s">
        <v>1327</v>
      </c>
    </row>
    <row r="16" spans="1:6" x14ac:dyDescent="0.2">
      <c r="B16" t="s">
        <v>1303</v>
      </c>
      <c r="C16" t="s">
        <v>1301</v>
      </c>
      <c r="D16" t="s">
        <v>1302</v>
      </c>
      <c r="E16" t="s">
        <v>1330</v>
      </c>
      <c r="F16" t="s">
        <v>1329</v>
      </c>
    </row>
    <row r="17" spans="1:7" x14ac:dyDescent="0.2">
      <c r="A17" t="s">
        <v>1295</v>
      </c>
      <c r="B17" t="s">
        <v>1296</v>
      </c>
      <c r="C17">
        <v>0</v>
      </c>
      <c r="D17">
        <v>0</v>
      </c>
    </row>
    <row r="18" spans="1:7" x14ac:dyDescent="0.2">
      <c r="A18" t="s">
        <v>1290</v>
      </c>
      <c r="B18" t="s">
        <v>1299</v>
      </c>
      <c r="C18">
        <v>5</v>
      </c>
      <c r="D18">
        <v>0</v>
      </c>
    </row>
    <row r="19" spans="1:7" x14ac:dyDescent="0.2">
      <c r="A19" t="s">
        <v>1291</v>
      </c>
      <c r="B19" t="s">
        <v>1300</v>
      </c>
      <c r="C19">
        <v>0</v>
      </c>
      <c r="D19">
        <v>16</v>
      </c>
      <c r="E19">
        <v>18</v>
      </c>
      <c r="F19">
        <v>34</v>
      </c>
    </row>
    <row r="20" spans="1:7" x14ac:dyDescent="0.2">
      <c r="A20" t="s">
        <v>1289</v>
      </c>
      <c r="B20" t="s">
        <v>1304</v>
      </c>
      <c r="C20">
        <v>0</v>
      </c>
      <c r="D20">
        <f>52-35</f>
        <v>17</v>
      </c>
      <c r="E20">
        <v>35</v>
      </c>
      <c r="F20">
        <v>52</v>
      </c>
    </row>
    <row r="21" spans="1:7" x14ac:dyDescent="0.2">
      <c r="A21" t="s">
        <v>1306</v>
      </c>
      <c r="B21" t="s">
        <v>1307</v>
      </c>
      <c r="C21">
        <v>0</v>
      </c>
      <c r="D21">
        <v>9</v>
      </c>
    </row>
    <row r="22" spans="1:7" x14ac:dyDescent="0.2">
      <c r="A22" t="s">
        <v>1292</v>
      </c>
      <c r="B22" t="s">
        <v>1308</v>
      </c>
      <c r="C22">
        <v>0</v>
      </c>
      <c r="D22">
        <f>59-32</f>
        <v>27</v>
      </c>
      <c r="E22">
        <v>32</v>
      </c>
      <c r="F22">
        <v>59</v>
      </c>
    </row>
    <row r="23" spans="1:7" x14ac:dyDescent="0.2">
      <c r="A23" t="s">
        <v>1309</v>
      </c>
      <c r="B23" t="s">
        <v>1310</v>
      </c>
      <c r="C23">
        <v>0</v>
      </c>
      <c r="D23">
        <v>1</v>
      </c>
    </row>
    <row r="24" spans="1:7" x14ac:dyDescent="0.2">
      <c r="A24" t="s">
        <v>656</v>
      </c>
      <c r="B24" t="s">
        <v>1298</v>
      </c>
      <c r="C24">
        <v>0</v>
      </c>
      <c r="D24">
        <v>8</v>
      </c>
    </row>
    <row r="25" spans="1:7" x14ac:dyDescent="0.2">
      <c r="A25" t="s">
        <v>1312</v>
      </c>
      <c r="B25" t="s">
        <v>1315</v>
      </c>
      <c r="C25">
        <v>0</v>
      </c>
      <c r="D25">
        <v>6</v>
      </c>
    </row>
    <row r="26" spans="1:7" x14ac:dyDescent="0.2">
      <c r="A26" t="s">
        <v>1313</v>
      </c>
      <c r="B26" t="s">
        <v>1326</v>
      </c>
      <c r="C26">
        <v>0</v>
      </c>
      <c r="D26">
        <f>48-36</f>
        <v>12</v>
      </c>
      <c r="E26">
        <v>36</v>
      </c>
      <c r="F26">
        <v>48</v>
      </c>
    </row>
    <row r="27" spans="1:7" x14ac:dyDescent="0.2">
      <c r="A27" t="s">
        <v>714</v>
      </c>
      <c r="B27" t="s">
        <v>1314</v>
      </c>
      <c r="C27">
        <v>0</v>
      </c>
      <c r="D27">
        <v>0</v>
      </c>
      <c r="G27" s="4"/>
    </row>
    <row r="28" spans="1:7" x14ac:dyDescent="0.2">
      <c r="A28" t="s">
        <v>1312</v>
      </c>
      <c r="B28" t="s">
        <v>1316</v>
      </c>
      <c r="C28">
        <v>0</v>
      </c>
      <c r="D28">
        <v>6</v>
      </c>
    </row>
    <row r="29" spans="1:7" x14ac:dyDescent="0.2">
      <c r="A29" t="s">
        <v>1294</v>
      </c>
      <c r="B29" t="s">
        <v>1297</v>
      </c>
      <c r="C29">
        <v>0</v>
      </c>
      <c r="D29">
        <v>1</v>
      </c>
    </row>
    <row r="30" spans="1:7" x14ac:dyDescent="0.2">
      <c r="A30" t="s">
        <v>1293</v>
      </c>
      <c r="B30" t="s">
        <v>1324</v>
      </c>
      <c r="C30">
        <v>18</v>
      </c>
      <c r="D30">
        <v>0</v>
      </c>
    </row>
    <row r="31" spans="1:7" x14ac:dyDescent="0.2">
      <c r="A31" t="s">
        <v>1317</v>
      </c>
      <c r="B31" t="s">
        <v>1325</v>
      </c>
      <c r="C31">
        <v>0</v>
      </c>
      <c r="D31">
        <v>4</v>
      </c>
    </row>
    <row r="32" spans="1:7" x14ac:dyDescent="0.2">
      <c r="A32" t="s">
        <v>1293</v>
      </c>
      <c r="B32" t="s">
        <v>1319</v>
      </c>
      <c r="C32">
        <v>18</v>
      </c>
      <c r="D32">
        <v>0</v>
      </c>
    </row>
    <row r="33" spans="1:6" x14ac:dyDescent="0.2">
      <c r="A33" t="s">
        <v>1317</v>
      </c>
      <c r="B33" t="s">
        <v>1320</v>
      </c>
      <c r="C33">
        <v>0</v>
      </c>
      <c r="D33">
        <v>4</v>
      </c>
    </row>
    <row r="34" spans="1:6" x14ac:dyDescent="0.2">
      <c r="A34" t="s">
        <v>1318</v>
      </c>
      <c r="B34" t="s">
        <v>1321</v>
      </c>
      <c r="C34">
        <v>0</v>
      </c>
      <c r="D34">
        <f>48-36</f>
        <v>12</v>
      </c>
      <c r="E34">
        <v>36</v>
      </c>
      <c r="F34">
        <v>48</v>
      </c>
    </row>
    <row r="35" spans="1:6" x14ac:dyDescent="0.2">
      <c r="A35" t="s">
        <v>1293</v>
      </c>
      <c r="B35" t="s">
        <v>1322</v>
      </c>
      <c r="C35">
        <v>18</v>
      </c>
      <c r="D35">
        <v>0</v>
      </c>
    </row>
    <row r="36" spans="1:6" x14ac:dyDescent="0.2">
      <c r="A36" t="s">
        <v>1317</v>
      </c>
      <c r="B36" t="s">
        <v>1323</v>
      </c>
      <c r="C36">
        <v>0</v>
      </c>
      <c r="D36">
        <v>4</v>
      </c>
    </row>
    <row r="39" spans="1:6" x14ac:dyDescent="0.2">
      <c r="A39" t="s">
        <v>1311</v>
      </c>
    </row>
    <row r="40" spans="1:6" x14ac:dyDescent="0.2">
      <c r="A40">
        <v>240</v>
      </c>
      <c r="B40" t="s">
        <v>1333</v>
      </c>
      <c r="C40" t="s">
        <v>656</v>
      </c>
    </row>
    <row r="41" spans="1:6" x14ac:dyDescent="0.2">
      <c r="A41">
        <v>345</v>
      </c>
      <c r="B41" t="s">
        <v>723</v>
      </c>
      <c r="C41" t="s">
        <v>1305</v>
      </c>
    </row>
    <row r="42" spans="1:6" x14ac:dyDescent="0.2">
      <c r="A42">
        <v>407</v>
      </c>
      <c r="B42" t="s">
        <v>1332</v>
      </c>
      <c r="C42" t="s">
        <v>1331</v>
      </c>
    </row>
    <row r="43" spans="1:6" x14ac:dyDescent="0.2">
      <c r="A43">
        <v>329</v>
      </c>
      <c r="B43" t="s">
        <v>708</v>
      </c>
      <c r="C43" t="s">
        <v>1305</v>
      </c>
    </row>
  </sheetData>
  <hyperlinks>
    <hyperlink ref="B10" r:id="rId1" xr:uid="{00000000-0004-0000-04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PROCESS</vt:lpstr>
      <vt:lpstr>1.shp-prabhag-mapping-area</vt:lpstr>
      <vt:lpstr>2.1.census-prabhag mapping</vt:lpstr>
      <vt:lpstr>2.2.slum shp-census mapping</vt:lpstr>
      <vt:lpstr>3.prabhag</vt:lpstr>
      <vt:lpstr>4. error-census-shp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Mrunmayee Gokhale</dc:creator>
  <cp:lastModifiedBy>Mrunmayee Gokhale</cp:lastModifiedBy>
  <dcterms:created xsi:type="dcterms:W3CDTF">2020-07-12T12:10:40Z</dcterms:created>
  <dcterms:modified xsi:type="dcterms:W3CDTF">2020-09-18T17:39:59Z</dcterms:modified>
</cp:coreProperties>
</file>