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 activeTab="1"/>
  </bookViews>
  <sheets>
    <sheet name="Add" sheetId="13" r:id="rId1"/>
    <sheet name="Mult" sheetId="16" r:id="rId2"/>
  </sheets>
  <definedNames>
    <definedName name="solver_adj" localSheetId="0" hidden="1">Add!$K$6:$K$7,Add!$K$10:$K$21</definedName>
    <definedName name="solver_adj" localSheetId="1" hidden="1">Mult!$K$6:$K$7,Mult!$K$10:$K$21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Add!$K$22</definedName>
    <definedName name="solver_lhs1" localSheetId="1" hidden="1">Mult!$K$22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Add!$H$2</definedName>
    <definedName name="solver_opt" localSheetId="1" hidden="1">Mult!$H$2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hs1" localSheetId="0" hidden="1">0</definedName>
    <definedName name="solver_rhs1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3600</definedName>
    <definedName name="solver_tim" localSheetId="1" hidden="1">3600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F6" i="16" l="1"/>
  <c r="G6" i="16" s="1"/>
  <c r="H6" i="16" s="1"/>
  <c r="F7" i="16"/>
  <c r="G7" i="16" s="1"/>
  <c r="H7" i="16" s="1"/>
  <c r="F8" i="16"/>
  <c r="G8" i="16" s="1"/>
  <c r="H8" i="16" s="1"/>
  <c r="F9" i="16"/>
  <c r="G9" i="16" s="1"/>
  <c r="H9" i="16" s="1"/>
  <c r="F10" i="16"/>
  <c r="G10" i="16" s="1"/>
  <c r="H10" i="16" s="1"/>
  <c r="F11" i="16"/>
  <c r="G11" i="16" s="1"/>
  <c r="H11" i="16" s="1"/>
  <c r="F12" i="16"/>
  <c r="G12" i="16" s="1"/>
  <c r="H12" i="16" s="1"/>
  <c r="F13" i="16"/>
  <c r="G13" i="16" s="1"/>
  <c r="H13" i="16" s="1"/>
  <c r="F14" i="16"/>
  <c r="G14" i="16" s="1"/>
  <c r="H14" i="16" s="1"/>
  <c r="F15" i="16"/>
  <c r="G15" i="16" s="1"/>
  <c r="H15" i="16" s="1"/>
  <c r="F16" i="16"/>
  <c r="G16" i="16" s="1"/>
  <c r="H16" i="16" s="1"/>
  <c r="F17" i="16"/>
  <c r="G17" i="16" s="1"/>
  <c r="H17" i="16" s="1"/>
  <c r="F18" i="16"/>
  <c r="G18" i="16" s="1"/>
  <c r="H18" i="16" s="1"/>
  <c r="F19" i="16"/>
  <c r="G19" i="16" s="1"/>
  <c r="H19" i="16" s="1"/>
  <c r="F20" i="16"/>
  <c r="G20" i="16" s="1"/>
  <c r="H20" i="16" s="1"/>
  <c r="F21" i="16"/>
  <c r="G21" i="16" s="1"/>
  <c r="H21" i="16" s="1"/>
  <c r="F22" i="16"/>
  <c r="G22" i="16" s="1"/>
  <c r="H22" i="16" s="1"/>
  <c r="F23" i="16"/>
  <c r="G23" i="16" s="1"/>
  <c r="H23" i="16" s="1"/>
  <c r="F24" i="16"/>
  <c r="G24" i="16" s="1"/>
  <c r="H24" i="16" s="1"/>
  <c r="F25" i="16"/>
  <c r="G25" i="16" s="1"/>
  <c r="H25" i="16" s="1"/>
  <c r="F26" i="16"/>
  <c r="G26" i="16" s="1"/>
  <c r="H26" i="16" s="1"/>
  <c r="F27" i="16"/>
  <c r="G27" i="16" s="1"/>
  <c r="H27" i="16" s="1"/>
  <c r="F28" i="16"/>
  <c r="G28" i="16" s="1"/>
  <c r="H28" i="16" s="1"/>
  <c r="F29" i="16"/>
  <c r="G29" i="16" s="1"/>
  <c r="H29" i="16" s="1"/>
  <c r="F30" i="16"/>
  <c r="G30" i="16" s="1"/>
  <c r="H30" i="16" s="1"/>
  <c r="F31" i="16"/>
  <c r="G31" i="16" s="1"/>
  <c r="H31" i="16" s="1"/>
  <c r="F32" i="16"/>
  <c r="G32" i="16" s="1"/>
  <c r="H32" i="16" s="1"/>
  <c r="F33" i="16"/>
  <c r="G33" i="16" s="1"/>
  <c r="H33" i="16" s="1"/>
  <c r="F34" i="16"/>
  <c r="G34" i="16" s="1"/>
  <c r="H34" i="16" s="1"/>
  <c r="F35" i="16"/>
  <c r="G35" i="16" s="1"/>
  <c r="H35" i="16" s="1"/>
  <c r="F36" i="16"/>
  <c r="G36" i="16" s="1"/>
  <c r="H36" i="16" s="1"/>
  <c r="F37" i="16"/>
  <c r="G37" i="16" s="1"/>
  <c r="H37" i="16" s="1"/>
  <c r="F38" i="16"/>
  <c r="G38" i="16" s="1"/>
  <c r="H38" i="16" s="1"/>
  <c r="F5" i="16"/>
  <c r="G5" i="16" s="1"/>
  <c r="H5" i="16" s="1"/>
  <c r="K22" i="16"/>
  <c r="F39" i="13"/>
  <c r="D39" i="13"/>
  <c r="F6" i="13"/>
  <c r="G6" i="13" s="1"/>
  <c r="H6" i="13" s="1"/>
  <c r="F7" i="13"/>
  <c r="G7" i="13" s="1"/>
  <c r="H7" i="13" s="1"/>
  <c r="F8" i="13"/>
  <c r="G8" i="13" s="1"/>
  <c r="H8" i="13" s="1"/>
  <c r="F9" i="13"/>
  <c r="G9" i="13" s="1"/>
  <c r="H9" i="13" s="1"/>
  <c r="F10" i="13"/>
  <c r="G10" i="13" s="1"/>
  <c r="H10" i="13" s="1"/>
  <c r="F11" i="13"/>
  <c r="G11" i="13" s="1"/>
  <c r="H11" i="13" s="1"/>
  <c r="F12" i="13"/>
  <c r="G12" i="13" s="1"/>
  <c r="H12" i="13" s="1"/>
  <c r="F13" i="13"/>
  <c r="G13" i="13" s="1"/>
  <c r="H13" i="13" s="1"/>
  <c r="F14" i="13"/>
  <c r="G14" i="13" s="1"/>
  <c r="H14" i="13" s="1"/>
  <c r="F15" i="13"/>
  <c r="G15" i="13" s="1"/>
  <c r="H15" i="13" s="1"/>
  <c r="F16" i="13"/>
  <c r="G16" i="13" s="1"/>
  <c r="H16" i="13" s="1"/>
  <c r="F17" i="13"/>
  <c r="G17" i="13" s="1"/>
  <c r="H17" i="13" s="1"/>
  <c r="F18" i="13"/>
  <c r="G18" i="13" s="1"/>
  <c r="H18" i="13" s="1"/>
  <c r="F19" i="13"/>
  <c r="G19" i="13" s="1"/>
  <c r="H19" i="13" s="1"/>
  <c r="F20" i="13"/>
  <c r="G20" i="13" s="1"/>
  <c r="H20" i="13" s="1"/>
  <c r="F21" i="13"/>
  <c r="G21" i="13" s="1"/>
  <c r="H21" i="13" s="1"/>
  <c r="F22" i="13"/>
  <c r="G22" i="13" s="1"/>
  <c r="H22" i="13" s="1"/>
  <c r="F23" i="13"/>
  <c r="G23" i="13" s="1"/>
  <c r="H23" i="13" s="1"/>
  <c r="F24" i="13"/>
  <c r="G24" i="13" s="1"/>
  <c r="H24" i="13" s="1"/>
  <c r="F25" i="13"/>
  <c r="G25" i="13" s="1"/>
  <c r="H25" i="13" s="1"/>
  <c r="F26" i="13"/>
  <c r="G26" i="13" s="1"/>
  <c r="H26" i="13" s="1"/>
  <c r="F27" i="13"/>
  <c r="G27" i="13" s="1"/>
  <c r="H27" i="13" s="1"/>
  <c r="F28" i="13"/>
  <c r="G28" i="13" s="1"/>
  <c r="H28" i="13" s="1"/>
  <c r="F29" i="13"/>
  <c r="G29" i="13" s="1"/>
  <c r="H29" i="13" s="1"/>
  <c r="F30" i="13"/>
  <c r="G30" i="13" s="1"/>
  <c r="H30" i="13" s="1"/>
  <c r="F31" i="13"/>
  <c r="G31" i="13" s="1"/>
  <c r="H31" i="13" s="1"/>
  <c r="F32" i="13"/>
  <c r="G32" i="13" s="1"/>
  <c r="H32" i="13" s="1"/>
  <c r="F33" i="13"/>
  <c r="G33" i="13" s="1"/>
  <c r="H33" i="13" s="1"/>
  <c r="F34" i="13"/>
  <c r="G34" i="13" s="1"/>
  <c r="H34" i="13" s="1"/>
  <c r="F35" i="13"/>
  <c r="G35" i="13" s="1"/>
  <c r="H35" i="13" s="1"/>
  <c r="F36" i="13"/>
  <c r="G36" i="13" s="1"/>
  <c r="H36" i="13" s="1"/>
  <c r="F37" i="13"/>
  <c r="G37" i="13" s="1"/>
  <c r="H37" i="13" s="1"/>
  <c r="F38" i="13"/>
  <c r="G38" i="13" s="1"/>
  <c r="H38" i="13" s="1"/>
  <c r="F5" i="13"/>
  <c r="G5" i="13" s="1"/>
  <c r="H5" i="13" s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K22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H2" i="16" l="1"/>
  <c r="H2" i="13"/>
</calcChain>
</file>

<file path=xl/sharedStrings.xml><?xml version="1.0" encoding="utf-8"?>
<sst xmlns="http://schemas.openxmlformats.org/spreadsheetml/2006/main" count="24" uniqueCount="12">
  <si>
    <t>Month</t>
  </si>
  <si>
    <t>MonthNumber</t>
  </si>
  <si>
    <t>AirlineMiles (billions)</t>
  </si>
  <si>
    <t>base</t>
  </si>
  <si>
    <t>trend</t>
  </si>
  <si>
    <t>Seasonality</t>
  </si>
  <si>
    <t>Forecast</t>
  </si>
  <si>
    <t>Error</t>
  </si>
  <si>
    <t>Squared Error</t>
  </si>
  <si>
    <t>Sum OF SE</t>
  </si>
  <si>
    <t>Avg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</si>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</sst>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33" borderId="15" xfId="0" applyFill="1" applyBorder="1"/>
    <xf numFmtId="0" fontId="0" fillId="33" borderId="17" xfId="0" applyFill="1" applyBorder="1"/>
    <xf numFmtId="0" fontId="0" fillId="33" borderId="13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0" xfId="0" applyNumberFormat="1"/>
    <xf numFmtId="0" fontId="0" fillId="34" borderId="12" xfId="0" applyFill="1" applyBorder="1"/>
    <xf numFmtId="0" fontId="0" fillId="34" borderId="18" xfId="0" applyFill="1" applyBorder="1"/>
    <xf numFmtId="0" fontId="0" fillId="34" borderId="13" xfId="0" applyFill="1" applyBorder="1"/>
    <xf numFmtId="166" fontId="0" fillId="0" borderId="23" xfId="0" applyNumberFormat="1" applyBorder="1"/>
    <xf numFmtId="166" fontId="0" fillId="0" borderId="26" xfId="0" applyNumberFormat="1" applyBorder="1"/>
    <xf numFmtId="0" fontId="0" fillId="0" borderId="14" xfId="0" applyNumberFormat="1" applyBorder="1"/>
    <xf numFmtId="0" fontId="0" fillId="0" borderId="0" xfId="0" applyNumberFormat="1"/>
    <xf numFmtId="0" fontId="0" fillId="0" borderId="0" xfId="0" applyNumberFormat="1" applyBorder="1"/>
    <xf numFmtId="0" fontId="0" fillId="0" borderId="15" xfId="0" applyNumberFormat="1" applyBorder="1"/>
    <xf numFmtId="0" fontId="0" fillId="0" borderId="2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GridLines="0" workbookViewId="0">
      <selection activeCell="H36" sqref="H36"/>
    </sheetView>
  </sheetViews>
  <sheetFormatPr defaultRowHeight="15" x14ac:dyDescent="0.25"/>
  <cols>
    <col min="1" max="1" width="9.7109375" bestFit="1" customWidth="1"/>
    <col min="3" max="3" width="10.7109375" bestFit="1" customWidth="1"/>
    <col min="5" max="5" width="20.5703125" bestFit="1" customWidth="1"/>
    <col min="6" max="6" width="9.7109375" style="24" bestFit="1" customWidth="1"/>
    <col min="7" max="7" width="10.140625" style="24" bestFit="1" customWidth="1"/>
    <col min="8" max="8" width="9.140625" style="24"/>
    <col min="9" max="9" width="10.28515625" bestFit="1" customWidth="1"/>
    <col min="14" max="14" width="10" bestFit="1" customWidth="1"/>
  </cols>
  <sheetData>
    <row r="1" spans="1:11" x14ac:dyDescent="0.25">
      <c r="F1"/>
      <c r="G1"/>
      <c r="H1"/>
    </row>
    <row r="2" spans="1:11" x14ac:dyDescent="0.25">
      <c r="F2"/>
      <c r="G2" s="1" t="s">
        <v>9</v>
      </c>
      <c r="H2" s="2">
        <f>SUM(H5:H38)</f>
        <v>4.9250997296397907</v>
      </c>
    </row>
    <row r="3" spans="1:11" x14ac:dyDescent="0.25">
      <c r="F3"/>
      <c r="G3"/>
      <c r="H3"/>
    </row>
    <row r="4" spans="1:11" x14ac:dyDescent="0.25">
      <c r="B4" s="9" t="s">
        <v>1</v>
      </c>
      <c r="C4" s="10" t="s">
        <v>0</v>
      </c>
      <c r="D4" s="10" t="s">
        <v>0</v>
      </c>
      <c r="E4" s="11" t="s">
        <v>2</v>
      </c>
      <c r="F4" s="18" t="s">
        <v>6</v>
      </c>
      <c r="G4" s="19" t="s">
        <v>7</v>
      </c>
      <c r="H4" s="20" t="s">
        <v>8</v>
      </c>
    </row>
    <row r="5" spans="1:11" x14ac:dyDescent="0.25">
      <c r="B5" s="12">
        <v>1</v>
      </c>
      <c r="C5" s="21">
        <v>42186</v>
      </c>
      <c r="D5" s="13">
        <f>MONTH(C5)</f>
        <v>7</v>
      </c>
      <c r="E5" s="14">
        <v>44.215515000000003</v>
      </c>
      <c r="F5" s="23">
        <f>$K$6+$K$7*B5+VLOOKUP(D5,$J$10:$K$21,2)</f>
        <v>43.728868008194965</v>
      </c>
      <c r="G5" s="25">
        <f>F5-E5</f>
        <v>-0.48664699180503845</v>
      </c>
      <c r="H5" s="26">
        <f>G5*G5</f>
        <v>0.23682529463289317</v>
      </c>
    </row>
    <row r="6" spans="1:11" x14ac:dyDescent="0.25">
      <c r="B6" s="12">
        <v>2</v>
      </c>
      <c r="C6" s="21">
        <v>42217</v>
      </c>
      <c r="D6" s="13">
        <f t="shared" ref="D6:D39" si="0">MONTH(C6)</f>
        <v>8</v>
      </c>
      <c r="E6" s="14">
        <v>42.397035000000002</v>
      </c>
      <c r="F6" s="23">
        <f t="shared" ref="F6:F39" si="1">$K$6+$K$7*B6+VLOOKUP(D6,$J$10:$K$21,2)</f>
        <v>41.955900973435433</v>
      </c>
      <c r="G6" s="25">
        <f t="shared" ref="G6:G38" si="2">F6-E6</f>
        <v>-0.44113402656456913</v>
      </c>
      <c r="H6" s="26">
        <f t="shared" ref="H6:H38" si="3">G6*G6</f>
        <v>0.19459922939306998</v>
      </c>
      <c r="J6" s="3" t="s">
        <v>3</v>
      </c>
      <c r="K6" s="8">
        <v>37.378633527684698</v>
      </c>
    </row>
    <row r="7" spans="1:11" x14ac:dyDescent="0.25">
      <c r="B7" s="12">
        <v>3</v>
      </c>
      <c r="C7" s="21">
        <v>42248</v>
      </c>
      <c r="D7" s="13">
        <f t="shared" si="0"/>
        <v>9</v>
      </c>
      <c r="E7" s="14">
        <v>34.675395999999999</v>
      </c>
      <c r="F7" s="23">
        <f t="shared" si="1"/>
        <v>35.127040150102914</v>
      </c>
      <c r="G7" s="25">
        <f t="shared" si="2"/>
        <v>0.45164415010291492</v>
      </c>
      <c r="H7" s="26">
        <f t="shared" si="3"/>
        <v>0.20398243832218435</v>
      </c>
      <c r="J7" s="5" t="s">
        <v>4</v>
      </c>
      <c r="K7" s="7">
        <v>5.9023834096230667E-2</v>
      </c>
    </row>
    <row r="8" spans="1:11" x14ac:dyDescent="0.25">
      <c r="B8" s="12">
        <v>4</v>
      </c>
      <c r="C8" s="21">
        <v>42278</v>
      </c>
      <c r="D8" s="13">
        <f t="shared" si="0"/>
        <v>10</v>
      </c>
      <c r="E8" s="14">
        <v>37.318050999999997</v>
      </c>
      <c r="F8" s="23">
        <f t="shared" si="1"/>
        <v>37.693457217245751</v>
      </c>
      <c r="G8" s="25">
        <f t="shared" si="2"/>
        <v>0.37540621724575374</v>
      </c>
      <c r="H8" s="26">
        <f t="shared" si="3"/>
        <v>0.14092982794676606</v>
      </c>
    </row>
    <row r="9" spans="1:11" x14ac:dyDescent="0.25">
      <c r="B9" s="12">
        <v>5</v>
      </c>
      <c r="C9" s="21">
        <v>42309</v>
      </c>
      <c r="D9" s="13">
        <f t="shared" si="0"/>
        <v>11</v>
      </c>
      <c r="E9" s="14">
        <v>34.576582000000002</v>
      </c>
      <c r="F9" s="23">
        <f t="shared" si="1"/>
        <v>35.317030499130254</v>
      </c>
      <c r="G9" s="25">
        <f t="shared" si="2"/>
        <v>0.74044849913025246</v>
      </c>
      <c r="H9" s="26">
        <f t="shared" si="3"/>
        <v>0.54826397986424347</v>
      </c>
      <c r="J9" s="1" t="s">
        <v>5</v>
      </c>
      <c r="K9" s="2"/>
    </row>
    <row r="10" spans="1:11" x14ac:dyDescent="0.25">
      <c r="B10" s="12">
        <v>6</v>
      </c>
      <c r="C10" s="21">
        <v>42339</v>
      </c>
      <c r="D10" s="13">
        <f t="shared" si="0"/>
        <v>12</v>
      </c>
      <c r="E10" s="14">
        <v>36.459079000000003</v>
      </c>
      <c r="F10" s="23">
        <f t="shared" si="1"/>
        <v>36.417964198503071</v>
      </c>
      <c r="G10" s="25">
        <f t="shared" si="2"/>
        <v>-4.1114801496931364E-2</v>
      </c>
      <c r="H10" s="26">
        <f t="shared" si="3"/>
        <v>1.6904269021320694E-3</v>
      </c>
      <c r="J10" s="4">
        <v>1</v>
      </c>
      <c r="K10" s="6">
        <v>-4.4573827635662679</v>
      </c>
    </row>
    <row r="11" spans="1:11" x14ac:dyDescent="0.25">
      <c r="B11" s="12">
        <v>7</v>
      </c>
      <c r="C11" s="21">
        <v>42370</v>
      </c>
      <c r="D11" s="13">
        <f t="shared" si="0"/>
        <v>1</v>
      </c>
      <c r="E11" s="14">
        <v>33.487141000000001</v>
      </c>
      <c r="F11" s="23">
        <f t="shared" si="1"/>
        <v>33.334417602792051</v>
      </c>
      <c r="G11" s="25">
        <f t="shared" si="2"/>
        <v>-0.15272339720795003</v>
      </c>
      <c r="H11" s="26">
        <f t="shared" si="3"/>
        <v>2.3324436054737278E-2</v>
      </c>
      <c r="J11" s="4">
        <v>2</v>
      </c>
      <c r="K11" s="6">
        <v>-6.6233267785460459</v>
      </c>
    </row>
    <row r="12" spans="1:11" x14ac:dyDescent="0.25">
      <c r="B12" s="12">
        <v>8</v>
      </c>
      <c r="C12" s="21">
        <v>42401</v>
      </c>
      <c r="D12" s="13">
        <f t="shared" si="0"/>
        <v>2</v>
      </c>
      <c r="E12" s="14">
        <v>30.718097</v>
      </c>
      <c r="F12" s="23">
        <f t="shared" si="1"/>
        <v>31.227497421908502</v>
      </c>
      <c r="G12" s="25">
        <f t="shared" si="2"/>
        <v>0.50940042190850221</v>
      </c>
      <c r="H12" s="26">
        <f t="shared" si="3"/>
        <v>0.25948878984056006</v>
      </c>
      <c r="J12" s="4">
        <v>3</v>
      </c>
      <c r="K12" s="6">
        <v>1.6010789239607355</v>
      </c>
    </row>
    <row r="13" spans="1:11" x14ac:dyDescent="0.25">
      <c r="A13" s="17"/>
      <c r="B13" s="12">
        <v>9</v>
      </c>
      <c r="C13" s="21">
        <v>42430</v>
      </c>
      <c r="D13" s="13">
        <f t="shared" si="0"/>
        <v>3</v>
      </c>
      <c r="E13" s="14">
        <v>39.369601000000003</v>
      </c>
      <c r="F13" s="23">
        <f t="shared" si="1"/>
        <v>39.510926958511511</v>
      </c>
      <c r="G13" s="25">
        <f t="shared" si="2"/>
        <v>0.14132595851150853</v>
      </c>
      <c r="H13" s="26">
        <f t="shared" si="3"/>
        <v>1.9973026549196631E-2</v>
      </c>
      <c r="J13" s="4">
        <v>4</v>
      </c>
      <c r="K13" s="6">
        <v>-0.31896361520444072</v>
      </c>
    </row>
    <row r="14" spans="1:11" x14ac:dyDescent="0.25">
      <c r="A14" s="17"/>
      <c r="B14" s="12">
        <v>10</v>
      </c>
      <c r="C14" s="21">
        <v>42461</v>
      </c>
      <c r="D14" s="13">
        <f t="shared" si="0"/>
        <v>4</v>
      </c>
      <c r="E14" s="14">
        <v>37.762307</v>
      </c>
      <c r="F14" s="23">
        <f t="shared" si="1"/>
        <v>37.649908253442568</v>
      </c>
      <c r="G14" s="25">
        <f t="shared" si="2"/>
        <v>-0.11239874655743165</v>
      </c>
      <c r="H14" s="26">
        <f t="shared" si="3"/>
        <v>1.2633478227681754E-2</v>
      </c>
      <c r="J14" s="4">
        <v>5</v>
      </c>
      <c r="K14" s="6">
        <v>1.2745991597076265</v>
      </c>
    </row>
    <row r="15" spans="1:11" x14ac:dyDescent="0.25">
      <c r="A15" s="17"/>
      <c r="B15" s="12">
        <v>11</v>
      </c>
      <c r="C15" s="21">
        <v>42491</v>
      </c>
      <c r="D15" s="13">
        <f t="shared" si="0"/>
        <v>5</v>
      </c>
      <c r="E15" s="14">
        <v>38.883682999999998</v>
      </c>
      <c r="F15" s="23">
        <f t="shared" si="1"/>
        <v>39.302494862450864</v>
      </c>
      <c r="G15" s="25">
        <f t="shared" si="2"/>
        <v>0.4188118624508661</v>
      </c>
      <c r="H15" s="26">
        <f t="shared" si="3"/>
        <v>0.17540337612956319</v>
      </c>
      <c r="J15" s="4">
        <v>6</v>
      </c>
      <c r="K15" s="6">
        <v>3.7950357091650289</v>
      </c>
    </row>
    <row r="16" spans="1:11" x14ac:dyDescent="0.25">
      <c r="A16" s="17"/>
      <c r="B16" s="12">
        <v>12</v>
      </c>
      <c r="C16" s="21">
        <v>42522</v>
      </c>
      <c r="D16" s="13">
        <f t="shared" si="0"/>
        <v>6</v>
      </c>
      <c r="E16" s="14">
        <v>41.901958999999998</v>
      </c>
      <c r="F16" s="23">
        <f t="shared" si="1"/>
        <v>41.881955246004495</v>
      </c>
      <c r="G16" s="25">
        <f t="shared" si="2"/>
        <v>-2.0003753995503359E-2</v>
      </c>
      <c r="H16" s="26">
        <f t="shared" si="3"/>
        <v>4.0015017391261662E-4</v>
      </c>
      <c r="J16" s="4">
        <v>7</v>
      </c>
      <c r="K16" s="6">
        <v>6.2912106464140338</v>
      </c>
    </row>
    <row r="17" spans="1:11" x14ac:dyDescent="0.25">
      <c r="A17" s="17"/>
      <c r="B17" s="12">
        <v>13</v>
      </c>
      <c r="C17" s="21">
        <v>42552</v>
      </c>
      <c r="D17" s="13">
        <f t="shared" si="0"/>
        <v>7</v>
      </c>
      <c r="E17" s="14">
        <v>44.021861000000001</v>
      </c>
      <c r="F17" s="23">
        <f t="shared" si="1"/>
        <v>44.437154017349734</v>
      </c>
      <c r="G17" s="25">
        <f t="shared" si="2"/>
        <v>0.41529301734973245</v>
      </c>
      <c r="H17" s="26">
        <f t="shared" si="3"/>
        <v>0.17246829025944518</v>
      </c>
      <c r="J17" s="4">
        <v>8</v>
      </c>
      <c r="K17" s="6">
        <v>4.4592197775582711</v>
      </c>
    </row>
    <row r="18" spans="1:11" x14ac:dyDescent="0.25">
      <c r="A18" s="17"/>
      <c r="B18" s="12">
        <v>14</v>
      </c>
      <c r="C18" s="21">
        <v>42583</v>
      </c>
      <c r="D18" s="13">
        <f t="shared" si="0"/>
        <v>8</v>
      </c>
      <c r="E18" s="14">
        <v>42.813205000000004</v>
      </c>
      <c r="F18" s="23">
        <f t="shared" si="1"/>
        <v>42.664186982590195</v>
      </c>
      <c r="G18" s="25">
        <f t="shared" si="2"/>
        <v>-0.14901801740980858</v>
      </c>
      <c r="H18" s="26">
        <f t="shared" si="3"/>
        <v>2.2206369512750013E-2</v>
      </c>
      <c r="J18" s="4">
        <v>9</v>
      </c>
      <c r="K18" s="6">
        <v>-2.4286648798704755</v>
      </c>
    </row>
    <row r="19" spans="1:11" x14ac:dyDescent="0.25">
      <c r="A19" s="17"/>
      <c r="B19" s="12">
        <v>15</v>
      </c>
      <c r="C19" s="21">
        <v>42614</v>
      </c>
      <c r="D19" s="13">
        <f t="shared" si="0"/>
        <v>9</v>
      </c>
      <c r="E19" s="14">
        <v>36.131604000000003</v>
      </c>
      <c r="F19" s="23">
        <f t="shared" si="1"/>
        <v>35.835326159257683</v>
      </c>
      <c r="G19" s="25">
        <f t="shared" si="2"/>
        <v>-0.29627784074232011</v>
      </c>
      <c r="H19" s="26">
        <f t="shared" si="3"/>
        <v>8.7780558914931597E-2</v>
      </c>
      <c r="J19" s="4">
        <v>10</v>
      </c>
      <c r="K19" s="6">
        <v>7.8728353176133511E-2</v>
      </c>
    </row>
    <row r="20" spans="1:11" x14ac:dyDescent="0.25">
      <c r="A20" s="17"/>
      <c r="B20" s="12">
        <v>16</v>
      </c>
      <c r="C20" s="21">
        <v>42644</v>
      </c>
      <c r="D20" s="13">
        <f t="shared" si="0"/>
        <v>10</v>
      </c>
      <c r="E20" s="14">
        <v>39.183461000000001</v>
      </c>
      <c r="F20" s="23">
        <f t="shared" si="1"/>
        <v>38.401743226400519</v>
      </c>
      <c r="G20" s="25">
        <f t="shared" si="2"/>
        <v>-0.7817177735994818</v>
      </c>
      <c r="H20" s="26">
        <f t="shared" si="3"/>
        <v>0.61108267756133072</v>
      </c>
      <c r="J20" s="4">
        <v>11</v>
      </c>
      <c r="K20" s="6">
        <v>-2.3567221990355911</v>
      </c>
    </row>
    <row r="21" spans="1:11" x14ac:dyDescent="0.25">
      <c r="A21" s="17"/>
      <c r="B21" s="12">
        <v>17</v>
      </c>
      <c r="C21" s="21">
        <v>42675</v>
      </c>
      <c r="D21" s="13">
        <f t="shared" si="0"/>
        <v>11</v>
      </c>
      <c r="E21" s="14">
        <v>36.671543999999997</v>
      </c>
      <c r="F21" s="23">
        <f t="shared" si="1"/>
        <v>36.02531650828503</v>
      </c>
      <c r="G21" s="25">
        <f t="shared" si="2"/>
        <v>-0.64622749171496707</v>
      </c>
      <c r="H21" s="26">
        <f t="shared" si="3"/>
        <v>0.41760997104821784</v>
      </c>
      <c r="J21" s="5">
        <v>12</v>
      </c>
      <c r="K21" s="6">
        <v>-1.3148123337590085</v>
      </c>
    </row>
    <row r="22" spans="1:11" x14ac:dyDescent="0.25">
      <c r="A22" s="17"/>
      <c r="B22" s="12">
        <v>18</v>
      </c>
      <c r="C22" s="21">
        <v>42705</v>
      </c>
      <c r="D22" s="13">
        <f t="shared" si="0"/>
        <v>12</v>
      </c>
      <c r="E22" s="14">
        <v>37.426385000000003</v>
      </c>
      <c r="F22" s="23">
        <f t="shared" si="1"/>
        <v>37.12625020765784</v>
      </c>
      <c r="G22" s="25">
        <f t="shared" si="2"/>
        <v>-0.30013479234216334</v>
      </c>
      <c r="H22" s="26">
        <f t="shared" si="3"/>
        <v>9.0080893574273513E-2</v>
      </c>
      <c r="J22" s="1" t="s">
        <v>10</v>
      </c>
      <c r="K22" s="2">
        <f>AVERAGE(K10:K21)</f>
        <v>0</v>
      </c>
    </row>
    <row r="23" spans="1:11" x14ac:dyDescent="0.25">
      <c r="A23" s="17"/>
      <c r="B23" s="12">
        <v>19</v>
      </c>
      <c r="C23" s="21">
        <v>42736</v>
      </c>
      <c r="D23" s="13">
        <f t="shared" si="0"/>
        <v>1</v>
      </c>
      <c r="E23" s="14">
        <v>34.327419999999996</v>
      </c>
      <c r="F23" s="23">
        <f t="shared" si="1"/>
        <v>34.042703611946813</v>
      </c>
      <c r="G23" s="25">
        <f t="shared" si="2"/>
        <v>-0.28471638805318378</v>
      </c>
      <c r="H23" s="26">
        <f t="shared" si="3"/>
        <v>8.1063421626051124E-2</v>
      </c>
    </row>
    <row r="24" spans="1:11" x14ac:dyDescent="0.25">
      <c r="A24" s="17"/>
      <c r="B24" s="12">
        <v>20</v>
      </c>
      <c r="C24" s="21">
        <v>42767</v>
      </c>
      <c r="D24" s="13">
        <f t="shared" si="0"/>
        <v>2</v>
      </c>
      <c r="E24" s="14">
        <v>31.825085999999999</v>
      </c>
      <c r="F24" s="23">
        <f t="shared" si="1"/>
        <v>31.935783431063271</v>
      </c>
      <c r="G24" s="25">
        <f t="shared" si="2"/>
        <v>0.11069743106327223</v>
      </c>
      <c r="H24" s="26">
        <f t="shared" si="3"/>
        <v>1.2253921244007909E-2</v>
      </c>
    </row>
    <row r="25" spans="1:11" x14ac:dyDescent="0.25">
      <c r="A25" s="17"/>
      <c r="B25" s="12">
        <v>21</v>
      </c>
      <c r="C25" s="21">
        <v>42795</v>
      </c>
      <c r="D25" s="13">
        <f t="shared" si="0"/>
        <v>3</v>
      </c>
      <c r="E25" s="14">
        <v>40.506780999999997</v>
      </c>
      <c r="F25" s="23">
        <f t="shared" si="1"/>
        <v>40.21921296766628</v>
      </c>
      <c r="G25" s="25">
        <f t="shared" si="2"/>
        <v>-0.28756803233371642</v>
      </c>
      <c r="H25" s="26">
        <f t="shared" si="3"/>
        <v>8.2695373220285376E-2</v>
      </c>
    </row>
    <row r="26" spans="1:11" x14ac:dyDescent="0.25">
      <c r="A26" s="17"/>
      <c r="B26" s="12">
        <v>22</v>
      </c>
      <c r="C26" s="21">
        <v>42826</v>
      </c>
      <c r="D26" s="13">
        <f t="shared" si="0"/>
        <v>4</v>
      </c>
      <c r="E26" s="14">
        <v>38.505752000000001</v>
      </c>
      <c r="F26" s="23">
        <f t="shared" si="1"/>
        <v>38.358194262597337</v>
      </c>
      <c r="G26" s="25">
        <f t="shared" si="2"/>
        <v>-0.1475577374026642</v>
      </c>
      <c r="H26" s="26">
        <f t="shared" si="3"/>
        <v>2.1773285867393605E-2</v>
      </c>
    </row>
    <row r="27" spans="1:11" x14ac:dyDescent="0.25">
      <c r="A27" s="17"/>
      <c r="B27" s="12">
        <v>23</v>
      </c>
      <c r="C27" s="21">
        <v>42856</v>
      </c>
      <c r="D27" s="13">
        <f t="shared" si="0"/>
        <v>5</v>
      </c>
      <c r="E27" s="14">
        <v>40.429592999999997</v>
      </c>
      <c r="F27" s="23">
        <f t="shared" si="1"/>
        <v>40.010780871605633</v>
      </c>
      <c r="G27" s="25">
        <f t="shared" si="2"/>
        <v>-0.41881212839436444</v>
      </c>
      <c r="H27" s="26">
        <f t="shared" si="3"/>
        <v>0.17540359889021759</v>
      </c>
    </row>
    <row r="28" spans="1:11" x14ac:dyDescent="0.25">
      <c r="A28" s="17"/>
      <c r="B28" s="12">
        <v>24</v>
      </c>
      <c r="C28" s="21">
        <v>42887</v>
      </c>
      <c r="D28" s="13">
        <f t="shared" si="0"/>
        <v>6</v>
      </c>
      <c r="E28" s="14">
        <v>42.570238000000003</v>
      </c>
      <c r="F28" s="23">
        <f t="shared" si="1"/>
        <v>42.590241255159263</v>
      </c>
      <c r="G28" s="25">
        <f t="shared" si="2"/>
        <v>2.0003255159259936E-2</v>
      </c>
      <c r="H28" s="26">
        <f t="shared" si="3"/>
        <v>4.0013021696645924E-4</v>
      </c>
    </row>
    <row r="29" spans="1:11" x14ac:dyDescent="0.25">
      <c r="A29" s="17"/>
      <c r="B29" s="12">
        <v>25</v>
      </c>
      <c r="C29" s="21">
        <v>42917</v>
      </c>
      <c r="D29" s="13">
        <f t="shared" si="0"/>
        <v>7</v>
      </c>
      <c r="E29" s="14">
        <v>45.074086000000001</v>
      </c>
      <c r="F29" s="23">
        <f t="shared" si="1"/>
        <v>45.145440026504502</v>
      </c>
      <c r="G29" s="25">
        <f t="shared" si="2"/>
        <v>7.1354026504501178E-2</v>
      </c>
      <c r="H29" s="26">
        <f t="shared" si="3"/>
        <v>5.0913970984050568E-3</v>
      </c>
    </row>
    <row r="30" spans="1:11" x14ac:dyDescent="0.25">
      <c r="A30" s="17"/>
      <c r="B30" s="12">
        <v>26</v>
      </c>
      <c r="C30" s="21">
        <v>42948</v>
      </c>
      <c r="D30" s="13">
        <f t="shared" si="0"/>
        <v>8</v>
      </c>
      <c r="E30" s="14">
        <v>42.782321000000003</v>
      </c>
      <c r="F30" s="23">
        <f t="shared" si="1"/>
        <v>43.372472991744971</v>
      </c>
      <c r="G30" s="25">
        <f t="shared" si="2"/>
        <v>0.59015199174496757</v>
      </c>
      <c r="H30" s="26">
        <f t="shared" si="3"/>
        <v>0.34827937336055226</v>
      </c>
    </row>
    <row r="31" spans="1:11" x14ac:dyDescent="0.25">
      <c r="A31" s="17"/>
      <c r="B31" s="12">
        <v>27</v>
      </c>
      <c r="C31" s="21">
        <v>42979</v>
      </c>
      <c r="D31" s="13">
        <f t="shared" si="0"/>
        <v>9</v>
      </c>
      <c r="E31" s="14">
        <v>36.698979000000001</v>
      </c>
      <c r="F31" s="23">
        <f t="shared" si="1"/>
        <v>36.543612168412452</v>
      </c>
      <c r="G31" s="25">
        <f t="shared" si="2"/>
        <v>-0.15536683158754983</v>
      </c>
      <c r="H31" s="26">
        <f t="shared" si="3"/>
        <v>2.4138852357554069E-2</v>
      </c>
    </row>
    <row r="32" spans="1:11" x14ac:dyDescent="0.25">
      <c r="A32" s="17"/>
      <c r="B32" s="12">
        <v>28</v>
      </c>
      <c r="C32" s="21">
        <v>43009</v>
      </c>
      <c r="D32" s="13">
        <f t="shared" si="0"/>
        <v>10</v>
      </c>
      <c r="E32" s="14">
        <v>38.703718000000002</v>
      </c>
      <c r="F32" s="23">
        <f t="shared" si="1"/>
        <v>39.110029235555288</v>
      </c>
      <c r="G32" s="25">
        <f t="shared" si="2"/>
        <v>0.40631123555528603</v>
      </c>
      <c r="H32" s="26">
        <f t="shared" si="3"/>
        <v>0.16508882013846313</v>
      </c>
    </row>
    <row r="33" spans="1:8" x14ac:dyDescent="0.25">
      <c r="A33" s="17"/>
      <c r="B33" s="12">
        <v>29</v>
      </c>
      <c r="C33" s="21">
        <v>43040</v>
      </c>
      <c r="D33" s="13">
        <f t="shared" si="0"/>
        <v>11</v>
      </c>
      <c r="E33" s="14">
        <v>36.827824</v>
      </c>
      <c r="F33" s="23">
        <f t="shared" si="1"/>
        <v>36.733602517439792</v>
      </c>
      <c r="G33" s="25">
        <f t="shared" si="2"/>
        <v>-9.4221482560207903E-2</v>
      </c>
      <c r="H33" s="26">
        <f t="shared" si="3"/>
        <v>8.8776877758435617E-3</v>
      </c>
    </row>
    <row r="34" spans="1:8" x14ac:dyDescent="0.25">
      <c r="A34" s="17"/>
      <c r="B34" s="12">
        <v>30</v>
      </c>
      <c r="C34" s="21">
        <v>43070</v>
      </c>
      <c r="D34" s="13">
        <f t="shared" si="0"/>
        <v>12</v>
      </c>
      <c r="E34" s="14">
        <v>37.493287000000002</v>
      </c>
      <c r="F34" s="23">
        <f t="shared" si="1"/>
        <v>37.834536216812609</v>
      </c>
      <c r="G34" s="25">
        <f t="shared" si="2"/>
        <v>0.34124921681260645</v>
      </c>
      <c r="H34" s="26">
        <f t="shared" si="3"/>
        <v>0.11645102797521728</v>
      </c>
    </row>
    <row r="35" spans="1:8" x14ac:dyDescent="0.25">
      <c r="A35" s="17"/>
      <c r="B35" s="12">
        <v>31</v>
      </c>
      <c r="C35" s="21">
        <v>43101</v>
      </c>
      <c r="D35" s="13">
        <f t="shared" si="0"/>
        <v>1</v>
      </c>
      <c r="E35" s="14">
        <v>34.313549999999999</v>
      </c>
      <c r="F35" s="23">
        <f t="shared" si="1"/>
        <v>34.750989621101581</v>
      </c>
      <c r="G35" s="25">
        <f t="shared" si="2"/>
        <v>0.43743962110158208</v>
      </c>
      <c r="H35" s="26">
        <f t="shared" si="3"/>
        <v>0.19135342210949569</v>
      </c>
    </row>
    <row r="36" spans="1:8" x14ac:dyDescent="0.25">
      <c r="A36" s="17"/>
      <c r="B36" s="12">
        <v>32</v>
      </c>
      <c r="C36" s="21">
        <v>43132</v>
      </c>
      <c r="D36" s="13">
        <f t="shared" si="0"/>
        <v>2</v>
      </c>
      <c r="E36" s="14">
        <v>33.264167999999998</v>
      </c>
      <c r="F36" s="23">
        <f t="shared" si="1"/>
        <v>32.644069440218033</v>
      </c>
      <c r="G36" s="25">
        <f t="shared" si="2"/>
        <v>-0.62009855978196526</v>
      </c>
      <c r="H36" s="26">
        <f t="shared" si="3"/>
        <v>0.38452222384366752</v>
      </c>
    </row>
    <row r="37" spans="1:8" x14ac:dyDescent="0.25">
      <c r="A37" s="17"/>
      <c r="B37" s="12">
        <v>33</v>
      </c>
      <c r="C37" s="21">
        <v>43160</v>
      </c>
      <c r="D37" s="13">
        <f t="shared" si="0"/>
        <v>3</v>
      </c>
      <c r="E37" s="14">
        <v>40.781256999999997</v>
      </c>
      <c r="F37" s="23">
        <f t="shared" si="1"/>
        <v>40.927498976821042</v>
      </c>
      <c r="G37" s="25">
        <f t="shared" si="2"/>
        <v>0.14624197682104523</v>
      </c>
      <c r="H37" s="26">
        <f t="shared" si="3"/>
        <v>2.1386715784527128E-2</v>
      </c>
    </row>
    <row r="38" spans="1:8" x14ac:dyDescent="0.25">
      <c r="A38" s="17"/>
      <c r="B38" s="15">
        <v>34</v>
      </c>
      <c r="C38" s="22">
        <v>43191</v>
      </c>
      <c r="D38" s="13">
        <f t="shared" si="0"/>
        <v>4</v>
      </c>
      <c r="E38" s="16">
        <v>38.806524000000003</v>
      </c>
      <c r="F38" s="23">
        <f t="shared" si="1"/>
        <v>39.066480271752106</v>
      </c>
      <c r="G38" s="25">
        <f t="shared" si="2"/>
        <v>0.25995627175210245</v>
      </c>
      <c r="H38" s="26">
        <f t="shared" si="3"/>
        <v>6.7577263223252942E-2</v>
      </c>
    </row>
    <row r="39" spans="1:8" x14ac:dyDescent="0.25">
      <c r="B39" s="27">
        <v>35</v>
      </c>
      <c r="C39" s="21">
        <v>43221</v>
      </c>
      <c r="D39" s="13">
        <f t="shared" si="0"/>
        <v>5</v>
      </c>
      <c r="F39" s="23">
        <f t="shared" si="1"/>
        <v>40.719066880760401</v>
      </c>
    </row>
  </sheetData>
  <conditionalFormatting sqref="K10:K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showGridLines="0" tabSelected="1" workbookViewId="0">
      <selection activeCell="N10" sqref="N10"/>
    </sheetView>
  </sheetViews>
  <sheetFormatPr defaultRowHeight="15" x14ac:dyDescent="0.25"/>
  <cols>
    <col min="3" max="3" width="10.7109375" bestFit="1" customWidth="1"/>
    <col min="5" max="5" width="20.5703125" bestFit="1" customWidth="1"/>
    <col min="6" max="6" width="9.7109375" style="24" bestFit="1" customWidth="1"/>
    <col min="7" max="8" width="9.140625" style="24"/>
    <col min="9" max="9" width="10.28515625" bestFit="1" customWidth="1"/>
    <col min="14" max="14" width="10" bestFit="1" customWidth="1"/>
  </cols>
  <sheetData>
    <row r="1" spans="2:11" x14ac:dyDescent="0.25">
      <c r="F1"/>
      <c r="G1"/>
      <c r="H1"/>
    </row>
    <row r="2" spans="2:11" x14ac:dyDescent="0.25">
      <c r="F2"/>
      <c r="G2" s="1" t="s">
        <v>9</v>
      </c>
      <c r="H2" s="2">
        <f>SUM(H5:H38)</f>
        <v>5.5949220171940457</v>
      </c>
    </row>
    <row r="3" spans="2:11" x14ac:dyDescent="0.25">
      <c r="F3"/>
      <c r="G3"/>
      <c r="H3"/>
    </row>
    <row r="4" spans="2:11" x14ac:dyDescent="0.25">
      <c r="B4" s="9" t="s">
        <v>1</v>
      </c>
      <c r="C4" s="10" t="s">
        <v>0</v>
      </c>
      <c r="D4" s="10" t="s">
        <v>0</v>
      </c>
      <c r="E4" s="11" t="s">
        <v>2</v>
      </c>
      <c r="F4" s="18" t="s">
        <v>6</v>
      </c>
      <c r="G4" s="19" t="s">
        <v>7</v>
      </c>
      <c r="H4" s="20" t="s">
        <v>8</v>
      </c>
    </row>
    <row r="5" spans="2:11" x14ac:dyDescent="0.25">
      <c r="B5" s="12">
        <v>1</v>
      </c>
      <c r="C5" s="21">
        <v>42186</v>
      </c>
      <c r="D5" s="13">
        <f>MONTH(C5)</f>
        <v>7</v>
      </c>
      <c r="E5" s="14">
        <v>44.215515000000003</v>
      </c>
      <c r="F5" s="23">
        <f>$K$6*($K$7^B5)*VLOOKUP(D5,$J$10:$K$21,2)</f>
        <v>43.639437700989433</v>
      </c>
      <c r="G5" s="25">
        <f>F5-E5</f>
        <v>-0.5760772990105707</v>
      </c>
      <c r="H5" s="26">
        <f>G5*G5</f>
        <v>0.3318650544353145</v>
      </c>
    </row>
    <row r="6" spans="2:11" x14ac:dyDescent="0.25">
      <c r="B6" s="12">
        <v>2</v>
      </c>
      <c r="C6" s="21">
        <v>42217</v>
      </c>
      <c r="D6" s="13">
        <f t="shared" ref="D6:D38" si="0">MONTH(C6)</f>
        <v>8</v>
      </c>
      <c r="E6" s="14">
        <v>42.397035000000002</v>
      </c>
      <c r="F6" s="23">
        <f t="shared" ref="F6:F38" si="1">$K$6*($K$7^B6)*VLOOKUP(D6,$J$10:$K$21,2)</f>
        <v>41.895626852534669</v>
      </c>
      <c r="G6" s="25">
        <f t="shared" ref="G6:G38" si="2">F6-E6</f>
        <v>-0.5014081474653338</v>
      </c>
      <c r="H6" s="26">
        <f t="shared" ref="H6:H38" si="3">G6*G6</f>
        <v>0.2514101303446179</v>
      </c>
      <c r="J6" s="3" t="s">
        <v>3</v>
      </c>
      <c r="K6" s="8">
        <v>37.25934282664074</v>
      </c>
    </row>
    <row r="7" spans="2:11" x14ac:dyDescent="0.25">
      <c r="B7" s="12">
        <v>3</v>
      </c>
      <c r="C7" s="21">
        <v>42248</v>
      </c>
      <c r="D7" s="13">
        <f t="shared" si="0"/>
        <v>9</v>
      </c>
      <c r="E7" s="14">
        <v>34.675395999999999</v>
      </c>
      <c r="F7" s="23">
        <f t="shared" si="1"/>
        <v>35.199732290065405</v>
      </c>
      <c r="G7" s="25">
        <f t="shared" si="2"/>
        <v>0.52433629006540627</v>
      </c>
      <c r="H7" s="26">
        <f t="shared" si="3"/>
        <v>0.27492854507955389</v>
      </c>
      <c r="J7" s="5" t="s">
        <v>4</v>
      </c>
      <c r="K7" s="7">
        <v>1.0014935961470264</v>
      </c>
    </row>
    <row r="8" spans="2:11" x14ac:dyDescent="0.25">
      <c r="B8" s="12">
        <v>4</v>
      </c>
      <c r="C8" s="21">
        <v>42278</v>
      </c>
      <c r="D8" s="13">
        <f t="shared" si="0"/>
        <v>10</v>
      </c>
      <c r="E8" s="14">
        <v>37.318050999999997</v>
      </c>
      <c r="F8" s="23">
        <f t="shared" si="1"/>
        <v>37.716041173335562</v>
      </c>
      <c r="G8" s="25">
        <f t="shared" si="2"/>
        <v>0.39799017333556463</v>
      </c>
      <c r="H8" s="26">
        <f t="shared" si="3"/>
        <v>0.15839617807167278</v>
      </c>
    </row>
    <row r="9" spans="2:11" x14ac:dyDescent="0.25">
      <c r="B9" s="12">
        <v>5</v>
      </c>
      <c r="C9" s="21">
        <v>42309</v>
      </c>
      <c r="D9" s="13">
        <f t="shared" si="0"/>
        <v>11</v>
      </c>
      <c r="E9" s="14">
        <v>34.576582000000002</v>
      </c>
      <c r="F9" s="23">
        <f t="shared" si="1"/>
        <v>35.387712970272382</v>
      </c>
      <c r="G9" s="25">
        <f t="shared" si="2"/>
        <v>0.81113097027238013</v>
      </c>
      <c r="H9" s="26">
        <f t="shared" si="3"/>
        <v>0.65793345093501276</v>
      </c>
      <c r="J9" s="1" t="s">
        <v>5</v>
      </c>
      <c r="K9" s="2"/>
    </row>
    <row r="10" spans="2:11" x14ac:dyDescent="0.25">
      <c r="B10" s="12">
        <v>6</v>
      </c>
      <c r="C10" s="21">
        <v>42339</v>
      </c>
      <c r="D10" s="13">
        <f t="shared" si="0"/>
        <v>12</v>
      </c>
      <c r="E10" s="14">
        <v>36.459079000000003</v>
      </c>
      <c r="F10" s="23">
        <f t="shared" si="1"/>
        <v>36.461628785230289</v>
      </c>
      <c r="G10" s="25">
        <f t="shared" si="2"/>
        <v>2.5497852302862611E-3</v>
      </c>
      <c r="H10" s="26">
        <f t="shared" si="3"/>
        <v>6.5014047205859616E-6</v>
      </c>
      <c r="J10" s="4">
        <v>1</v>
      </c>
      <c r="K10" s="6">
        <v>0.88796818064988803</v>
      </c>
    </row>
    <row r="11" spans="2:11" x14ac:dyDescent="0.25">
      <c r="B11" s="12">
        <v>7</v>
      </c>
      <c r="C11" s="21">
        <v>42370</v>
      </c>
      <c r="D11" s="13">
        <f t="shared" si="0"/>
        <v>1</v>
      </c>
      <c r="E11" s="14">
        <v>33.487141000000001</v>
      </c>
      <c r="F11" s="23">
        <f t="shared" si="1"/>
        <v>33.432575236872999</v>
      </c>
      <c r="G11" s="25">
        <f t="shared" si="2"/>
        <v>-5.4565763127001787E-2</v>
      </c>
      <c r="H11" s="26">
        <f t="shared" si="3"/>
        <v>2.9774225056320679E-3</v>
      </c>
      <c r="J11" s="4">
        <v>2</v>
      </c>
      <c r="K11" s="6">
        <v>0.83204328106602599</v>
      </c>
    </row>
    <row r="12" spans="2:11" x14ac:dyDescent="0.25">
      <c r="B12" s="12">
        <v>8</v>
      </c>
      <c r="C12" s="21">
        <v>42401</v>
      </c>
      <c r="D12" s="13">
        <f t="shared" si="0"/>
        <v>2</v>
      </c>
      <c r="E12" s="14">
        <v>30.718097</v>
      </c>
      <c r="F12" s="23">
        <f t="shared" si="1"/>
        <v>31.373756501454928</v>
      </c>
      <c r="G12" s="25">
        <f t="shared" si="2"/>
        <v>0.65565950145492735</v>
      </c>
      <c r="H12" s="26">
        <f t="shared" si="3"/>
        <v>0.42988938184812386</v>
      </c>
      <c r="J12" s="4">
        <v>3</v>
      </c>
      <c r="K12" s="6">
        <v>1.0460166934809521</v>
      </c>
    </row>
    <row r="13" spans="2:11" x14ac:dyDescent="0.25">
      <c r="B13" s="12">
        <v>9</v>
      </c>
      <c r="C13" s="21">
        <v>42430</v>
      </c>
      <c r="D13" s="13">
        <f t="shared" si="0"/>
        <v>3</v>
      </c>
      <c r="E13" s="14">
        <v>39.369601000000003</v>
      </c>
      <c r="F13" s="23">
        <f t="shared" si="1"/>
        <v>39.500936834564271</v>
      </c>
      <c r="G13" s="25">
        <f t="shared" si="2"/>
        <v>0.13133583456426834</v>
      </c>
      <c r="H13" s="26">
        <f t="shared" si="3"/>
        <v>1.7249101440692863E-2</v>
      </c>
      <c r="J13" s="4">
        <v>4</v>
      </c>
      <c r="K13" s="6">
        <v>0.9960787455449589</v>
      </c>
    </row>
    <row r="14" spans="2:11" x14ac:dyDescent="0.25">
      <c r="B14" s="12">
        <v>10</v>
      </c>
      <c r="C14" s="21">
        <v>42461</v>
      </c>
      <c r="D14" s="13">
        <f t="shared" si="0"/>
        <v>4</v>
      </c>
      <c r="E14" s="14">
        <v>37.762307</v>
      </c>
      <c r="F14" s="23">
        <f t="shared" si="1"/>
        <v>37.67130195410946</v>
      </c>
      <c r="G14" s="25">
        <f t="shared" si="2"/>
        <v>-9.1005045890540259E-2</v>
      </c>
      <c r="H14" s="26">
        <f t="shared" si="3"/>
        <v>8.2819183775393393E-3</v>
      </c>
      <c r="J14" s="4">
        <v>5</v>
      </c>
      <c r="K14" s="6">
        <v>1.0377331264825949</v>
      </c>
    </row>
    <row r="15" spans="2:11" x14ac:dyDescent="0.25">
      <c r="B15" s="12">
        <v>11</v>
      </c>
      <c r="C15" s="21">
        <v>42491</v>
      </c>
      <c r="D15" s="13">
        <f t="shared" si="0"/>
        <v>5</v>
      </c>
      <c r="E15" s="14">
        <v>38.883682999999998</v>
      </c>
      <c r="F15" s="23">
        <f t="shared" si="1"/>
        <v>39.305272723942231</v>
      </c>
      <c r="G15" s="25">
        <f t="shared" si="2"/>
        <v>0.42158972394223326</v>
      </c>
      <c r="H15" s="26">
        <f t="shared" si="3"/>
        <v>0.17773789533368844</v>
      </c>
      <c r="J15" s="4">
        <v>6</v>
      </c>
      <c r="K15" s="6">
        <v>1.1034671590617922</v>
      </c>
    </row>
    <row r="16" spans="2:11" x14ac:dyDescent="0.25">
      <c r="B16" s="12">
        <v>12</v>
      </c>
      <c r="C16" s="21">
        <v>42522</v>
      </c>
      <c r="D16" s="13">
        <f t="shared" si="0"/>
        <v>6</v>
      </c>
      <c r="E16" s="14">
        <v>41.901958999999998</v>
      </c>
      <c r="F16" s="23">
        <f t="shared" si="1"/>
        <v>41.857445703889255</v>
      </c>
      <c r="G16" s="25">
        <f t="shared" si="2"/>
        <v>-4.4513296110743283E-2</v>
      </c>
      <c r="H16" s="26">
        <f t="shared" si="3"/>
        <v>1.9814335306427133E-3</v>
      </c>
      <c r="J16" s="4">
        <v>7</v>
      </c>
      <c r="K16" s="6">
        <v>1.1694880238408203</v>
      </c>
    </row>
    <row r="17" spans="2:11" x14ac:dyDescent="0.25">
      <c r="B17" s="12">
        <v>13</v>
      </c>
      <c r="C17" s="21">
        <v>42552</v>
      </c>
      <c r="D17" s="13">
        <f t="shared" si="0"/>
        <v>7</v>
      </c>
      <c r="E17" s="14">
        <v>44.021861000000001</v>
      </c>
      <c r="F17" s="23">
        <f t="shared" si="1"/>
        <v>44.428051391331181</v>
      </c>
      <c r="G17" s="25">
        <f t="shared" si="2"/>
        <v>0.40619039133117951</v>
      </c>
      <c r="H17" s="26">
        <f t="shared" si="3"/>
        <v>0.16499063400977676</v>
      </c>
      <c r="J17" s="4">
        <v>8</v>
      </c>
      <c r="K17" s="6">
        <v>1.1210814045178812</v>
      </c>
    </row>
    <row r="18" spans="2:11" x14ac:dyDescent="0.25">
      <c r="B18" s="12">
        <v>14</v>
      </c>
      <c r="C18" s="21">
        <v>42583</v>
      </c>
      <c r="D18" s="13">
        <f t="shared" si="0"/>
        <v>8</v>
      </c>
      <c r="E18" s="14">
        <v>42.813205000000004</v>
      </c>
      <c r="F18" s="23">
        <f t="shared" si="1"/>
        <v>42.652727920787186</v>
      </c>
      <c r="G18" s="25">
        <f t="shared" si="2"/>
        <v>-0.16047707921281784</v>
      </c>
      <c r="H18" s="26">
        <f t="shared" si="3"/>
        <v>2.5752892952677013E-2</v>
      </c>
      <c r="J18" s="4">
        <v>9</v>
      </c>
      <c r="K18" s="6">
        <v>0.94050181928634879</v>
      </c>
    </row>
    <row r="19" spans="2:11" x14ac:dyDescent="0.25">
      <c r="B19" s="12">
        <v>15</v>
      </c>
      <c r="C19" s="21">
        <v>42614</v>
      </c>
      <c r="D19" s="13">
        <f t="shared" si="0"/>
        <v>9</v>
      </c>
      <c r="E19" s="14">
        <v>36.131604000000003</v>
      </c>
      <c r="F19" s="23">
        <f t="shared" si="1"/>
        <v>35.835831017333852</v>
      </c>
      <c r="G19" s="25">
        <f t="shared" si="2"/>
        <v>-0.2957729826661506</v>
      </c>
      <c r="H19" s="26">
        <f t="shared" si="3"/>
        <v>8.7481657275231023E-2</v>
      </c>
      <c r="J19" s="4">
        <v>10</v>
      </c>
      <c r="K19" s="6">
        <v>1.0062321841372017</v>
      </c>
    </row>
    <row r="20" spans="2:11" x14ac:dyDescent="0.25">
      <c r="B20" s="12">
        <v>16</v>
      </c>
      <c r="C20" s="21">
        <v>42644</v>
      </c>
      <c r="D20" s="13">
        <f t="shared" si="0"/>
        <v>10</v>
      </c>
      <c r="E20" s="14">
        <v>39.183461000000001</v>
      </c>
      <c r="F20" s="23">
        <f t="shared" si="1"/>
        <v>38.397612430476457</v>
      </c>
      <c r="G20" s="25">
        <f t="shared" si="2"/>
        <v>-0.78584856952354443</v>
      </c>
      <c r="H20" s="26">
        <f t="shared" si="3"/>
        <v>0.61755797422220104</v>
      </c>
      <c r="J20" s="4">
        <v>11</v>
      </c>
      <c r="K20" s="6">
        <v>0.94270632790525311</v>
      </c>
    </row>
    <row r="21" spans="2:11" x14ac:dyDescent="0.25">
      <c r="B21" s="12">
        <v>17</v>
      </c>
      <c r="C21" s="21">
        <v>42675</v>
      </c>
      <c r="D21" s="13">
        <f t="shared" si="0"/>
        <v>11</v>
      </c>
      <c r="E21" s="14">
        <v>36.671543999999997</v>
      </c>
      <c r="F21" s="23">
        <f t="shared" si="1"/>
        <v>36.027208719723987</v>
      </c>
      <c r="G21" s="25">
        <f t="shared" si="2"/>
        <v>-0.64433528027601028</v>
      </c>
      <c r="H21" s="26">
        <f t="shared" si="3"/>
        <v>0.41516795340836471</v>
      </c>
      <c r="J21" s="4">
        <v>12</v>
      </c>
      <c r="K21" s="6">
        <v>0.969866178702388</v>
      </c>
    </row>
    <row r="22" spans="2:11" x14ac:dyDescent="0.25">
      <c r="B22" s="12">
        <v>18</v>
      </c>
      <c r="C22" s="21">
        <v>42705</v>
      </c>
      <c r="D22" s="13">
        <f t="shared" si="0"/>
        <v>12</v>
      </c>
      <c r="E22" s="14">
        <v>37.426385000000003</v>
      </c>
      <c r="F22" s="23">
        <f t="shared" si="1"/>
        <v>37.120531400548352</v>
      </c>
      <c r="G22" s="25">
        <f t="shared" si="2"/>
        <v>-0.3058535994516518</v>
      </c>
      <c r="H22" s="26">
        <f t="shared" si="3"/>
        <v>9.3546424297531461E-2</v>
      </c>
      <c r="J22" s="1" t="s">
        <v>11</v>
      </c>
      <c r="K22" s="2">
        <f>PRODUCT(K10:K21)</f>
        <v>0.99999933672991881</v>
      </c>
    </row>
    <row r="23" spans="2:11" x14ac:dyDescent="0.25">
      <c r="B23" s="12">
        <v>19</v>
      </c>
      <c r="C23" s="21">
        <v>42736</v>
      </c>
      <c r="D23" s="13">
        <f t="shared" si="0"/>
        <v>1</v>
      </c>
      <c r="E23" s="14">
        <v>34.327419999999996</v>
      </c>
      <c r="F23" s="23">
        <f t="shared" si="1"/>
        <v>34.036739449891286</v>
      </c>
      <c r="G23" s="25">
        <f t="shared" si="2"/>
        <v>-0.29068055010871063</v>
      </c>
      <c r="H23" s="26">
        <f t="shared" si="3"/>
        <v>8.4495182211502637E-2</v>
      </c>
    </row>
    <row r="24" spans="2:11" x14ac:dyDescent="0.25">
      <c r="B24" s="12">
        <v>20</v>
      </c>
      <c r="C24" s="21">
        <v>42767</v>
      </c>
      <c r="D24" s="13">
        <f t="shared" si="0"/>
        <v>2</v>
      </c>
      <c r="E24" s="14">
        <v>31.825085999999999</v>
      </c>
      <c r="F24" s="23">
        <f t="shared" si="1"/>
        <v>31.940715545795104</v>
      </c>
      <c r="G24" s="25">
        <f t="shared" si="2"/>
        <v>0.11562954579510532</v>
      </c>
      <c r="H24" s="26">
        <f t="shared" si="3"/>
        <v>1.3370191860782357E-2</v>
      </c>
    </row>
    <row r="25" spans="2:11" x14ac:dyDescent="0.25">
      <c r="B25" s="12">
        <v>21</v>
      </c>
      <c r="C25" s="21">
        <v>42795</v>
      </c>
      <c r="D25" s="13">
        <f t="shared" si="0"/>
        <v>3</v>
      </c>
      <c r="E25" s="14">
        <v>40.506780999999997</v>
      </c>
      <c r="F25" s="23">
        <f t="shared" si="1"/>
        <v>40.214763162540898</v>
      </c>
      <c r="G25" s="25">
        <f t="shared" si="2"/>
        <v>-0.29201783745909893</v>
      </c>
      <c r="H25" s="26">
        <f t="shared" si="3"/>
        <v>8.5274417394288718E-2</v>
      </c>
    </row>
    <row r="26" spans="2:11" x14ac:dyDescent="0.25">
      <c r="B26" s="12">
        <v>22</v>
      </c>
      <c r="C26" s="21">
        <v>42826</v>
      </c>
      <c r="D26" s="13">
        <f t="shared" si="0"/>
        <v>4</v>
      </c>
      <c r="E26" s="14">
        <v>38.505752000000001</v>
      </c>
      <c r="F26" s="23">
        <f t="shared" si="1"/>
        <v>38.352064723271695</v>
      </c>
      <c r="G26" s="25">
        <f t="shared" si="2"/>
        <v>-0.15368727672830573</v>
      </c>
      <c r="H26" s="26">
        <f t="shared" si="3"/>
        <v>2.3619779028162823E-2</v>
      </c>
    </row>
    <row r="27" spans="2:11" x14ac:dyDescent="0.25">
      <c r="B27" s="12">
        <v>23</v>
      </c>
      <c r="C27" s="21">
        <v>42856</v>
      </c>
      <c r="D27" s="13">
        <f t="shared" si="0"/>
        <v>5</v>
      </c>
      <c r="E27" s="14">
        <v>40.429592999999997</v>
      </c>
      <c r="F27" s="23">
        <f t="shared" si="1"/>
        <v>40.015563181511858</v>
      </c>
      <c r="G27" s="25">
        <f t="shared" si="2"/>
        <v>-0.4140298184881388</v>
      </c>
      <c r="H27" s="26">
        <f t="shared" si="3"/>
        <v>0.17142069059732115</v>
      </c>
    </row>
    <row r="28" spans="2:11" x14ac:dyDescent="0.25">
      <c r="B28" s="12">
        <v>24</v>
      </c>
      <c r="C28" s="21">
        <v>42887</v>
      </c>
      <c r="D28" s="13">
        <f t="shared" si="0"/>
        <v>6</v>
      </c>
      <c r="E28" s="14">
        <v>42.570238000000003</v>
      </c>
      <c r="F28" s="23">
        <f t="shared" si="1"/>
        <v>42.613856795869829</v>
      </c>
      <c r="G28" s="25">
        <f t="shared" si="2"/>
        <v>4.3618795869825533E-2</v>
      </c>
      <c r="H28" s="26">
        <f t="shared" si="3"/>
        <v>1.902599353133509E-3</v>
      </c>
    </row>
    <row r="29" spans="2:11" x14ac:dyDescent="0.25">
      <c r="B29" s="12">
        <v>25</v>
      </c>
      <c r="C29" s="21">
        <v>42917</v>
      </c>
      <c r="D29" s="13">
        <f t="shared" si="0"/>
        <v>7</v>
      </c>
      <c r="E29" s="14">
        <v>45.074086000000001</v>
      </c>
      <c r="F29" s="23">
        <f t="shared" si="1"/>
        <v>45.230916217465634</v>
      </c>
      <c r="G29" s="25">
        <f t="shared" si="2"/>
        <v>0.15683021746563242</v>
      </c>
      <c r="H29" s="26">
        <f t="shared" si="3"/>
        <v>2.4595717110317553E-2</v>
      </c>
    </row>
    <row r="30" spans="2:11" x14ac:dyDescent="0.25">
      <c r="B30" s="12">
        <v>26</v>
      </c>
      <c r="C30" s="21">
        <v>42948</v>
      </c>
      <c r="D30" s="13">
        <f t="shared" si="0"/>
        <v>8</v>
      </c>
      <c r="E30" s="14">
        <v>42.782321000000003</v>
      </c>
      <c r="F30" s="23">
        <f t="shared" si="1"/>
        <v>43.423510656330812</v>
      </c>
      <c r="G30" s="25">
        <f t="shared" si="2"/>
        <v>0.64118965633080904</v>
      </c>
      <c r="H30" s="26">
        <f t="shared" si="3"/>
        <v>0.41112417538562102</v>
      </c>
    </row>
    <row r="31" spans="2:11" x14ac:dyDescent="0.25">
      <c r="B31" s="12">
        <v>27</v>
      </c>
      <c r="C31" s="21">
        <v>42979</v>
      </c>
      <c r="D31" s="13">
        <f t="shared" si="0"/>
        <v>9</v>
      </c>
      <c r="E31" s="14">
        <v>36.698979000000001</v>
      </c>
      <c r="F31" s="23">
        <f t="shared" si="1"/>
        <v>36.483424763584217</v>
      </c>
      <c r="G31" s="25">
        <f t="shared" si="2"/>
        <v>-0.21555423641578386</v>
      </c>
      <c r="H31" s="26">
        <f t="shared" si="3"/>
        <v>4.6463628836791643E-2</v>
      </c>
    </row>
    <row r="32" spans="2:11" x14ac:dyDescent="0.25">
      <c r="B32" s="12">
        <v>28</v>
      </c>
      <c r="C32" s="21">
        <v>43009</v>
      </c>
      <c r="D32" s="13">
        <f t="shared" si="0"/>
        <v>10</v>
      </c>
      <c r="E32" s="14">
        <v>38.703718000000002</v>
      </c>
      <c r="F32" s="23">
        <f t="shared" si="1"/>
        <v>39.091500446325554</v>
      </c>
      <c r="G32" s="25">
        <f t="shared" si="2"/>
        <v>0.38778244632555214</v>
      </c>
      <c r="H32" s="26">
        <f t="shared" si="3"/>
        <v>0.15037522567822972</v>
      </c>
    </row>
    <row r="33" spans="2:8" x14ac:dyDescent="0.25">
      <c r="B33" s="12">
        <v>29</v>
      </c>
      <c r="C33" s="21">
        <v>43040</v>
      </c>
      <c r="D33" s="13">
        <f t="shared" si="0"/>
        <v>11</v>
      </c>
      <c r="E33" s="14">
        <v>36.827824</v>
      </c>
      <c r="F33" s="23">
        <f t="shared" si="1"/>
        <v>36.67826087616664</v>
      </c>
      <c r="G33" s="25">
        <f t="shared" si="2"/>
        <v>-0.14956312383336012</v>
      </c>
      <c r="H33" s="26">
        <f t="shared" si="3"/>
        <v>2.2369128010793014E-2</v>
      </c>
    </row>
    <row r="34" spans="2:8" x14ac:dyDescent="0.25">
      <c r="B34" s="12">
        <v>30</v>
      </c>
      <c r="C34" s="21">
        <v>43070</v>
      </c>
      <c r="D34" s="13">
        <f t="shared" si="0"/>
        <v>12</v>
      </c>
      <c r="E34" s="14">
        <v>37.493287000000002</v>
      </c>
      <c r="F34" s="23">
        <f t="shared" si="1"/>
        <v>37.79134112673713</v>
      </c>
      <c r="G34" s="25">
        <f t="shared" si="2"/>
        <v>0.29805412673712794</v>
      </c>
      <c r="H34" s="26">
        <f t="shared" si="3"/>
        <v>8.8836262465031929E-2</v>
      </c>
    </row>
    <row r="35" spans="2:8" x14ac:dyDescent="0.25">
      <c r="B35" s="12">
        <v>31</v>
      </c>
      <c r="C35" s="21">
        <v>43101</v>
      </c>
      <c r="D35" s="13">
        <f t="shared" si="0"/>
        <v>1</v>
      </c>
      <c r="E35" s="14">
        <v>34.313549999999999</v>
      </c>
      <c r="F35" s="23">
        <f t="shared" si="1"/>
        <v>34.651821589324314</v>
      </c>
      <c r="G35" s="25">
        <f t="shared" si="2"/>
        <v>0.33827158932431445</v>
      </c>
      <c r="H35" s="26">
        <f t="shared" si="3"/>
        <v>0.11442766814399764</v>
      </c>
    </row>
    <row r="36" spans="2:8" x14ac:dyDescent="0.25">
      <c r="B36" s="12">
        <v>32</v>
      </c>
      <c r="C36" s="21">
        <v>43132</v>
      </c>
      <c r="D36" s="13">
        <f t="shared" si="0"/>
        <v>2</v>
      </c>
      <c r="E36" s="14">
        <v>33.264167999999998</v>
      </c>
      <c r="F36" s="23">
        <f t="shared" si="1"/>
        <v>32.517920177333117</v>
      </c>
      <c r="G36" s="25">
        <f t="shared" si="2"/>
        <v>-0.74624782266688072</v>
      </c>
      <c r="H36" s="26">
        <f t="shared" si="3"/>
        <v>0.55688581283506022</v>
      </c>
    </row>
    <row r="37" spans="2:8" x14ac:dyDescent="0.25">
      <c r="B37" s="12">
        <v>33</v>
      </c>
      <c r="C37" s="21">
        <v>43160</v>
      </c>
      <c r="D37" s="13">
        <f t="shared" si="0"/>
        <v>3</v>
      </c>
      <c r="E37" s="14">
        <v>40.781256999999997</v>
      </c>
      <c r="F37" s="23">
        <f t="shared" si="1"/>
        <v>40.941489134610684</v>
      </c>
      <c r="G37" s="25">
        <f t="shared" si="2"/>
        <v>0.16023213461068764</v>
      </c>
      <c r="H37" s="26">
        <f t="shared" si="3"/>
        <v>2.5674336961897522E-2</v>
      </c>
    </row>
    <row r="38" spans="2:8" x14ac:dyDescent="0.25">
      <c r="B38" s="15">
        <v>34</v>
      </c>
      <c r="C38" s="22">
        <v>43191</v>
      </c>
      <c r="D38" s="13">
        <f t="shared" si="0"/>
        <v>4</v>
      </c>
      <c r="E38" s="16">
        <v>38.806524000000003</v>
      </c>
      <c r="F38" s="23">
        <f t="shared" si="1"/>
        <v>39.04512964085562</v>
      </c>
      <c r="G38" s="25">
        <f t="shared" si="2"/>
        <v>0.2386056408556172</v>
      </c>
      <c r="H38" s="26">
        <f t="shared" si="3"/>
        <v>5.6932651848119777E-2</v>
      </c>
    </row>
  </sheetData>
  <conditionalFormatting sqref="K10:K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</vt:lpstr>
      <vt:lpstr>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2019-05-09T11:02:03Z</dcterms:modified>
</cp:coreProperties>
</file>