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7_Marketing_Analytics\02_Forecasting\Presentation\"/>
    </mc:Choice>
  </mc:AlternateContent>
  <bookViews>
    <workbookView xWindow="0" yWindow="0" windowWidth="20490" windowHeight="9495"/>
  </bookViews>
  <sheets>
    <sheet name="winter" sheetId="13" r:id="rId1"/>
    <sheet name="Initial" sheetId="14" r:id="rId2"/>
  </sheets>
  <externalReferences>
    <externalReference r:id="rId3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lp">[1]data!$H$11</definedName>
    <definedName name="base">Initial!$B$2</definedName>
    <definedName name="bet">[1]data!$I$11</definedName>
    <definedName name="gam">[1]data!$J$11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olver_adj" localSheetId="1" hidden="1">Initial!$B$2:$B$3,Initial!$B$5:$B$16</definedName>
    <definedName name="solver_adj" localSheetId="0" hidden="1">winter!$I$13:$K$13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Initial!$B$18</definedName>
    <definedName name="solver_lhs1" localSheetId="0" hidden="1">winter!$I$13:$K$13</definedName>
    <definedName name="solver_lhs2" localSheetId="1" hidden="1">Initial!$B$5:$B$16</definedName>
    <definedName name="solver_lhs2" localSheetId="0" hidden="1">winter!$I$13:$K$13</definedName>
    <definedName name="solver_lhs3" localSheetId="1" hidden="1">Initial!$B$2</definedName>
    <definedName name="solver_lhs4" localSheetId="1" hidden="1">Initial!$B$3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1</definedName>
    <definedName name="solver_msl" localSheetId="0" hidden="1">2</definedName>
    <definedName name="solver_neg" localSheetId="1" hidden="1">1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Initial!$I$3</definedName>
    <definedName name="solver_opt" localSheetId="0" hidden="1">winter!$H$24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1</definedName>
    <definedName name="solver_rel2" localSheetId="1" hidden="1">1</definedName>
    <definedName name="solver_rel2" localSheetId="0" hidden="1">3</definedName>
    <definedName name="solver_rel3" localSheetId="1" hidden="1">1</definedName>
    <definedName name="solver_rel4" localSheetId="1" hidden="1">1</definedName>
    <definedName name="solver_rhs1" localSheetId="1" hidden="1">1</definedName>
    <definedName name="solver_rhs1" localSheetId="0" hidden="1">1</definedName>
    <definedName name="solver_rhs2" localSheetId="1" hidden="1">3</definedName>
    <definedName name="solver_rhs2" localSheetId="0" hidden="1">0</definedName>
    <definedName name="solver_rhs3" localSheetId="1" hidden="1">100</definedName>
    <definedName name="solver_rhs4" localSheetId="1" hidden="1">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3600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trend">Initial!$B$3</definedName>
  </definedNames>
  <calcPr calcId="162913"/>
</workbook>
</file>

<file path=xl/calcChain.xml><?xml version="1.0" encoding="utf-8"?>
<calcChain xmlns="http://schemas.openxmlformats.org/spreadsheetml/2006/main">
  <c r="E126" i="13" l="1"/>
  <c r="E119" i="13"/>
  <c r="E120" i="13"/>
  <c r="E121" i="13"/>
  <c r="E122" i="13"/>
  <c r="E123" i="13"/>
  <c r="E124" i="13"/>
  <c r="E125" i="13"/>
  <c r="E118" i="13"/>
  <c r="H28" i="13"/>
  <c r="G28" i="13"/>
  <c r="F28" i="13"/>
  <c r="D28" i="13"/>
  <c r="D27" i="13"/>
  <c r="E28" i="13" l="1"/>
  <c r="D29" i="13" s="1"/>
  <c r="I28" i="13"/>
  <c r="E28" i="14"/>
  <c r="G28" i="14" s="1"/>
  <c r="H28" i="14" s="1"/>
  <c r="I28" i="14" s="1"/>
  <c r="G27" i="14"/>
  <c r="H27" i="14" s="1"/>
  <c r="I27" i="14" s="1"/>
  <c r="E27" i="14"/>
  <c r="E26" i="14"/>
  <c r="G26" i="14" s="1"/>
  <c r="H26" i="14" s="1"/>
  <c r="I26" i="14" s="1"/>
  <c r="G25" i="14"/>
  <c r="H25" i="14" s="1"/>
  <c r="I25" i="14" s="1"/>
  <c r="E25" i="14"/>
  <c r="E24" i="14"/>
  <c r="G24" i="14" s="1"/>
  <c r="H24" i="14" s="1"/>
  <c r="I24" i="14" s="1"/>
  <c r="G23" i="14"/>
  <c r="H23" i="14" s="1"/>
  <c r="I23" i="14" s="1"/>
  <c r="E23" i="14"/>
  <c r="E22" i="14"/>
  <c r="G22" i="14" s="1"/>
  <c r="H22" i="14" s="1"/>
  <c r="I22" i="14" s="1"/>
  <c r="G21" i="14"/>
  <c r="H21" i="14" s="1"/>
  <c r="I21" i="14" s="1"/>
  <c r="E21" i="14"/>
  <c r="E20" i="14"/>
  <c r="G20" i="14" s="1"/>
  <c r="H20" i="14" s="1"/>
  <c r="I20" i="14" s="1"/>
  <c r="G19" i="14"/>
  <c r="H19" i="14" s="1"/>
  <c r="I19" i="14" s="1"/>
  <c r="E19" i="14"/>
  <c r="E18" i="14"/>
  <c r="G18" i="14" s="1"/>
  <c r="H18" i="14" s="1"/>
  <c r="I18" i="14" s="1"/>
  <c r="B18" i="14"/>
  <c r="E17" i="14"/>
  <c r="G17" i="14" s="1"/>
  <c r="H17" i="14" s="1"/>
  <c r="I17" i="14" s="1"/>
  <c r="E16" i="14"/>
  <c r="G16" i="14" s="1"/>
  <c r="H16" i="14" s="1"/>
  <c r="I16" i="14" s="1"/>
  <c r="E15" i="14"/>
  <c r="G15" i="14" s="1"/>
  <c r="H15" i="14" s="1"/>
  <c r="I15" i="14" s="1"/>
  <c r="E14" i="14"/>
  <c r="G14" i="14" s="1"/>
  <c r="H14" i="14" s="1"/>
  <c r="I14" i="14" s="1"/>
  <c r="E13" i="14"/>
  <c r="G13" i="14" s="1"/>
  <c r="H13" i="14" s="1"/>
  <c r="I13" i="14" s="1"/>
  <c r="E12" i="14"/>
  <c r="G12" i="14" s="1"/>
  <c r="H12" i="14" s="1"/>
  <c r="I12" i="14" s="1"/>
  <c r="E11" i="14"/>
  <c r="G11" i="14" s="1"/>
  <c r="H11" i="14" s="1"/>
  <c r="I11" i="14" s="1"/>
  <c r="E10" i="14"/>
  <c r="G10" i="14" s="1"/>
  <c r="H10" i="14" s="1"/>
  <c r="I10" i="14" s="1"/>
  <c r="E9" i="14"/>
  <c r="G9" i="14" s="1"/>
  <c r="H9" i="14" s="1"/>
  <c r="I9" i="14" s="1"/>
  <c r="E8" i="14"/>
  <c r="G8" i="14" s="1"/>
  <c r="H8" i="14" s="1"/>
  <c r="I8" i="14" s="1"/>
  <c r="E7" i="14"/>
  <c r="G7" i="14" s="1"/>
  <c r="H7" i="14" s="1"/>
  <c r="I7" i="14" s="1"/>
  <c r="E6" i="14"/>
  <c r="G6" i="14" s="1"/>
  <c r="H6" i="14" s="1"/>
  <c r="I6" i="14" s="1"/>
  <c r="E5" i="14"/>
  <c r="G5" i="14" s="1"/>
  <c r="H5" i="14" s="1"/>
  <c r="I5" i="14" s="1"/>
  <c r="I29" i="13" l="1"/>
  <c r="E29" i="13"/>
  <c r="F30" i="13" s="1"/>
  <c r="G30" i="13" s="1"/>
  <c r="H30" i="13" s="1"/>
  <c r="F29" i="13"/>
  <c r="G29" i="13" s="1"/>
  <c r="H29" i="13" s="1"/>
  <c r="I3" i="14"/>
  <c r="D30" i="13" l="1"/>
  <c r="E30" i="13" s="1"/>
  <c r="D31" i="13" s="1"/>
  <c r="I31" i="13" s="1"/>
  <c r="F31" i="13" l="1"/>
  <c r="G31" i="13" s="1"/>
  <c r="H31" i="13" s="1"/>
  <c r="E31" i="13"/>
  <c r="F32" i="13" s="1"/>
  <c r="G32" i="13" s="1"/>
  <c r="H32" i="13" s="1"/>
  <c r="I30" i="13"/>
  <c r="D32" i="13"/>
  <c r="I32" i="13" l="1"/>
  <c r="E32" i="13"/>
  <c r="D33" i="13" s="1"/>
  <c r="F33" i="13" l="1"/>
  <c r="G33" i="13" s="1"/>
  <c r="H33" i="13" s="1"/>
  <c r="E33" i="13"/>
  <c r="F34" i="13" s="1"/>
  <c r="G34" i="13" s="1"/>
  <c r="H34" i="13" s="1"/>
  <c r="I33" i="13"/>
  <c r="D34" i="13" l="1"/>
  <c r="E34" i="13" l="1"/>
  <c r="D35" i="13" s="1"/>
  <c r="I34" i="13"/>
  <c r="I35" i="13" l="1"/>
  <c r="E35" i="13"/>
  <c r="F36" i="13" s="1"/>
  <c r="G36" i="13" s="1"/>
  <c r="H36" i="13" s="1"/>
  <c r="F35" i="13"/>
  <c r="G35" i="13" s="1"/>
  <c r="H35" i="13" s="1"/>
  <c r="D36" i="13" l="1"/>
  <c r="I36" i="13" s="1"/>
  <c r="E36" i="13" l="1"/>
  <c r="D37" i="13" s="1"/>
  <c r="E37" i="13" s="1"/>
  <c r="F38" i="13" s="1"/>
  <c r="G38" i="13" s="1"/>
  <c r="H38" i="13" s="1"/>
  <c r="F37" i="13" l="1"/>
  <c r="G37" i="13" s="1"/>
  <c r="H37" i="13" s="1"/>
  <c r="I37" i="13"/>
  <c r="D38" i="13"/>
  <c r="E38" i="13" l="1"/>
  <c r="D39" i="13" s="1"/>
  <c r="I38" i="13"/>
  <c r="I39" i="13" l="1"/>
  <c r="E39" i="13"/>
  <c r="F40" i="13" s="1"/>
  <c r="G40" i="13" s="1"/>
  <c r="H40" i="13" s="1"/>
  <c r="F39" i="13"/>
  <c r="G39" i="13" s="1"/>
  <c r="H39" i="13" s="1"/>
  <c r="D40" i="13" l="1"/>
  <c r="I40" i="13" l="1"/>
  <c r="E40" i="13"/>
  <c r="F41" i="13" s="1"/>
  <c r="G41" i="13" s="1"/>
  <c r="H41" i="13" s="1"/>
  <c r="D41" i="13" l="1"/>
  <c r="E41" i="13" s="1"/>
  <c r="I41" i="13" l="1"/>
  <c r="F42" i="13"/>
  <c r="G42" i="13" s="1"/>
  <c r="H42" i="13" s="1"/>
  <c r="D42" i="13"/>
  <c r="I42" i="13" s="1"/>
  <c r="E42" i="13" l="1"/>
  <c r="F43" i="13" s="1"/>
  <c r="G43" i="13" s="1"/>
  <c r="H43" i="13" s="1"/>
  <c r="D43" i="13" l="1"/>
  <c r="I43" i="13" l="1"/>
  <c r="E43" i="13"/>
  <c r="F44" i="13" l="1"/>
  <c r="G44" i="13" s="1"/>
  <c r="H44" i="13" s="1"/>
  <c r="D44" i="13"/>
  <c r="I44" i="13" l="1"/>
  <c r="E44" i="13"/>
  <c r="F45" i="13" s="1"/>
  <c r="G45" i="13" s="1"/>
  <c r="H45" i="13" s="1"/>
  <c r="D45" i="13" l="1"/>
  <c r="I45" i="13" l="1"/>
  <c r="E45" i="13"/>
  <c r="F46" i="13" s="1"/>
  <c r="G46" i="13" s="1"/>
  <c r="H46" i="13" s="1"/>
  <c r="D46" i="13" l="1"/>
  <c r="E46" i="13" l="1"/>
  <c r="F47" i="13" s="1"/>
  <c r="G47" i="13" s="1"/>
  <c r="H47" i="13" s="1"/>
  <c r="I46" i="13"/>
  <c r="D47" i="13" l="1"/>
  <c r="I47" i="13" s="1"/>
  <c r="E47" i="13" l="1"/>
  <c r="F48" i="13" s="1"/>
  <c r="G48" i="13" s="1"/>
  <c r="H48" i="13" s="1"/>
  <c r="D48" i="13" l="1"/>
  <c r="I48" i="13" s="1"/>
  <c r="E48" i="13" l="1"/>
  <c r="F49" i="13" s="1"/>
  <c r="G49" i="13" s="1"/>
  <c r="H49" i="13" s="1"/>
  <c r="D49" i="13" l="1"/>
  <c r="E49" i="13" s="1"/>
  <c r="F50" i="13" s="1"/>
  <c r="G50" i="13" s="1"/>
  <c r="H50" i="13" s="1"/>
  <c r="D50" i="13" l="1"/>
  <c r="I50" i="13" s="1"/>
  <c r="I49" i="13"/>
  <c r="E50" i="13" l="1"/>
  <c r="D51" i="13" s="1"/>
  <c r="E51" i="13" s="1"/>
  <c r="F52" i="13" s="1"/>
  <c r="G52" i="13" s="1"/>
  <c r="H52" i="13" s="1"/>
  <c r="I51" i="13" l="1"/>
  <c r="F51" i="13"/>
  <c r="G51" i="13" s="1"/>
  <c r="H51" i="13" s="1"/>
  <c r="D52" i="13"/>
  <c r="I52" i="13" s="1"/>
  <c r="E52" i="13" l="1"/>
  <c r="F53" i="13" s="1"/>
  <c r="G53" i="13" s="1"/>
  <c r="H53" i="13" s="1"/>
  <c r="D53" i="13" l="1"/>
  <c r="I53" i="13" s="1"/>
  <c r="E53" i="13" l="1"/>
  <c r="F54" i="13" s="1"/>
  <c r="G54" i="13" s="1"/>
  <c r="H54" i="13" s="1"/>
  <c r="D54" i="13" l="1"/>
  <c r="E54" i="13" s="1"/>
  <c r="F55" i="13" s="1"/>
  <c r="G55" i="13" s="1"/>
  <c r="H55" i="13" s="1"/>
  <c r="I54" i="13" l="1"/>
  <c r="D55" i="13"/>
  <c r="I55" i="13" s="1"/>
  <c r="E55" i="13" l="1"/>
  <c r="F56" i="13" l="1"/>
  <c r="G56" i="13" s="1"/>
  <c r="H56" i="13" s="1"/>
  <c r="D56" i="13"/>
  <c r="E56" i="13" l="1"/>
  <c r="D57" i="13" s="1"/>
  <c r="I56" i="13"/>
  <c r="F57" i="13" l="1"/>
  <c r="G57" i="13" s="1"/>
  <c r="H57" i="13" s="1"/>
  <c r="I57" i="13"/>
  <c r="E57" i="13"/>
  <c r="F58" i="13" s="1"/>
  <c r="G58" i="13" s="1"/>
  <c r="H58" i="13" s="1"/>
  <c r="D58" i="13" l="1"/>
  <c r="E58" i="13" s="1"/>
  <c r="I58" i="13" l="1"/>
  <c r="F59" i="13"/>
  <c r="G59" i="13" s="1"/>
  <c r="H59" i="13" s="1"/>
  <c r="D59" i="13"/>
  <c r="I59" i="13" s="1"/>
  <c r="E59" i="13" l="1"/>
  <c r="D60" i="13" s="1"/>
  <c r="I60" i="13" s="1"/>
  <c r="E60" i="13" l="1"/>
  <c r="F61" i="13" s="1"/>
  <c r="G61" i="13" s="1"/>
  <c r="H61" i="13" s="1"/>
  <c r="F60" i="13"/>
  <c r="G60" i="13" s="1"/>
  <c r="H60" i="13" s="1"/>
  <c r="D61" i="13" l="1"/>
  <c r="I61" i="13" s="1"/>
  <c r="E61" i="13" l="1"/>
  <c r="D62" i="13" s="1"/>
  <c r="E62" i="13" s="1"/>
  <c r="D63" i="13" s="1"/>
  <c r="I63" i="13" s="1"/>
  <c r="E63" i="13" l="1"/>
  <c r="F64" i="13" s="1"/>
  <c r="G64" i="13" s="1"/>
  <c r="H64" i="13" s="1"/>
  <c r="F63" i="13"/>
  <c r="G63" i="13" s="1"/>
  <c r="H63" i="13" s="1"/>
  <c r="F62" i="13"/>
  <c r="G62" i="13" s="1"/>
  <c r="H62" i="13" s="1"/>
  <c r="I62" i="13"/>
  <c r="D64" i="13"/>
  <c r="E64" i="13" s="1"/>
  <c r="F65" i="13" s="1"/>
  <c r="G65" i="13" s="1"/>
  <c r="H65" i="13" s="1"/>
  <c r="I64" i="13" l="1"/>
  <c r="D65" i="13"/>
  <c r="E65" i="13" s="1"/>
  <c r="I65" i="13" l="1"/>
  <c r="F66" i="13"/>
  <c r="G66" i="13" s="1"/>
  <c r="H66" i="13" s="1"/>
  <c r="D66" i="13"/>
  <c r="I66" i="13" l="1"/>
  <c r="E66" i="13"/>
  <c r="F67" i="13" l="1"/>
  <c r="G67" i="13" s="1"/>
  <c r="H67" i="13" s="1"/>
  <c r="D67" i="13"/>
  <c r="E67" i="13" l="1"/>
  <c r="D68" i="13" s="1"/>
  <c r="I67" i="13"/>
  <c r="F68" i="13" l="1"/>
  <c r="G68" i="13" s="1"/>
  <c r="H68" i="13" s="1"/>
  <c r="E68" i="13"/>
  <c r="F69" i="13" s="1"/>
  <c r="G69" i="13" s="1"/>
  <c r="H69" i="13" s="1"/>
  <c r="I68" i="13"/>
  <c r="D69" i="13" l="1"/>
  <c r="I69" i="13" s="1"/>
  <c r="E69" i="13" l="1"/>
  <c r="F70" i="13" s="1"/>
  <c r="G70" i="13" s="1"/>
  <c r="H70" i="13" s="1"/>
  <c r="D70" i="13" l="1"/>
  <c r="E70" i="13" s="1"/>
  <c r="F71" i="13" s="1"/>
  <c r="G71" i="13" s="1"/>
  <c r="H71" i="13" s="1"/>
  <c r="I70" i="13" l="1"/>
  <c r="D71" i="13"/>
  <c r="E71" i="13" s="1"/>
  <c r="I71" i="13" l="1"/>
  <c r="F72" i="13"/>
  <c r="G72" i="13" s="1"/>
  <c r="H72" i="13" s="1"/>
  <c r="D72" i="13"/>
  <c r="I72" i="13" s="1"/>
  <c r="E72" i="13" l="1"/>
  <c r="D73" i="13" s="1"/>
  <c r="F73" i="13" l="1"/>
  <c r="G73" i="13" s="1"/>
  <c r="H73" i="13" s="1"/>
  <c r="E73" i="13"/>
  <c r="D74" i="13" s="1"/>
  <c r="I73" i="13"/>
  <c r="F74" i="13" l="1"/>
  <c r="G74" i="13" s="1"/>
  <c r="H74" i="13" s="1"/>
  <c r="I74" i="13"/>
  <c r="E74" i="13"/>
  <c r="F75" i="13" s="1"/>
  <c r="G75" i="13" s="1"/>
  <c r="H75" i="13" s="1"/>
  <c r="D75" i="13" l="1"/>
  <c r="E75" i="13" l="1"/>
  <c r="F76" i="13" s="1"/>
  <c r="G76" i="13" s="1"/>
  <c r="H76" i="13" s="1"/>
  <c r="I75" i="13"/>
  <c r="D76" i="13" l="1"/>
  <c r="E76" i="13" s="1"/>
  <c r="I76" i="13" l="1"/>
  <c r="F77" i="13"/>
  <c r="G77" i="13" s="1"/>
  <c r="H77" i="13" s="1"/>
  <c r="D77" i="13"/>
  <c r="E77" i="13" s="1"/>
  <c r="F78" i="13" s="1"/>
  <c r="G78" i="13" s="1"/>
  <c r="H78" i="13" s="1"/>
  <c r="I77" i="13" l="1"/>
  <c r="D78" i="13"/>
  <c r="I78" i="13" l="1"/>
  <c r="E78" i="13"/>
  <c r="D79" i="13" l="1"/>
  <c r="F79" i="13"/>
  <c r="G79" i="13" s="1"/>
  <c r="H79" i="13" s="1"/>
  <c r="E79" i="13" l="1"/>
  <c r="I79" i="13"/>
  <c r="F80" i="13" l="1"/>
  <c r="G80" i="13" s="1"/>
  <c r="H80" i="13" s="1"/>
  <c r="D80" i="13"/>
  <c r="E80" i="13" l="1"/>
  <c r="D81" i="13" s="1"/>
  <c r="I80" i="13"/>
  <c r="F81" i="13" l="1"/>
  <c r="G81" i="13" s="1"/>
  <c r="H81" i="13" s="1"/>
  <c r="E81" i="13"/>
  <c r="I81" i="13"/>
  <c r="F82" i="13" l="1"/>
  <c r="G82" i="13" s="1"/>
  <c r="H82" i="13" s="1"/>
  <c r="D82" i="13"/>
  <c r="E82" i="13" l="1"/>
  <c r="F83" i="13" s="1"/>
  <c r="G83" i="13" s="1"/>
  <c r="H83" i="13" s="1"/>
  <c r="I82" i="13"/>
  <c r="D83" i="13" l="1"/>
  <c r="E83" i="13" s="1"/>
  <c r="F84" i="13" s="1"/>
  <c r="G84" i="13" s="1"/>
  <c r="H84" i="13" s="1"/>
  <c r="I83" i="13" l="1"/>
  <c r="D84" i="13"/>
  <c r="E84" i="13" l="1"/>
  <c r="I84" i="13"/>
  <c r="F85" i="13" l="1"/>
  <c r="G85" i="13" s="1"/>
  <c r="H85" i="13" s="1"/>
  <c r="D85" i="13"/>
  <c r="E85" i="13" l="1"/>
  <c r="I85" i="13"/>
  <c r="F86" i="13" l="1"/>
  <c r="G86" i="13" s="1"/>
  <c r="H86" i="13" s="1"/>
  <c r="D86" i="13"/>
  <c r="E86" i="13" l="1"/>
  <c r="F87" i="13" s="1"/>
  <c r="G87" i="13" s="1"/>
  <c r="H87" i="13" s="1"/>
  <c r="I86" i="13"/>
  <c r="D87" i="13" l="1"/>
  <c r="E87" i="13" s="1"/>
  <c r="F88" i="13" s="1"/>
  <c r="G88" i="13" s="1"/>
  <c r="H88" i="13" s="1"/>
  <c r="I87" i="13"/>
  <c r="D88" i="13" l="1"/>
  <c r="E88" i="13" s="1"/>
  <c r="F89" i="13" s="1"/>
  <c r="G89" i="13" s="1"/>
  <c r="H89" i="13" s="1"/>
  <c r="D89" i="13" l="1"/>
  <c r="I89" i="13" s="1"/>
  <c r="I88" i="13"/>
  <c r="E89" i="13" l="1"/>
  <c r="F90" i="13" s="1"/>
  <c r="G90" i="13" s="1"/>
  <c r="H90" i="13" s="1"/>
  <c r="D90" i="13" l="1"/>
  <c r="I90" i="13" s="1"/>
  <c r="E90" i="13" l="1"/>
  <c r="D91" i="13" s="1"/>
  <c r="E91" i="13" s="1"/>
  <c r="F92" i="13" s="1"/>
  <c r="G92" i="13" s="1"/>
  <c r="H92" i="13" s="1"/>
  <c r="D92" i="13" l="1"/>
  <c r="F91" i="13"/>
  <c r="G91" i="13" s="1"/>
  <c r="H91" i="13" s="1"/>
  <c r="I91" i="13"/>
  <c r="I92" i="13"/>
  <c r="E92" i="13"/>
  <c r="F93" i="13" s="1"/>
  <c r="G93" i="13" s="1"/>
  <c r="H93" i="13" s="1"/>
  <c r="D93" i="13" l="1"/>
  <c r="I93" i="13" l="1"/>
  <c r="E93" i="13"/>
  <c r="D94" i="13" s="1"/>
  <c r="F94" i="13" l="1"/>
  <c r="G94" i="13" s="1"/>
  <c r="H94" i="13" s="1"/>
  <c r="E94" i="13"/>
  <c r="F95" i="13" s="1"/>
  <c r="G95" i="13" s="1"/>
  <c r="H95" i="13" s="1"/>
  <c r="I94" i="13"/>
  <c r="D95" i="13" l="1"/>
  <c r="I95" i="13" s="1"/>
  <c r="E95" i="13" l="1"/>
  <c r="F96" i="13" s="1"/>
  <c r="G96" i="13" s="1"/>
  <c r="H96" i="13" s="1"/>
  <c r="D96" i="13" l="1"/>
  <c r="E96" i="13" s="1"/>
  <c r="F97" i="13" s="1"/>
  <c r="G97" i="13" s="1"/>
  <c r="H97" i="13" s="1"/>
  <c r="I96" i="13" l="1"/>
  <c r="D97" i="13"/>
  <c r="E97" i="13" s="1"/>
  <c r="F98" i="13" s="1"/>
  <c r="G98" i="13" s="1"/>
  <c r="H98" i="13" s="1"/>
  <c r="D98" i="13" l="1"/>
  <c r="E98" i="13" s="1"/>
  <c r="F99" i="13" s="1"/>
  <c r="G99" i="13" s="1"/>
  <c r="H99" i="13" s="1"/>
  <c r="I97" i="13"/>
  <c r="I98" i="13" l="1"/>
  <c r="D99" i="13"/>
  <c r="E99" i="13" l="1"/>
  <c r="D100" i="13" s="1"/>
  <c r="I99" i="13"/>
  <c r="F100" i="13" l="1"/>
  <c r="G100" i="13" s="1"/>
  <c r="H100" i="13" s="1"/>
  <c r="I100" i="13"/>
  <c r="E100" i="13"/>
  <c r="F101" i="13" s="1"/>
  <c r="G101" i="13" s="1"/>
  <c r="H101" i="13" s="1"/>
  <c r="D101" i="13" l="1"/>
  <c r="E101" i="13" s="1"/>
  <c r="F102" i="13" s="1"/>
  <c r="G102" i="13" s="1"/>
  <c r="H102" i="13" s="1"/>
  <c r="I101" i="13" l="1"/>
  <c r="D102" i="13"/>
  <c r="E102" i="13" s="1"/>
  <c r="F103" i="13" l="1"/>
  <c r="G103" i="13" s="1"/>
  <c r="H103" i="13" s="1"/>
  <c r="D103" i="13"/>
  <c r="I103" i="13" s="1"/>
  <c r="I102" i="13"/>
  <c r="E103" i="13" l="1"/>
  <c r="D104" i="13" s="1"/>
  <c r="I104" i="13" s="1"/>
  <c r="E104" i="13" l="1"/>
  <c r="D105" i="13" s="1"/>
  <c r="E105" i="13" s="1"/>
  <c r="D106" i="13" s="1"/>
  <c r="F104" i="13"/>
  <c r="G104" i="13" s="1"/>
  <c r="H104" i="13" s="1"/>
  <c r="F105" i="13" l="1"/>
  <c r="G105" i="13" s="1"/>
  <c r="H105" i="13" s="1"/>
  <c r="I105" i="13"/>
  <c r="F106" i="13"/>
  <c r="G106" i="13" s="1"/>
  <c r="H106" i="13" s="1"/>
  <c r="E106" i="13"/>
  <c r="F107" i="13" s="1"/>
  <c r="G107" i="13" s="1"/>
  <c r="H107" i="13" s="1"/>
  <c r="I106" i="13"/>
  <c r="D107" i="13" l="1"/>
  <c r="I107" i="13" s="1"/>
  <c r="E107" i="13" l="1"/>
  <c r="F108" i="13" s="1"/>
  <c r="G108" i="13" s="1"/>
  <c r="H108" i="13" s="1"/>
  <c r="D108" i="13" l="1"/>
  <c r="I108" i="13" s="1"/>
  <c r="E108" i="13" l="1"/>
  <c r="F109" i="13" s="1"/>
  <c r="G109" i="13" s="1"/>
  <c r="H109" i="13" s="1"/>
  <c r="D109" i="13" l="1"/>
  <c r="I109" i="13" s="1"/>
  <c r="E109" i="13" l="1"/>
  <c r="D110" i="13" s="1"/>
  <c r="E110" i="13" s="1"/>
  <c r="F111" i="13" l="1"/>
  <c r="G111" i="13" s="1"/>
  <c r="H111" i="13" s="1"/>
  <c r="D111" i="13"/>
  <c r="I111" i="13" s="1"/>
  <c r="I110" i="13"/>
  <c r="F110" i="13"/>
  <c r="G110" i="13" s="1"/>
  <c r="H110" i="13" s="1"/>
  <c r="E111" i="13" l="1"/>
  <c r="F112" i="13" s="1"/>
  <c r="G112" i="13" s="1"/>
  <c r="H112" i="13" s="1"/>
  <c r="D112" i="13"/>
  <c r="E112" i="13" s="1"/>
  <c r="D113" i="13" s="1"/>
  <c r="E113" i="13" s="1"/>
  <c r="I113" i="13" l="1"/>
  <c r="I112" i="13"/>
  <c r="F113" i="13"/>
  <c r="G113" i="13" s="1"/>
  <c r="H113" i="13" s="1"/>
  <c r="F114" i="13"/>
  <c r="G114" i="13" s="1"/>
  <c r="H114" i="13" s="1"/>
  <c r="D114" i="13"/>
  <c r="E114" i="13" l="1"/>
  <c r="F115" i="13" s="1"/>
  <c r="G115" i="13" s="1"/>
  <c r="H115" i="13" s="1"/>
  <c r="H24" i="13" s="1"/>
  <c r="I114" i="13"/>
  <c r="D115" i="13" l="1"/>
  <c r="E115" i="13" s="1"/>
  <c r="I115" i="13" l="1"/>
</calcChain>
</file>

<file path=xl/sharedStrings.xml><?xml version="1.0" encoding="utf-8"?>
<sst xmlns="http://schemas.openxmlformats.org/spreadsheetml/2006/main" count="32" uniqueCount="21">
  <si>
    <t>Forecast</t>
  </si>
  <si>
    <t>base</t>
  </si>
  <si>
    <t>SSE</t>
  </si>
  <si>
    <t>trend</t>
  </si>
  <si>
    <t>MonthNumber</t>
  </si>
  <si>
    <t>Month</t>
  </si>
  <si>
    <t>AirlineMiles (billions)</t>
  </si>
  <si>
    <t>Error</t>
  </si>
  <si>
    <t>Sq Error</t>
  </si>
  <si>
    <t>mean</t>
  </si>
  <si>
    <t>DATE</t>
  </si>
  <si>
    <t>Airline Miles(billions)</t>
  </si>
  <si>
    <t>alp</t>
  </si>
  <si>
    <t>bet</t>
  </si>
  <si>
    <t>gam</t>
  </si>
  <si>
    <t>Seasonal Indices</t>
  </si>
  <si>
    <t>Base</t>
  </si>
  <si>
    <t>Trend</t>
  </si>
  <si>
    <t>Sq Eerror</t>
  </si>
  <si>
    <t>forecasts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</si>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</sst>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yyyy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>
      <alignment readingOrder="1"/>
      <protection locked="0"/>
    </xf>
  </cellStyleXfs>
  <cellXfs count="59">
    <xf numFmtId="0" fontId="0" fillId="0" borderId="0" xfId="0"/>
    <xf numFmtId="0" fontId="19" fillId="0" borderId="0" xfId="42" applyFont="1"/>
    <xf numFmtId="11" fontId="19" fillId="0" borderId="0" xfId="42" applyNumberFormat="1" applyFont="1"/>
    <xf numFmtId="0" fontId="16" fillId="0" borderId="0" xfId="42" applyFont="1"/>
    <xf numFmtId="1" fontId="21" fillId="0" borderId="0" xfId="43" applyNumberFormat="1" applyFont="1">
      <alignment readingOrder="1"/>
      <protection locked="0"/>
    </xf>
    <xf numFmtId="4" fontId="16" fillId="0" borderId="0" xfId="42" applyNumberFormat="1" applyFont="1"/>
    <xf numFmtId="14" fontId="21" fillId="0" borderId="0" xfId="43" applyNumberFormat="1" applyFont="1">
      <alignment readingOrder="1"/>
      <protection locked="0"/>
    </xf>
    <xf numFmtId="0" fontId="18" fillId="0" borderId="0" xfId="0" applyFont="1"/>
    <xf numFmtId="11" fontId="18" fillId="0" borderId="0" xfId="0" applyNumberFormat="1" applyFont="1"/>
    <xf numFmtId="0" fontId="0" fillId="34" borderId="0" xfId="0" applyFont="1" applyFill="1"/>
    <xf numFmtId="17" fontId="18" fillId="0" borderId="0" xfId="0" applyNumberFormat="1" applyFont="1"/>
    <xf numFmtId="1" fontId="18" fillId="0" borderId="0" xfId="0" applyNumberFormat="1" applyFont="1"/>
    <xf numFmtId="0" fontId="1" fillId="0" borderId="0" xfId="42" applyFont="1"/>
    <xf numFmtId="0" fontId="18" fillId="0" borderId="0" xfId="42" applyFont="1"/>
    <xf numFmtId="0" fontId="1" fillId="0" borderId="18" xfId="42" applyFont="1" applyBorder="1"/>
    <xf numFmtId="0" fontId="1" fillId="0" borderId="19" xfId="42" applyFont="1" applyBorder="1"/>
    <xf numFmtId="0" fontId="1" fillId="33" borderId="11" xfId="42" applyFont="1" applyFill="1" applyBorder="1"/>
    <xf numFmtId="0" fontId="1" fillId="0" borderId="21" xfId="42" applyFont="1" applyBorder="1"/>
    <xf numFmtId="164" fontId="20" fillId="0" borderId="0" xfId="43" applyNumberFormat="1" applyFont="1" applyBorder="1">
      <alignment readingOrder="1"/>
      <protection locked="0"/>
    </xf>
    <xf numFmtId="1" fontId="20" fillId="0" borderId="0" xfId="43" applyNumberFormat="1" applyFont="1" applyBorder="1">
      <alignment readingOrder="1"/>
      <protection locked="0"/>
    </xf>
    <xf numFmtId="2" fontId="18" fillId="0" borderId="0" xfId="42" applyNumberFormat="1" applyFont="1" applyBorder="1"/>
    <xf numFmtId="0" fontId="1" fillId="0" borderId="0" xfId="42" applyFont="1" applyBorder="1"/>
    <xf numFmtId="4" fontId="1" fillId="0" borderId="0" xfId="42" applyNumberFormat="1" applyFont="1" applyBorder="1"/>
    <xf numFmtId="4" fontId="1" fillId="0" borderId="22" xfId="42" applyNumberFormat="1" applyFont="1" applyBorder="1"/>
    <xf numFmtId="164" fontId="20" fillId="0" borderId="23" xfId="43" applyNumberFormat="1" applyFont="1" applyBorder="1">
      <alignment readingOrder="1"/>
      <protection locked="0"/>
    </xf>
    <xf numFmtId="1" fontId="20" fillId="0" borderId="23" xfId="43" applyNumberFormat="1" applyFont="1" applyBorder="1">
      <alignment readingOrder="1"/>
      <protection locked="0"/>
    </xf>
    <xf numFmtId="2" fontId="18" fillId="0" borderId="23" xfId="42" applyNumberFormat="1" applyFont="1" applyBorder="1"/>
    <xf numFmtId="0" fontId="1" fillId="0" borderId="23" xfId="42" applyFont="1" applyBorder="1"/>
    <xf numFmtId="4" fontId="1" fillId="0" borderId="23" xfId="42" applyNumberFormat="1" applyFont="1" applyBorder="1"/>
    <xf numFmtId="4" fontId="1" fillId="0" borderId="11" xfId="42" applyNumberFormat="1" applyFont="1" applyBorder="1"/>
    <xf numFmtId="0" fontId="18" fillId="0" borderId="16" xfId="42" applyFont="1" applyBorder="1"/>
    <xf numFmtId="4" fontId="18" fillId="0" borderId="17" xfId="42" applyNumberFormat="1" applyFont="1" applyBorder="1"/>
    <xf numFmtId="0" fontId="1" fillId="33" borderId="10" xfId="42" applyFont="1" applyFill="1" applyBorder="1"/>
    <xf numFmtId="0" fontId="1" fillId="33" borderId="22" xfId="42" applyFont="1" applyFill="1" applyBorder="1"/>
    <xf numFmtId="0" fontId="1" fillId="35" borderId="18" xfId="42" applyFont="1" applyFill="1" applyBorder="1"/>
    <xf numFmtId="0" fontId="1" fillId="35" borderId="20" xfId="42" applyFont="1" applyFill="1" applyBorder="1"/>
    <xf numFmtId="0" fontId="1" fillId="35" borderId="10" xfId="42" applyFont="1" applyFill="1" applyBorder="1"/>
    <xf numFmtId="0" fontId="1" fillId="33" borderId="10" xfId="42" applyNumberFormat="1" applyFont="1" applyFill="1" applyBorder="1"/>
    <xf numFmtId="0" fontId="18" fillId="35" borderId="18" xfId="0" applyFont="1" applyFill="1" applyBorder="1"/>
    <xf numFmtId="0" fontId="18" fillId="35" borderId="10" xfId="0" applyFont="1" applyFill="1" applyBorder="1"/>
    <xf numFmtId="164" fontId="20" fillId="0" borderId="21" xfId="43" applyNumberFormat="1" applyFont="1" applyBorder="1">
      <alignment readingOrder="1"/>
      <protection locked="0"/>
    </xf>
    <xf numFmtId="2" fontId="18" fillId="0" borderId="22" xfId="0" applyNumberFormat="1" applyFont="1" applyBorder="1"/>
    <xf numFmtId="164" fontId="20" fillId="0" borderId="19" xfId="43" applyNumberFormat="1" applyFont="1" applyBorder="1">
      <alignment readingOrder="1"/>
      <protection locked="0"/>
    </xf>
    <xf numFmtId="2" fontId="18" fillId="0" borderId="11" xfId="0" applyNumberFormat="1" applyFont="1" applyBorder="1"/>
    <xf numFmtId="0" fontId="18" fillId="0" borderId="18" xfId="0" applyFont="1" applyBorder="1"/>
    <xf numFmtId="0" fontId="18" fillId="0" borderId="20" xfId="0" applyFont="1" applyBorder="1"/>
    <xf numFmtId="0" fontId="18" fillId="0" borderId="24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  <xf numFmtId="0" fontId="18" fillId="33" borderId="15" xfId="0" applyFont="1" applyFill="1" applyBorder="1"/>
    <xf numFmtId="165" fontId="18" fillId="36" borderId="25" xfId="0" applyNumberFormat="1" applyFont="1" applyFill="1" applyBorder="1"/>
    <xf numFmtId="0" fontId="0" fillId="34" borderId="20" xfId="0" applyFont="1" applyFill="1" applyBorder="1"/>
    <xf numFmtId="0" fontId="0" fillId="34" borderId="10" xfId="0" applyFont="1" applyFill="1" applyBorder="1"/>
    <xf numFmtId="0" fontId="18" fillId="0" borderId="21" xfId="0" applyFont="1" applyBorder="1"/>
    <xf numFmtId="0" fontId="18" fillId="0" borderId="0" xfId="0" applyFont="1" applyBorder="1"/>
    <xf numFmtId="2" fontId="18" fillId="0" borderId="0" xfId="0" applyNumberFormat="1" applyFont="1" applyBorder="1"/>
    <xf numFmtId="165" fontId="18" fillId="0" borderId="0" xfId="0" applyNumberFormat="1" applyFont="1" applyBorder="1"/>
    <xf numFmtId="0" fontId="18" fillId="0" borderId="22" xfId="0" applyFont="1" applyBorder="1"/>
  </cellXfs>
  <cellStyles count="44">
    <cellStyle name="_DateRange" xfId="43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17</xdr:row>
      <xdr:rowOff>82266</xdr:rowOff>
    </xdr:from>
    <xdr:to>
      <xdr:col>16</xdr:col>
      <xdr:colOff>447675</xdr:colOff>
      <xdr:row>23</xdr:row>
      <xdr:rowOff>169777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320766"/>
          <a:ext cx="4210050" cy="12305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7_Videos/07_Marketing_Analytics/Excel%20Files/Chapter%2014%20Excel%20Files/airline%20wint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itial"/>
    </sheetNames>
    <sheetDataSet>
      <sheetData sheetId="0">
        <row r="11">
          <cell r="H11">
            <v>0.54851201435659536</v>
          </cell>
          <cell r="I11">
            <v>4.9142462305697715E-2</v>
          </cell>
          <cell r="J11">
            <v>0.58877279218192657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26"/>
  <sheetViews>
    <sheetView showGridLines="0" tabSelected="1" topLeftCell="A85" workbookViewId="0">
      <selection activeCell="D115" sqref="D115"/>
    </sheetView>
  </sheetViews>
  <sheetFormatPr defaultRowHeight="15" x14ac:dyDescent="0.25"/>
  <cols>
    <col min="2" max="2" width="10.7109375" bestFit="1" customWidth="1"/>
  </cols>
  <sheetData>
    <row r="3" spans="2:11" x14ac:dyDescent="0.25">
      <c r="B3" s="38" t="s">
        <v>10</v>
      </c>
      <c r="C3" s="39" t="s">
        <v>11</v>
      </c>
      <c r="D3" s="7"/>
      <c r="E3" s="8"/>
      <c r="F3" s="7"/>
      <c r="G3" s="7"/>
      <c r="H3" s="7"/>
      <c r="I3" s="7"/>
      <c r="J3" s="7"/>
      <c r="K3" s="7"/>
    </row>
    <row r="4" spans="2:11" x14ac:dyDescent="0.25">
      <c r="B4" s="40">
        <v>37622</v>
      </c>
      <c r="C4" s="41">
        <v>32.854790000000001</v>
      </c>
      <c r="D4" s="7"/>
      <c r="E4" s="7"/>
      <c r="F4" s="7"/>
      <c r="G4" s="7"/>
      <c r="H4" s="7"/>
      <c r="I4" s="7"/>
      <c r="J4" s="7"/>
      <c r="K4" s="7"/>
    </row>
    <row r="5" spans="2:11" x14ac:dyDescent="0.25">
      <c r="B5" s="40">
        <v>37653</v>
      </c>
      <c r="C5" s="41">
        <v>30.814268999999999</v>
      </c>
      <c r="D5" s="7"/>
      <c r="E5" s="7"/>
      <c r="F5" s="7"/>
      <c r="G5" s="7"/>
      <c r="H5" s="7"/>
      <c r="I5" s="7"/>
      <c r="J5" s="7"/>
      <c r="K5" s="7"/>
    </row>
    <row r="6" spans="2:11" x14ac:dyDescent="0.25">
      <c r="B6" s="40">
        <v>37681</v>
      </c>
      <c r="C6" s="41">
        <v>37.586654000000003</v>
      </c>
      <c r="D6" s="7"/>
      <c r="E6" s="7"/>
      <c r="F6" s="7"/>
      <c r="G6" s="7"/>
      <c r="H6" s="7"/>
      <c r="I6" s="7"/>
      <c r="J6" s="7"/>
      <c r="K6" s="7"/>
    </row>
    <row r="7" spans="2:11" x14ac:dyDescent="0.25">
      <c r="B7" s="40">
        <v>37712</v>
      </c>
      <c r="C7" s="41">
        <v>35.226398000000003</v>
      </c>
      <c r="D7" s="7"/>
      <c r="E7" s="7"/>
      <c r="F7" s="7"/>
      <c r="G7" s="7"/>
      <c r="H7" s="7"/>
      <c r="I7" s="7"/>
      <c r="J7" s="7"/>
      <c r="K7" s="7"/>
    </row>
    <row r="8" spans="2:11" x14ac:dyDescent="0.25">
      <c r="B8" s="40">
        <v>37742</v>
      </c>
      <c r="C8" s="41">
        <v>36.569670000000002</v>
      </c>
      <c r="D8" s="7"/>
      <c r="E8" s="7"/>
      <c r="F8" s="7"/>
      <c r="G8" s="7"/>
      <c r="H8" s="7"/>
      <c r="I8" s="7"/>
      <c r="J8" s="7"/>
      <c r="K8" s="7"/>
    </row>
    <row r="9" spans="2:11" x14ac:dyDescent="0.25">
      <c r="B9" s="40">
        <v>37773</v>
      </c>
      <c r="C9" s="41">
        <v>39.750216000000002</v>
      </c>
      <c r="D9" s="7"/>
      <c r="E9" s="7"/>
      <c r="F9" s="7"/>
      <c r="G9" s="7"/>
      <c r="H9" s="7"/>
      <c r="I9" s="7"/>
      <c r="J9" s="7"/>
      <c r="K9" s="7"/>
    </row>
    <row r="10" spans="2:11" x14ac:dyDescent="0.25">
      <c r="B10" s="40">
        <v>37803</v>
      </c>
      <c r="C10" s="41">
        <v>43.367508000000001</v>
      </c>
      <c r="D10" s="7"/>
      <c r="E10" s="7"/>
      <c r="F10" s="7"/>
      <c r="G10" s="7"/>
      <c r="H10" s="7"/>
      <c r="I10" s="7"/>
      <c r="J10" s="7"/>
      <c r="K10" s="7"/>
    </row>
    <row r="11" spans="2:11" x14ac:dyDescent="0.25">
      <c r="B11" s="40">
        <v>37834</v>
      </c>
      <c r="C11" s="41">
        <v>42.092669000000001</v>
      </c>
      <c r="D11" s="7"/>
      <c r="E11" s="7"/>
      <c r="F11" s="7"/>
      <c r="G11" s="7"/>
      <c r="H11" s="7"/>
      <c r="I11" s="7"/>
      <c r="J11" s="7"/>
      <c r="K11" s="7"/>
    </row>
    <row r="12" spans="2:11" x14ac:dyDescent="0.25">
      <c r="B12" s="40">
        <v>37865</v>
      </c>
      <c r="C12" s="41">
        <v>32.549731999999999</v>
      </c>
      <c r="D12" s="7"/>
      <c r="E12" s="7"/>
      <c r="F12" s="7"/>
      <c r="G12" s="7"/>
      <c r="H12" s="7"/>
      <c r="I12" s="47" t="s">
        <v>12</v>
      </c>
      <c r="J12" s="48" t="s">
        <v>13</v>
      </c>
      <c r="K12" s="49" t="s">
        <v>14</v>
      </c>
    </row>
    <row r="13" spans="2:11" x14ac:dyDescent="0.25">
      <c r="B13" s="40">
        <v>37895</v>
      </c>
      <c r="C13" s="41">
        <v>36.442428</v>
      </c>
      <c r="D13" s="7"/>
      <c r="E13" s="7"/>
      <c r="F13" s="7"/>
      <c r="G13" s="7"/>
      <c r="H13" s="7"/>
      <c r="I13" s="50">
        <v>0.54851265372829128</v>
      </c>
      <c r="J13" s="50">
        <v>4.9142434253797516E-2</v>
      </c>
      <c r="K13" s="50">
        <v>0.58877334746024057</v>
      </c>
    </row>
    <row r="14" spans="2:11" x14ac:dyDescent="0.25">
      <c r="B14" s="40">
        <v>37926</v>
      </c>
      <c r="C14" s="41">
        <v>34.350366000000001</v>
      </c>
      <c r="D14" s="7"/>
      <c r="E14" s="7"/>
      <c r="F14" s="7"/>
      <c r="G14" s="7"/>
      <c r="H14" s="7"/>
      <c r="I14" s="7"/>
      <c r="J14" s="7"/>
      <c r="K14" s="7"/>
    </row>
    <row r="15" spans="2:11" x14ac:dyDescent="0.25">
      <c r="B15" s="40">
        <v>37956</v>
      </c>
      <c r="C15" s="41">
        <v>37.389381999999998</v>
      </c>
      <c r="D15" s="7"/>
      <c r="E15" s="7"/>
      <c r="F15" s="7"/>
      <c r="G15" s="7"/>
      <c r="H15" s="7"/>
      <c r="I15" s="7" t="s">
        <v>15</v>
      </c>
      <c r="J15" s="7"/>
      <c r="K15" s="7"/>
    </row>
    <row r="16" spans="2:11" x14ac:dyDescent="0.25">
      <c r="B16" s="40">
        <v>37987</v>
      </c>
      <c r="C16" s="41">
        <v>33.537391999999997</v>
      </c>
      <c r="D16" s="7"/>
      <c r="E16" s="7"/>
      <c r="F16" s="7"/>
      <c r="G16" s="7"/>
      <c r="H16" s="7"/>
      <c r="I16" s="9">
        <v>0.90304960248898014</v>
      </c>
      <c r="J16" s="7"/>
      <c r="K16" s="7"/>
    </row>
    <row r="17" spans="2:11" x14ac:dyDescent="0.25">
      <c r="B17" s="40">
        <v>38018</v>
      </c>
      <c r="C17" s="41">
        <v>33.909139000000003</v>
      </c>
      <c r="D17" s="7"/>
      <c r="E17" s="7"/>
      <c r="F17" s="7"/>
      <c r="G17" s="7"/>
      <c r="H17" s="7"/>
      <c r="I17" s="9">
        <v>0.87594745518217443</v>
      </c>
      <c r="J17" s="7"/>
      <c r="K17" s="7"/>
    </row>
    <row r="18" spans="2:11" x14ac:dyDescent="0.25">
      <c r="B18" s="40">
        <v>38047</v>
      </c>
      <c r="C18" s="41">
        <v>40.805211</v>
      </c>
      <c r="D18" s="7"/>
      <c r="E18" s="7"/>
      <c r="F18" s="7"/>
      <c r="G18" s="7"/>
      <c r="H18" s="7"/>
      <c r="I18" s="9">
        <v>1.0538147273383673</v>
      </c>
      <c r="J18" s="7"/>
      <c r="K18" s="7"/>
    </row>
    <row r="19" spans="2:11" x14ac:dyDescent="0.25">
      <c r="B19" s="40">
        <v>38078</v>
      </c>
      <c r="C19" s="41">
        <v>40.172829</v>
      </c>
      <c r="D19" s="7"/>
      <c r="E19" s="7"/>
      <c r="F19" s="7"/>
      <c r="G19" s="7"/>
      <c r="H19" s="7"/>
      <c r="I19" s="9">
        <v>1.0080060201250036</v>
      </c>
      <c r="J19" s="7"/>
      <c r="K19" s="7"/>
    </row>
    <row r="20" spans="2:11" x14ac:dyDescent="0.25">
      <c r="B20" s="40">
        <v>38108</v>
      </c>
      <c r="C20" s="41">
        <v>39.671007000000003</v>
      </c>
      <c r="D20" s="7"/>
      <c r="E20" s="7"/>
      <c r="F20" s="7"/>
      <c r="G20" s="7"/>
      <c r="H20" s="7"/>
      <c r="I20" s="9">
        <v>1.0117055748792807</v>
      </c>
      <c r="J20" s="7"/>
      <c r="K20" s="7"/>
    </row>
    <row r="21" spans="2:11" x14ac:dyDescent="0.25">
      <c r="B21" s="40">
        <v>38139</v>
      </c>
      <c r="C21" s="41">
        <v>43.652276999999998</v>
      </c>
      <c r="D21" s="7"/>
      <c r="E21" s="7"/>
      <c r="F21" s="7"/>
      <c r="G21" s="7"/>
      <c r="H21" s="7"/>
      <c r="I21" s="9">
        <v>1.0998653092323514</v>
      </c>
      <c r="J21" s="7"/>
      <c r="K21" s="7"/>
    </row>
    <row r="22" spans="2:11" x14ac:dyDescent="0.25">
      <c r="B22" s="40">
        <v>38169</v>
      </c>
      <c r="C22" s="41">
        <v>46.262248999999997</v>
      </c>
      <c r="D22" s="7"/>
      <c r="E22" s="7"/>
      <c r="F22" s="7"/>
      <c r="G22" s="7"/>
      <c r="H22" s="7"/>
      <c r="I22" s="9">
        <v>1.1737055274062</v>
      </c>
      <c r="J22" s="7"/>
      <c r="K22" s="7"/>
    </row>
    <row r="23" spans="2:11" x14ac:dyDescent="0.25">
      <c r="B23" s="40">
        <v>38200</v>
      </c>
      <c r="C23" s="41">
        <v>44.701690999999997</v>
      </c>
      <c r="D23" s="7"/>
      <c r="E23" s="7"/>
      <c r="F23" s="7"/>
      <c r="I23" s="9">
        <v>1.12914856414952</v>
      </c>
      <c r="J23" s="7"/>
      <c r="K23" s="7"/>
    </row>
    <row r="24" spans="2:11" x14ac:dyDescent="0.25">
      <c r="B24" s="40">
        <v>38231</v>
      </c>
      <c r="C24" s="41">
        <v>35.470844</v>
      </c>
      <c r="D24" s="7"/>
      <c r="E24" s="7"/>
      <c r="F24" s="7"/>
      <c r="G24" s="46" t="s">
        <v>2</v>
      </c>
      <c r="H24" s="51">
        <f>SUM(H28:H115)</f>
        <v>77.81959342997763</v>
      </c>
      <c r="I24" s="9">
        <v>0.87964396394576394</v>
      </c>
      <c r="J24" s="7"/>
      <c r="K24" s="7"/>
    </row>
    <row r="25" spans="2:11" x14ac:dyDescent="0.25">
      <c r="B25" s="40">
        <v>38261</v>
      </c>
      <c r="C25" s="41">
        <v>39.627851</v>
      </c>
      <c r="D25" s="7"/>
      <c r="E25" s="7"/>
      <c r="F25" s="7"/>
      <c r="G25" s="7"/>
      <c r="H25" s="7"/>
      <c r="I25" s="9">
        <v>0.97735861576045513</v>
      </c>
      <c r="J25" s="7"/>
      <c r="K25" s="7"/>
    </row>
    <row r="26" spans="2:11" x14ac:dyDescent="0.25">
      <c r="B26" s="40">
        <v>38292</v>
      </c>
      <c r="C26" s="41">
        <v>37.567115999999999</v>
      </c>
      <c r="D26" s="7" t="s">
        <v>16</v>
      </c>
      <c r="E26" s="7" t="s">
        <v>17</v>
      </c>
      <c r="F26" s="7" t="s">
        <v>0</v>
      </c>
      <c r="G26" s="7" t="s">
        <v>7</v>
      </c>
      <c r="H26" s="7" t="s">
        <v>8</v>
      </c>
      <c r="I26" s="9">
        <v>0.91814604102738639</v>
      </c>
      <c r="J26" s="7"/>
      <c r="K26" s="7"/>
    </row>
    <row r="27" spans="2:11" x14ac:dyDescent="0.25">
      <c r="B27" s="40">
        <v>38322</v>
      </c>
      <c r="C27" s="41">
        <v>39.117677999999998</v>
      </c>
      <c r="D27" s="44">
        <f>C27/I27</f>
        <v>40.343781353839624</v>
      </c>
      <c r="E27" s="52">
        <v>1.0064906001037639</v>
      </c>
      <c r="F27" s="45"/>
      <c r="G27" s="45"/>
      <c r="H27" s="45"/>
      <c r="I27" s="53">
        <v>0.96960861593299974</v>
      </c>
      <c r="J27" s="7"/>
      <c r="K27" s="7"/>
    </row>
    <row r="28" spans="2:11" x14ac:dyDescent="0.25">
      <c r="B28" s="40">
        <v>38353</v>
      </c>
      <c r="C28" s="41">
        <v>36.117688000000001</v>
      </c>
      <c r="D28" s="54">
        <f>$I$13*(C28/I16)+(1-$I$13)*D27*E27</f>
        <v>40.270827856452868</v>
      </c>
      <c r="E28" s="55">
        <f>$J$13*(D28/D27)+(1-$J$13)*E27</f>
        <v>1.0060827721488972</v>
      </c>
      <c r="F28" s="55">
        <f>D27*E27*I16</f>
        <v>36.668904085516026</v>
      </c>
      <c r="G28" s="56">
        <f>F28-C28</f>
        <v>0.55121608551602463</v>
      </c>
      <c r="H28" s="57">
        <f>G28*G28</f>
        <v>0.30383917293160939</v>
      </c>
      <c r="I28" s="58">
        <f>$K$13*(C28/D28)+(1-$K$13)*I16</f>
        <v>0.89941108011234627</v>
      </c>
      <c r="J28" s="7"/>
      <c r="K28" s="7"/>
    </row>
    <row r="29" spans="2:11" x14ac:dyDescent="0.25">
      <c r="B29" s="40">
        <v>38384</v>
      </c>
      <c r="C29" s="41">
        <v>34.560837999999997</v>
      </c>
      <c r="D29" s="54">
        <f t="shared" ref="D29:D92" si="0">$I$13*(C29/I17)+(1-$I$13)*D28*E28</f>
        <v>39.93413888085918</v>
      </c>
      <c r="E29" s="55">
        <f t="shared" ref="E29:E92" si="1">$J$13*(D29/D28)+(1-$J$13)*E28</f>
        <v>1.0053729888379555</v>
      </c>
      <c r="F29" s="55">
        <f t="shared" ref="F29:F92" si="2">D28*E28*I17</f>
        <v>35.489699752257714</v>
      </c>
      <c r="G29" s="56">
        <f t="shared" ref="G29:G92" si="3">F29-C29</f>
        <v>0.92886175225771694</v>
      </c>
      <c r="H29" s="57">
        <f t="shared" ref="H29:H92" si="4">G29*G29</f>
        <v>0.86278415480727633</v>
      </c>
      <c r="I29" s="58">
        <f t="shared" ref="I29:I92" si="5">$K$13*(C29/D29)+(1-$K$13)*I17</f>
        <v>0.8697644376001965</v>
      </c>
      <c r="J29" s="7"/>
      <c r="K29" s="7"/>
    </row>
    <row r="30" spans="2:11" x14ac:dyDescent="0.25">
      <c r="B30" s="40">
        <v>38412</v>
      </c>
      <c r="C30" s="41">
        <v>43.642223000000001</v>
      </c>
      <c r="D30" s="54">
        <f t="shared" si="0"/>
        <v>40.842495628717252</v>
      </c>
      <c r="E30" s="55">
        <f t="shared" si="1"/>
        <v>1.0062267591400749</v>
      </c>
      <c r="F30" s="55">
        <f t="shared" si="2"/>
        <v>42.309296152383098</v>
      </c>
      <c r="G30" s="56">
        <f t="shared" si="3"/>
        <v>-1.3329268476169034</v>
      </c>
      <c r="H30" s="57">
        <f t="shared" si="4"/>
        <v>1.7766939810979356</v>
      </c>
      <c r="I30" s="58">
        <f t="shared" si="5"/>
        <v>1.0624900926068792</v>
      </c>
      <c r="J30" s="7"/>
      <c r="K30" s="7"/>
    </row>
    <row r="31" spans="2:11" x14ac:dyDescent="0.25">
      <c r="B31" s="40">
        <v>38443</v>
      </c>
      <c r="C31" s="41">
        <v>40.244599999999998</v>
      </c>
      <c r="D31" s="54">
        <f t="shared" si="0"/>
        <v>40.45403633688197</v>
      </c>
      <c r="E31" s="55">
        <f t="shared" si="1"/>
        <v>1.0054533597468132</v>
      </c>
      <c r="F31" s="55">
        <f t="shared" si="2"/>
        <v>41.425833915715806</v>
      </c>
      <c r="G31" s="56">
        <f t="shared" si="3"/>
        <v>1.1812339157158078</v>
      </c>
      <c r="H31" s="57">
        <f t="shared" si="4"/>
        <v>1.3953135636373002</v>
      </c>
      <c r="I31" s="58">
        <f t="shared" si="5"/>
        <v>1.000244124956803</v>
      </c>
      <c r="J31" s="7"/>
      <c r="K31" s="7"/>
    </row>
    <row r="32" spans="2:11" x14ac:dyDescent="0.25">
      <c r="B32" s="40">
        <v>38473</v>
      </c>
      <c r="C32" s="41">
        <v>41.801557000000003</v>
      </c>
      <c r="D32" s="54">
        <f t="shared" si="0"/>
        <v>41.027483215896893</v>
      </c>
      <c r="E32" s="55">
        <f t="shared" si="1"/>
        <v>1.0058819756374899</v>
      </c>
      <c r="F32" s="55">
        <f t="shared" si="2"/>
        <v>41.150766873460839</v>
      </c>
      <c r="G32" s="56">
        <f t="shared" si="3"/>
        <v>-0.65079012653916379</v>
      </c>
      <c r="H32" s="57">
        <f t="shared" si="4"/>
        <v>0.42352778880086084</v>
      </c>
      <c r="I32" s="58">
        <f t="shared" si="5"/>
        <v>1.0159221496321795</v>
      </c>
      <c r="J32" s="7"/>
      <c r="K32" s="7"/>
    </row>
    <row r="33" spans="2:11" x14ac:dyDescent="0.25">
      <c r="B33" s="40">
        <v>38504</v>
      </c>
      <c r="C33" s="41">
        <v>44.676734000000003</v>
      </c>
      <c r="D33" s="54">
        <f t="shared" si="0"/>
        <v>40.913029946326454</v>
      </c>
      <c r="E33" s="55">
        <f t="shared" si="1"/>
        <v>1.0054558297056042</v>
      </c>
      <c r="F33" s="55">
        <f t="shared" si="2"/>
        <v>45.39012793276143</v>
      </c>
      <c r="G33" s="56">
        <f t="shared" si="3"/>
        <v>0.71339393276142715</v>
      </c>
      <c r="H33" s="57">
        <f t="shared" si="4"/>
        <v>0.5089309033008157</v>
      </c>
      <c r="I33" s="58">
        <f t="shared" si="5"/>
        <v>1.095230183782826</v>
      </c>
      <c r="J33" s="7"/>
      <c r="K33" s="7"/>
    </row>
    <row r="34" spans="2:11" x14ac:dyDescent="0.25">
      <c r="B34" s="40">
        <v>38534</v>
      </c>
      <c r="C34" s="41">
        <v>47.563113000000001</v>
      </c>
      <c r="D34" s="54">
        <f t="shared" si="0"/>
        <v>40.800359974718575</v>
      </c>
      <c r="E34" s="55">
        <f t="shared" si="1"/>
        <v>1.005052384109661</v>
      </c>
      <c r="F34" s="55">
        <f t="shared" si="2"/>
        <v>48.281837511704467</v>
      </c>
      <c r="G34" s="56">
        <f t="shared" si="3"/>
        <v>0.71872451170446539</v>
      </c>
      <c r="H34" s="57">
        <f t="shared" si="4"/>
        <v>0.51656492372482221</v>
      </c>
      <c r="I34" s="58">
        <f t="shared" si="5"/>
        <v>1.1690228721368854</v>
      </c>
      <c r="J34" s="7"/>
      <c r="K34" s="7"/>
    </row>
    <row r="35" spans="2:11" x14ac:dyDescent="0.25">
      <c r="B35" s="40">
        <v>38565</v>
      </c>
      <c r="C35" s="41">
        <v>45.135361000000003</v>
      </c>
      <c r="D35" s="54">
        <f t="shared" si="0"/>
        <v>40.439565817911024</v>
      </c>
      <c r="E35" s="55">
        <f t="shared" si="1"/>
        <v>1.0043695352366442</v>
      </c>
      <c r="F35" s="55">
        <f t="shared" si="2"/>
        <v>46.302429540182601</v>
      </c>
      <c r="G35" s="56">
        <f t="shared" si="3"/>
        <v>1.1670685401825978</v>
      </c>
      <c r="H35" s="57">
        <f t="shared" si="4"/>
        <v>1.3620489774839397</v>
      </c>
      <c r="I35" s="58">
        <f t="shared" si="5"/>
        <v>1.121477005611806</v>
      </c>
      <c r="J35" s="7"/>
      <c r="K35" s="7"/>
    </row>
    <row r="36" spans="2:11" x14ac:dyDescent="0.25">
      <c r="B36" s="40">
        <v>38596</v>
      </c>
      <c r="C36" s="41">
        <v>37.044905999999997</v>
      </c>
      <c r="D36" s="54">
        <f t="shared" si="0"/>
        <v>41.437531088106965</v>
      </c>
      <c r="E36" s="55">
        <f t="shared" si="1"/>
        <v>1.005367539793494</v>
      </c>
      <c r="F36" s="55">
        <f t="shared" si="2"/>
        <v>35.727854918852074</v>
      </c>
      <c r="G36" s="56">
        <f t="shared" si="3"/>
        <v>-1.3170510811479232</v>
      </c>
      <c r="H36" s="57">
        <f t="shared" si="4"/>
        <v>1.7346235503529135</v>
      </c>
      <c r="I36" s="58">
        <f t="shared" si="5"/>
        <v>0.88809290874587765</v>
      </c>
      <c r="J36" s="7"/>
      <c r="K36" s="7"/>
    </row>
    <row r="37" spans="2:11" x14ac:dyDescent="0.25">
      <c r="B37" s="40">
        <v>38626</v>
      </c>
      <c r="C37" s="41">
        <v>38.849763000000003</v>
      </c>
      <c r="D37" s="54">
        <f t="shared" si="0"/>
        <v>40.612181861477765</v>
      </c>
      <c r="E37" s="55">
        <f t="shared" si="1"/>
        <v>1.0041249509882644</v>
      </c>
      <c r="F37" s="55">
        <f t="shared" si="2"/>
        <v>40.716709779585948</v>
      </c>
      <c r="G37" s="56">
        <f t="shared" si="3"/>
        <v>1.8669467795859447</v>
      </c>
      <c r="H37" s="57">
        <f t="shared" si="4"/>
        <v>3.4854902778063299</v>
      </c>
      <c r="I37" s="58">
        <f t="shared" si="5"/>
        <v>0.96513866824346339</v>
      </c>
      <c r="J37" s="7"/>
      <c r="K37" s="7"/>
    </row>
    <row r="38" spans="2:11" x14ac:dyDescent="0.25">
      <c r="B38" s="40">
        <v>38657</v>
      </c>
      <c r="C38" s="41">
        <v>38.158242000000001</v>
      </c>
      <c r="D38" s="54">
        <f t="shared" si="0"/>
        <v>41.207762017434241</v>
      </c>
      <c r="E38" s="55">
        <f t="shared" si="1"/>
        <v>1.0046429176897993</v>
      </c>
      <c r="F38" s="55">
        <f t="shared" si="2"/>
        <v>37.441724811278263</v>
      </c>
      <c r="G38" s="56">
        <f t="shared" si="3"/>
        <v>-0.71651718872173831</v>
      </c>
      <c r="H38" s="57">
        <f t="shared" si="4"/>
        <v>0.51339688173370313</v>
      </c>
      <c r="I38" s="58">
        <f t="shared" si="5"/>
        <v>0.92276816201873868</v>
      </c>
      <c r="J38" s="7"/>
      <c r="K38" s="7"/>
    </row>
    <row r="39" spans="2:11" x14ac:dyDescent="0.25">
      <c r="B39" s="40">
        <v>38687</v>
      </c>
      <c r="C39" s="41">
        <v>39.176167</v>
      </c>
      <c r="D39" s="54">
        <f t="shared" si="0"/>
        <v>40.853325700046661</v>
      </c>
      <c r="E39" s="55">
        <f t="shared" si="1"/>
        <v>1.0039920693701654</v>
      </c>
      <c r="F39" s="55">
        <f t="shared" si="2"/>
        <v>40.140910733969804</v>
      </c>
      <c r="G39" s="56">
        <f t="shared" si="3"/>
        <v>0.9647437339698044</v>
      </c>
      <c r="H39" s="57">
        <f t="shared" si="4"/>
        <v>0.93073047223400074</v>
      </c>
      <c r="I39" s="58">
        <f t="shared" si="5"/>
        <v>0.9633312380169945</v>
      </c>
      <c r="J39" s="7"/>
      <c r="K39" s="7"/>
    </row>
    <row r="40" spans="2:11" x14ac:dyDescent="0.25">
      <c r="B40" s="40">
        <v>38718</v>
      </c>
      <c r="C40" s="41">
        <v>36.677179000000002</v>
      </c>
      <c r="D40" s="54">
        <f t="shared" si="0"/>
        <v>40.886247543570967</v>
      </c>
      <c r="E40" s="55">
        <f t="shared" si="1"/>
        <v>1.0038354910240133</v>
      </c>
      <c r="F40" s="55">
        <f t="shared" si="2"/>
        <v>36.890618126699096</v>
      </c>
      <c r="G40" s="56">
        <f t="shared" si="3"/>
        <v>0.21343912669909315</v>
      </c>
      <c r="H40" s="57">
        <f t="shared" si="4"/>
        <v>4.5556260806071537E-2</v>
      </c>
      <c r="I40" s="58">
        <f t="shared" si="5"/>
        <v>0.89802339634945638</v>
      </c>
      <c r="J40" s="7"/>
      <c r="K40" s="7"/>
    </row>
    <row r="41" spans="2:11" x14ac:dyDescent="0.25">
      <c r="B41" s="40">
        <v>38749</v>
      </c>
      <c r="C41" s="41">
        <v>34.745538000000003</v>
      </c>
      <c r="D41" s="54">
        <f t="shared" si="0"/>
        <v>40.442527330342557</v>
      </c>
      <c r="E41" s="55">
        <f t="shared" si="1"/>
        <v>1.0031136847324111</v>
      </c>
      <c r="F41" s="55">
        <f t="shared" si="2"/>
        <v>35.697799546544488</v>
      </c>
      <c r="G41" s="56">
        <f t="shared" si="3"/>
        <v>0.95226154654448436</v>
      </c>
      <c r="H41" s="57">
        <f t="shared" si="4"/>
        <v>0.90680205302729311</v>
      </c>
      <c r="I41" s="58">
        <f t="shared" si="5"/>
        <v>0.863505340560353</v>
      </c>
      <c r="J41" s="7"/>
      <c r="K41" s="7"/>
    </row>
    <row r="42" spans="2:11" x14ac:dyDescent="0.25">
      <c r="B42" s="40">
        <v>38777</v>
      </c>
      <c r="C42" s="41">
        <v>42.892738999999999</v>
      </c>
      <c r="D42" s="54">
        <f t="shared" si="0"/>
        <v>40.459606049986007</v>
      </c>
      <c r="E42" s="55">
        <f t="shared" si="1"/>
        <v>1.0029814233411556</v>
      </c>
      <c r="F42" s="55">
        <f t="shared" si="2"/>
        <v>43.1035789707623</v>
      </c>
      <c r="G42" s="56">
        <f t="shared" si="3"/>
        <v>0.21083997076230077</v>
      </c>
      <c r="H42" s="57">
        <f t="shared" si="4"/>
        <v>4.4453493271047841E-2</v>
      </c>
      <c r="I42" s="58">
        <f t="shared" si="5"/>
        <v>1.0611048526101681</v>
      </c>
      <c r="J42" s="7"/>
      <c r="K42" s="7"/>
    </row>
    <row r="43" spans="2:11" x14ac:dyDescent="0.25">
      <c r="B43" s="40">
        <v>38808</v>
      </c>
      <c r="C43" s="41">
        <v>41.296408999999997</v>
      </c>
      <c r="D43" s="54">
        <f t="shared" si="0"/>
        <v>40.96753624547668</v>
      </c>
      <c r="E43" s="55">
        <f t="shared" si="1"/>
        <v>1.0034518434260173</v>
      </c>
      <c r="F43" s="55">
        <f t="shared" si="2"/>
        <v>40.590139911529981</v>
      </c>
      <c r="G43" s="56">
        <f t="shared" si="3"/>
        <v>-0.70626908847001602</v>
      </c>
      <c r="H43" s="57">
        <f t="shared" si="4"/>
        <v>0.4988160253282673</v>
      </c>
      <c r="I43" s="58">
        <f t="shared" si="5"/>
        <v>1.0048268529150959</v>
      </c>
      <c r="J43" s="7"/>
      <c r="K43" s="7"/>
    </row>
    <row r="44" spans="2:11" x14ac:dyDescent="0.25">
      <c r="B44" s="40">
        <v>38838</v>
      </c>
      <c r="C44" s="41">
        <v>41.489103</v>
      </c>
      <c r="D44" s="54">
        <f t="shared" si="0"/>
        <v>40.960802414272329</v>
      </c>
      <c r="E44" s="55">
        <f t="shared" si="1"/>
        <v>1.0032741338987543</v>
      </c>
      <c r="F44" s="55">
        <f t="shared" si="2"/>
        <v>41.763492615544081</v>
      </c>
      <c r="G44" s="56">
        <f t="shared" si="3"/>
        <v>0.27438961554408081</v>
      </c>
      <c r="H44" s="57">
        <f t="shared" si="4"/>
        <v>7.5289661118428469E-2</v>
      </c>
      <c r="I44" s="58">
        <f t="shared" si="5"/>
        <v>1.0141414406862705</v>
      </c>
      <c r="J44" s="7"/>
      <c r="K44" s="7"/>
    </row>
    <row r="45" spans="2:11" x14ac:dyDescent="0.25">
      <c r="B45" s="40">
        <v>38869</v>
      </c>
      <c r="C45" s="41">
        <v>44.025655999999998</v>
      </c>
      <c r="D45" s="54">
        <f t="shared" si="0"/>
        <v>40.602741328402118</v>
      </c>
      <c r="E45" s="55">
        <f t="shared" si="1"/>
        <v>1.0026836537225616</v>
      </c>
      <c r="F45" s="55">
        <f t="shared" si="2"/>
        <v>45.008389737404421</v>
      </c>
      <c r="G45" s="56">
        <f t="shared" si="3"/>
        <v>0.98273373740442338</v>
      </c>
      <c r="H45" s="57">
        <f t="shared" si="4"/>
        <v>0.96576559863286615</v>
      </c>
      <c r="I45" s="58">
        <f t="shared" si="5"/>
        <v>1.0887962848497619</v>
      </c>
      <c r="J45" s="7"/>
      <c r="K45" s="7"/>
    </row>
    <row r="46" spans="2:11" x14ac:dyDescent="0.25">
      <c r="B46" s="40">
        <v>38899</v>
      </c>
      <c r="C46" s="41">
        <v>46.157221</v>
      </c>
      <c r="D46" s="54">
        <f t="shared" si="0"/>
        <v>40.038068964666365</v>
      </c>
      <c r="E46" s="55">
        <f t="shared" si="1"/>
        <v>1.0018683364610308</v>
      </c>
      <c r="F46" s="55">
        <f t="shared" si="2"/>
        <v>47.592914339451603</v>
      </c>
      <c r="G46" s="56">
        <f t="shared" si="3"/>
        <v>1.4356933394516034</v>
      </c>
      <c r="H46" s="57">
        <f t="shared" si="4"/>
        <v>2.061215364945697</v>
      </c>
      <c r="I46" s="58">
        <f t="shared" si="5"/>
        <v>1.159490910464261</v>
      </c>
      <c r="J46" s="7"/>
      <c r="K46" s="7"/>
    </row>
    <row r="47" spans="2:11" x14ac:dyDescent="0.25">
      <c r="B47" s="40">
        <v>38930</v>
      </c>
      <c r="C47" s="41">
        <v>44.152535</v>
      </c>
      <c r="D47" s="54">
        <f t="shared" si="0"/>
        <v>39.705390812040882</v>
      </c>
      <c r="E47" s="55">
        <f t="shared" si="1"/>
        <v>1.0013681951176614</v>
      </c>
      <c r="F47" s="55">
        <f t="shared" si="2"/>
        <v>44.98566531392855</v>
      </c>
      <c r="G47" s="56">
        <f t="shared" si="3"/>
        <v>0.83313031392854953</v>
      </c>
      <c r="H47" s="57">
        <f t="shared" si="4"/>
        <v>0.69410611998668348</v>
      </c>
      <c r="I47" s="58">
        <f t="shared" si="5"/>
        <v>1.1158992794744149</v>
      </c>
      <c r="J47" s="7"/>
      <c r="K47" s="7"/>
    </row>
    <row r="48" spans="2:11" x14ac:dyDescent="0.25">
      <c r="B48" s="40">
        <v>38961</v>
      </c>
      <c r="C48" s="41">
        <v>36.489369000000003</v>
      </c>
      <c r="D48" s="54">
        <f t="shared" si="0"/>
        <v>40.487930466065777</v>
      </c>
      <c r="E48" s="55">
        <f t="shared" si="1"/>
        <v>1.0022694897201061</v>
      </c>
      <c r="F48" s="55">
        <f t="shared" si="2"/>
        <v>35.310321419405248</v>
      </c>
      <c r="G48" s="56">
        <f t="shared" si="3"/>
        <v>-1.1790475805947551</v>
      </c>
      <c r="H48" s="57">
        <f t="shared" si="4"/>
        <v>1.3901531973063455</v>
      </c>
      <c r="I48" s="58">
        <f t="shared" si="5"/>
        <v>0.89583395171455704</v>
      </c>
      <c r="J48" s="7"/>
      <c r="K48" s="7"/>
    </row>
    <row r="49" spans="2:11" x14ac:dyDescent="0.25">
      <c r="B49" s="40">
        <v>38991</v>
      </c>
      <c r="C49" s="41">
        <v>39.684941999999999</v>
      </c>
      <c r="D49" s="54">
        <f t="shared" si="0"/>
        <v>40.875227786007493</v>
      </c>
      <c r="E49" s="55">
        <f t="shared" si="1"/>
        <v>1.0026280455887244</v>
      </c>
      <c r="F49" s="55">
        <f t="shared" si="2"/>
        <v>39.165150930765286</v>
      </c>
      <c r="G49" s="56">
        <f t="shared" si="3"/>
        <v>-0.51979106923471363</v>
      </c>
      <c r="H49" s="57">
        <f t="shared" si="4"/>
        <v>0.27018275565616684</v>
      </c>
      <c r="I49" s="58">
        <f t="shared" si="5"/>
        <v>0.9685190235627068</v>
      </c>
      <c r="J49" s="7"/>
      <c r="K49" s="7"/>
    </row>
    <row r="50" spans="2:11" x14ac:dyDescent="0.25">
      <c r="B50" s="40">
        <v>39022</v>
      </c>
      <c r="C50" s="41">
        <v>38.673709000000002</v>
      </c>
      <c r="D50" s="54">
        <f t="shared" si="0"/>
        <v>41.491607530063128</v>
      </c>
      <c r="E50" s="55">
        <f t="shared" si="1"/>
        <v>1.0032399424684209</v>
      </c>
      <c r="F50" s="55">
        <f t="shared" si="2"/>
        <v>37.817484382692228</v>
      </c>
      <c r="G50" s="56">
        <f t="shared" si="3"/>
        <v>-0.85622461730777388</v>
      </c>
      <c r="H50" s="57">
        <f t="shared" si="4"/>
        <v>0.73312059528384388</v>
      </c>
      <c r="I50" s="58">
        <f t="shared" si="5"/>
        <v>0.9282537245993171</v>
      </c>
      <c r="J50" s="7"/>
      <c r="K50" s="7"/>
    </row>
    <row r="51" spans="2:11" x14ac:dyDescent="0.25">
      <c r="B51" s="40">
        <v>39052</v>
      </c>
      <c r="C51" s="41">
        <v>39.616706999999998</v>
      </c>
      <c r="D51" s="54">
        <f t="shared" si="0"/>
        <v>41.351047078439258</v>
      </c>
      <c r="E51" s="55">
        <f t="shared" si="1"/>
        <v>1.0029142447743937</v>
      </c>
      <c r="F51" s="55">
        <f t="shared" si="2"/>
        <v>40.099662673448016</v>
      </c>
      <c r="G51" s="56">
        <f t="shared" si="3"/>
        <v>0.48295567344801782</v>
      </c>
      <c r="H51" s="57">
        <f t="shared" si="4"/>
        <v>0.23324618251562843</v>
      </c>
      <c r="I51" s="58">
        <f t="shared" si="5"/>
        <v>0.96022657487188812</v>
      </c>
      <c r="J51" s="7"/>
      <c r="K51" s="7"/>
    </row>
    <row r="52" spans="2:11" x14ac:dyDescent="0.25">
      <c r="B52" s="40">
        <v>39083</v>
      </c>
      <c r="C52" s="41">
        <v>36.918239999999997</v>
      </c>
      <c r="D52" s="54">
        <f t="shared" si="0"/>
        <v>41.273541410230962</v>
      </c>
      <c r="E52" s="55">
        <f t="shared" si="1"/>
        <v>1.0026789223630628</v>
      </c>
      <c r="F52" s="55">
        <f t="shared" si="2"/>
        <v>37.242425910843792</v>
      </c>
      <c r="G52" s="56">
        <f t="shared" si="3"/>
        <v>0.324185910843795</v>
      </c>
      <c r="H52" s="57">
        <f t="shared" si="4"/>
        <v>0.105096504789621</v>
      </c>
      <c r="I52" s="58">
        <f t="shared" si="5"/>
        <v>0.89593546542286695</v>
      </c>
      <c r="J52" s="7"/>
      <c r="K52" s="7"/>
    </row>
    <row r="53" spans="2:11" x14ac:dyDescent="0.25">
      <c r="B53" s="40">
        <v>39114</v>
      </c>
      <c r="C53" s="41">
        <v>34.504282000000003</v>
      </c>
      <c r="D53" s="54">
        <f t="shared" si="0"/>
        <v>40.602083809704297</v>
      </c>
      <c r="E53" s="55">
        <f t="shared" si="1"/>
        <v>1.0017478011053722</v>
      </c>
      <c r="F53" s="55">
        <f t="shared" si="2"/>
        <v>35.735400019472003</v>
      </c>
      <c r="G53" s="56">
        <f t="shared" si="3"/>
        <v>1.2311180194719995</v>
      </c>
      <c r="H53" s="57">
        <f t="shared" si="4"/>
        <v>1.5156515778686586</v>
      </c>
      <c r="I53" s="58">
        <f t="shared" si="5"/>
        <v>0.85544515407950472</v>
      </c>
      <c r="J53" s="7"/>
      <c r="K53" s="7"/>
    </row>
    <row r="54" spans="2:11" x14ac:dyDescent="0.25">
      <c r="B54" s="40">
        <v>39142</v>
      </c>
      <c r="C54" s="41">
        <v>42.899597</v>
      </c>
      <c r="D54" s="54">
        <f t="shared" si="0"/>
        <v>40.539282318107176</v>
      </c>
      <c r="E54" s="55">
        <f t="shared" si="1"/>
        <v>1.0015858985798638</v>
      </c>
      <c r="F54" s="55">
        <f t="shared" si="2"/>
        <v>43.158368790708835</v>
      </c>
      <c r="G54" s="56">
        <f t="shared" si="3"/>
        <v>0.25877179070883471</v>
      </c>
      <c r="H54" s="57">
        <f t="shared" si="4"/>
        <v>6.6962839666656962E-2</v>
      </c>
      <c r="I54" s="58">
        <f t="shared" si="5"/>
        <v>1.0594080371975452</v>
      </c>
      <c r="J54" s="7"/>
      <c r="K54" s="7"/>
    </row>
    <row r="55" spans="2:11" x14ac:dyDescent="0.25">
      <c r="B55" s="40">
        <v>39173</v>
      </c>
      <c r="C55" s="41">
        <v>41.367935000000003</v>
      </c>
      <c r="D55" s="54">
        <f t="shared" si="0"/>
        <v>40.913836254717125</v>
      </c>
      <c r="E55" s="55">
        <f t="shared" si="1"/>
        <v>1.0019620045625601</v>
      </c>
      <c r="F55" s="55">
        <f t="shared" si="2"/>
        <v>40.799560985516315</v>
      </c>
      <c r="G55" s="56">
        <f t="shared" si="3"/>
        <v>-0.56837401448368752</v>
      </c>
      <c r="H55" s="57">
        <f t="shared" si="4"/>
        <v>0.32304902034030303</v>
      </c>
      <c r="I55" s="58">
        <f t="shared" si="5"/>
        <v>1.0085196694914036</v>
      </c>
      <c r="J55" s="7"/>
      <c r="K55" s="7"/>
    </row>
    <row r="56" spans="2:11" x14ac:dyDescent="0.25">
      <c r="B56" s="40">
        <v>39203</v>
      </c>
      <c r="C56" s="41">
        <v>42.213470999999998</v>
      </c>
      <c r="D56" s="54">
        <f t="shared" si="0"/>
        <v>41.340070834990954</v>
      </c>
      <c r="E56" s="55">
        <f t="shared" si="1"/>
        <v>1.0023775458369428</v>
      </c>
      <c r="F56" s="55">
        <f t="shared" si="2"/>
        <v>41.573825154519312</v>
      </c>
      <c r="G56" s="56">
        <f t="shared" si="3"/>
        <v>-0.63964584548068615</v>
      </c>
      <c r="H56" s="57">
        <f t="shared" si="4"/>
        <v>0.40914680764070183</v>
      </c>
      <c r="I56" s="58">
        <f t="shared" si="5"/>
        <v>1.0182544727218581</v>
      </c>
      <c r="J56" s="7"/>
      <c r="K56" s="7"/>
    </row>
    <row r="57" spans="2:11" x14ac:dyDescent="0.25">
      <c r="B57" s="40">
        <v>39234</v>
      </c>
      <c r="C57" s="41">
        <v>44.496558999999998</v>
      </c>
      <c r="D57" s="54">
        <f t="shared" si="0"/>
        <v>41.125324584047078</v>
      </c>
      <c r="E57" s="55">
        <f t="shared" si="1"/>
        <v>1.0020054308278135</v>
      </c>
      <c r="F57" s="55">
        <f t="shared" si="2"/>
        <v>45.117931055424599</v>
      </c>
      <c r="G57" s="56">
        <f t="shared" si="3"/>
        <v>0.62137205542460094</v>
      </c>
      <c r="H57" s="57">
        <f t="shared" si="4"/>
        <v>0.38610323126259333</v>
      </c>
      <c r="I57" s="58">
        <f t="shared" si="5"/>
        <v>1.0847798927461947</v>
      </c>
      <c r="J57" s="7"/>
      <c r="K57" s="7"/>
    </row>
    <row r="58" spans="2:11" x14ac:dyDescent="0.25">
      <c r="B58" s="40">
        <v>39264</v>
      </c>
      <c r="C58" s="41">
        <v>46.468077000000001</v>
      </c>
      <c r="D58" s="54">
        <f t="shared" si="0"/>
        <v>40.587143772384792</v>
      </c>
      <c r="E58" s="55">
        <f t="shared" si="1"/>
        <v>1.001263783478485</v>
      </c>
      <c r="F58" s="55">
        <f t="shared" si="2"/>
        <v>47.780067891168457</v>
      </c>
      <c r="G58" s="56">
        <f t="shared" si="3"/>
        <v>1.3119908911684561</v>
      </c>
      <c r="H58" s="57">
        <f t="shared" si="4"/>
        <v>1.7213200985089998</v>
      </c>
      <c r="I58" s="58">
        <f t="shared" si="5"/>
        <v>1.1508980837241669</v>
      </c>
      <c r="J58" s="7"/>
      <c r="K58" s="7"/>
    </row>
    <row r="59" spans="2:11" x14ac:dyDescent="0.25">
      <c r="B59" s="40">
        <v>39295</v>
      </c>
      <c r="C59" s="41">
        <v>45.760903999999996</v>
      </c>
      <c r="D59" s="54">
        <f t="shared" si="0"/>
        <v>40.841199316698692</v>
      </c>
      <c r="E59" s="55">
        <f t="shared" si="1"/>
        <v>1.0015092855340681</v>
      </c>
      <c r="F59" s="55">
        <f t="shared" si="2"/>
        <v>45.348402716934416</v>
      </c>
      <c r="G59" s="56">
        <f t="shared" si="3"/>
        <v>-0.41250128306558054</v>
      </c>
      <c r="H59" s="57">
        <f t="shared" si="4"/>
        <v>0.1701573085307502</v>
      </c>
      <c r="I59" s="58">
        <f t="shared" si="5"/>
        <v>1.1185841326578783</v>
      </c>
      <c r="J59" s="7"/>
      <c r="K59" s="7"/>
    </row>
    <row r="60" spans="2:11" x14ac:dyDescent="0.25">
      <c r="B60" s="40">
        <v>39326</v>
      </c>
      <c r="C60" s="41">
        <v>37.075597999999999</v>
      </c>
      <c r="D60" s="54">
        <f t="shared" si="0"/>
        <v>41.168235524183416</v>
      </c>
      <c r="E60" s="55">
        <f t="shared" si="1"/>
        <v>1.0018286239769647</v>
      </c>
      <c r="F60" s="55">
        <f t="shared" si="2"/>
        <v>36.642153105317618</v>
      </c>
      <c r="G60" s="56">
        <f t="shared" si="3"/>
        <v>-0.43344489468238123</v>
      </c>
      <c r="H60" s="57">
        <f t="shared" si="4"/>
        <v>0.18787447672622057</v>
      </c>
      <c r="I60" s="58">
        <f t="shared" si="5"/>
        <v>0.89863270981544396</v>
      </c>
      <c r="J60" s="7"/>
      <c r="K60" s="7"/>
    </row>
    <row r="61" spans="2:11" x14ac:dyDescent="0.25">
      <c r="B61" s="40">
        <v>39356</v>
      </c>
      <c r="C61" s="41">
        <v>39.961688000000002</v>
      </c>
      <c r="D61" s="54">
        <f t="shared" si="0"/>
        <v>41.252893910053061</v>
      </c>
      <c r="E61" s="55">
        <f t="shared" si="1"/>
        <v>1.0018398174766405</v>
      </c>
      <c r="F61" s="55">
        <f t="shared" si="2"/>
        <v>39.945130567856651</v>
      </c>
      <c r="G61" s="56">
        <f t="shared" si="3"/>
        <v>-1.6557432143351036E-2</v>
      </c>
      <c r="H61" s="57">
        <f t="shared" si="4"/>
        <v>2.741485591816741E-4</v>
      </c>
      <c r="I61" s="58">
        <f t="shared" si="5"/>
        <v>0.96862571566902744</v>
      </c>
      <c r="J61" s="7"/>
      <c r="K61" s="7"/>
    </row>
    <row r="62" spans="2:11" x14ac:dyDescent="0.25">
      <c r="B62" s="40">
        <v>39387</v>
      </c>
      <c r="C62" s="41">
        <v>38.386761</v>
      </c>
      <c r="D62" s="54">
        <f t="shared" si="0"/>
        <v>41.342474871764011</v>
      </c>
      <c r="E62" s="55">
        <f t="shared" si="1"/>
        <v>1.001856117523692</v>
      </c>
      <c r="F62" s="55">
        <f t="shared" si="2"/>
        <v>38.363604833569823</v>
      </c>
      <c r="G62" s="56">
        <f t="shared" si="3"/>
        <v>-2.3156166430176484E-2</v>
      </c>
      <c r="H62" s="57">
        <f t="shared" si="4"/>
        <v>5.3620804374203228E-4</v>
      </c>
      <c r="I62" s="58">
        <f t="shared" si="5"/>
        <v>0.92840261404612723</v>
      </c>
      <c r="J62" s="7"/>
      <c r="K62" s="7"/>
    </row>
    <row r="63" spans="2:11" x14ac:dyDescent="0.25">
      <c r="B63" s="40">
        <v>39417</v>
      </c>
      <c r="C63" s="41">
        <v>38.287010000000002</v>
      </c>
      <c r="D63" s="54">
        <f t="shared" si="0"/>
        <v>40.571035331660156</v>
      </c>
      <c r="E63" s="55">
        <f t="shared" si="1"/>
        <v>1.0008479186912167</v>
      </c>
      <c r="F63" s="55">
        <f t="shared" si="2"/>
        <v>39.771827461800903</v>
      </c>
      <c r="G63" s="56">
        <f t="shared" si="3"/>
        <v>1.4848174618009011</v>
      </c>
      <c r="H63" s="57">
        <f t="shared" si="4"/>
        <v>2.2046828948688706</v>
      </c>
      <c r="I63" s="58">
        <f t="shared" si="5"/>
        <v>0.95049796695373978</v>
      </c>
      <c r="J63" s="7"/>
      <c r="K63" s="7"/>
    </row>
    <row r="64" spans="2:11" x14ac:dyDescent="0.25">
      <c r="B64" s="40">
        <v>39448</v>
      </c>
      <c r="C64" s="41">
        <v>37.492254000000003</v>
      </c>
      <c r="D64" s="54">
        <f t="shared" si="0"/>
        <v>41.286475754217136</v>
      </c>
      <c r="E64" s="55">
        <f t="shared" si="1"/>
        <v>1.0016728406524757</v>
      </c>
      <c r="F64" s="55">
        <f t="shared" si="2"/>
        <v>36.379850444013492</v>
      </c>
      <c r="G64" s="56">
        <f t="shared" si="3"/>
        <v>-1.1124035559865106</v>
      </c>
      <c r="H64" s="57">
        <f t="shared" si="4"/>
        <v>1.237441671371434</v>
      </c>
      <c r="I64" s="58">
        <f t="shared" si="5"/>
        <v>0.90309769571171872</v>
      </c>
      <c r="J64" s="7"/>
      <c r="K64" s="7"/>
    </row>
    <row r="65" spans="2:11" x14ac:dyDescent="0.25">
      <c r="B65" s="40">
        <v>39479</v>
      </c>
      <c r="C65" s="41">
        <v>36.855338000000003</v>
      </c>
      <c r="D65" s="54">
        <f t="shared" si="0"/>
        <v>42.303198989867305</v>
      </c>
      <c r="E65" s="55">
        <f t="shared" si="1"/>
        <v>1.0028008177329568</v>
      </c>
      <c r="F65" s="55">
        <f t="shared" si="2"/>
        <v>35.377397527100349</v>
      </c>
      <c r="G65" s="56">
        <f t="shared" si="3"/>
        <v>-1.4779404728996539</v>
      </c>
      <c r="H65" s="57">
        <f t="shared" si="4"/>
        <v>2.1843080414348526</v>
      </c>
      <c r="I65" s="58">
        <f t="shared" si="5"/>
        <v>0.86473219709776838</v>
      </c>
      <c r="J65" s="7"/>
      <c r="K65" s="7"/>
    </row>
    <row r="66" spans="2:11" x14ac:dyDescent="0.25">
      <c r="B66" s="40">
        <v>39508</v>
      </c>
      <c r="C66" s="41">
        <v>44.201991</v>
      </c>
      <c r="D66" s="54">
        <f t="shared" si="0"/>
        <v>42.038606551961728</v>
      </c>
      <c r="E66" s="55">
        <f t="shared" si="1"/>
        <v>1.0023558091521863</v>
      </c>
      <c r="F66" s="55">
        <f t="shared" si="2"/>
        <v>44.94187143406338</v>
      </c>
      <c r="G66" s="56">
        <f t="shared" si="3"/>
        <v>0.73988043406338022</v>
      </c>
      <c r="H66" s="57">
        <f t="shared" si="4"/>
        <v>0.54742305670981595</v>
      </c>
      <c r="I66" s="58">
        <f t="shared" si="5"/>
        <v>1.0547295337299398</v>
      </c>
      <c r="J66" s="7"/>
      <c r="K66" s="7"/>
    </row>
    <row r="67" spans="2:11" x14ac:dyDescent="0.25">
      <c r="B67" s="40">
        <v>39539</v>
      </c>
      <c r="C67" s="41">
        <v>40.888962999999997</v>
      </c>
      <c r="D67" s="54">
        <f t="shared" si="0"/>
        <v>41.263259607872172</v>
      </c>
      <c r="E67" s="55">
        <f t="shared" si="1"/>
        <v>1.001333671229832</v>
      </c>
      <c r="F67" s="55">
        <f t="shared" si="2"/>
        <v>42.496640264630159</v>
      </c>
      <c r="G67" s="56">
        <f t="shared" si="3"/>
        <v>1.607677264630162</v>
      </c>
      <c r="H67" s="57">
        <f t="shared" si="4"/>
        <v>2.5846261872087202</v>
      </c>
      <c r="I67" s="58">
        <f t="shared" si="5"/>
        <v>0.9981627866615933</v>
      </c>
      <c r="J67" s="7"/>
      <c r="K67" s="7"/>
    </row>
    <row r="68" spans="2:11" x14ac:dyDescent="0.25">
      <c r="B68" s="40">
        <v>39569</v>
      </c>
      <c r="C68" s="41">
        <v>42.591557999999999</v>
      </c>
      <c r="D68" s="54">
        <f t="shared" si="0"/>
        <v>41.597878281088896</v>
      </c>
      <c r="E68" s="55">
        <f t="shared" si="1"/>
        <v>1.0016666451248648</v>
      </c>
      <c r="F68" s="55">
        <f t="shared" si="2"/>
        <v>42.072534850233197</v>
      </c>
      <c r="G68" s="56">
        <f t="shared" si="3"/>
        <v>-0.51902314976680231</v>
      </c>
      <c r="H68" s="57">
        <f t="shared" si="4"/>
        <v>0.2693850299938525</v>
      </c>
      <c r="I68" s="58">
        <f t="shared" si="5"/>
        <v>1.0215711962704179</v>
      </c>
      <c r="J68" s="7"/>
      <c r="K68" s="7"/>
    </row>
    <row r="69" spans="2:11" x14ac:dyDescent="0.25">
      <c r="B69" s="40">
        <v>39600</v>
      </c>
      <c r="C69" s="41">
        <v>44.660111000000001</v>
      </c>
      <c r="D69" s="54">
        <f t="shared" si="0"/>
        <v>41.394342594544952</v>
      </c>
      <c r="E69" s="55">
        <f t="shared" si="1"/>
        <v>1.001344291422952</v>
      </c>
      <c r="F69" s="55">
        <f t="shared" si="2"/>
        <v>45.199748538065315</v>
      </c>
      <c r="G69" s="56">
        <f t="shared" si="3"/>
        <v>0.539637538065314</v>
      </c>
      <c r="H69" s="57">
        <f t="shared" si="4"/>
        <v>0.29120867248919324</v>
      </c>
      <c r="I69" s="58">
        <f t="shared" si="5"/>
        <v>1.0813144806444785</v>
      </c>
      <c r="J69" s="7"/>
      <c r="K69" s="7"/>
    </row>
    <row r="70" spans="2:11" x14ac:dyDescent="0.25">
      <c r="B70" s="40">
        <v>39630</v>
      </c>
      <c r="C70" s="41">
        <v>46.490098000000003</v>
      </c>
      <c r="D70" s="54">
        <f t="shared" si="0"/>
        <v>40.871109047998402</v>
      </c>
      <c r="E70" s="55">
        <f t="shared" si="1"/>
        <v>1.000657058549854</v>
      </c>
      <c r="F70" s="55">
        <f t="shared" si="2"/>
        <v>47.704712512568854</v>
      </c>
      <c r="G70" s="56">
        <f t="shared" si="3"/>
        <v>1.2146145125688506</v>
      </c>
      <c r="H70" s="57">
        <f t="shared" si="4"/>
        <v>1.4752884141428664</v>
      </c>
      <c r="I70" s="58">
        <f t="shared" si="5"/>
        <v>1.1429982896886606</v>
      </c>
      <c r="J70" s="7"/>
      <c r="K70" s="7"/>
    </row>
    <row r="71" spans="2:11" x14ac:dyDescent="0.25">
      <c r="B71" s="40">
        <v>39661</v>
      </c>
      <c r="C71" s="41">
        <v>44.969555</v>
      </c>
      <c r="D71" s="54">
        <f t="shared" si="0"/>
        <v>40.516334409035778</v>
      </c>
      <c r="E71" s="55">
        <f t="shared" si="1"/>
        <v>1.0001981966371669</v>
      </c>
      <c r="F71" s="55">
        <f t="shared" si="2"/>
        <v>45.747813319550701</v>
      </c>
      <c r="G71" s="56">
        <f t="shared" si="3"/>
        <v>0.77825831955070157</v>
      </c>
      <c r="H71" s="57">
        <f t="shared" si="4"/>
        <v>0.60568601194988192</v>
      </c>
      <c r="I71" s="58">
        <f t="shared" si="5"/>
        <v>1.1134780557710053</v>
      </c>
      <c r="J71" s="7"/>
      <c r="K71" s="7"/>
    </row>
    <row r="72" spans="2:11" x14ac:dyDescent="0.25">
      <c r="B72" s="40">
        <v>39692</v>
      </c>
      <c r="C72" s="41">
        <v>34.883001999999998</v>
      </c>
      <c r="D72" s="54">
        <f t="shared" si="0"/>
        <v>39.588327239322197</v>
      </c>
      <c r="E72" s="55">
        <f t="shared" si="1"/>
        <v>0.99906287293052776</v>
      </c>
      <c r="F72" s="55">
        <f t="shared" si="2"/>
        <v>36.41651958327239</v>
      </c>
      <c r="G72" s="56">
        <f t="shared" si="3"/>
        <v>1.533517583272392</v>
      </c>
      <c r="H72" s="57">
        <f t="shared" si="4"/>
        <v>2.3516761782055977</v>
      </c>
      <c r="I72" s="58">
        <f t="shared" si="5"/>
        <v>0.8883356002563636</v>
      </c>
      <c r="J72" s="7"/>
      <c r="K72" s="7"/>
    </row>
    <row r="73" spans="2:11" x14ac:dyDescent="0.25">
      <c r="B73" s="40">
        <v>39722</v>
      </c>
      <c r="C73" s="41">
        <v>38.128010000000003</v>
      </c>
      <c r="D73" s="54">
        <f t="shared" si="0"/>
        <v>39.447980244840167</v>
      </c>
      <c r="E73" s="55">
        <f t="shared" si="1"/>
        <v>0.99893470779369875</v>
      </c>
      <c r="F73" s="55">
        <f t="shared" si="2"/>
        <v>38.310336475006942</v>
      </c>
      <c r="G73" s="56">
        <f t="shared" si="3"/>
        <v>0.18232647500693844</v>
      </c>
      <c r="H73" s="57">
        <f t="shared" si="4"/>
        <v>3.3242943488455745E-2</v>
      </c>
      <c r="I73" s="58">
        <f t="shared" si="5"/>
        <v>0.96739709253427542</v>
      </c>
      <c r="J73" s="7"/>
      <c r="K73" s="7"/>
    </row>
    <row r="74" spans="2:11" x14ac:dyDescent="0.25">
      <c r="B74" s="40">
        <v>39753</v>
      </c>
      <c r="C74" s="41">
        <v>34.270471000000001</v>
      </c>
      <c r="D74" s="54">
        <f t="shared" si="0"/>
        <v>38.038742380657922</v>
      </c>
      <c r="E74" s="55">
        <f t="shared" si="1"/>
        <v>0.99723149674466216</v>
      </c>
      <c r="F74" s="55">
        <f t="shared" si="2"/>
        <v>36.584593134003846</v>
      </c>
      <c r="G74" s="56">
        <f t="shared" si="3"/>
        <v>2.3141221340038456</v>
      </c>
      <c r="H74" s="57">
        <f t="shared" si="4"/>
        <v>5.3551612510865123</v>
      </c>
      <c r="I74" s="58">
        <f t="shared" si="5"/>
        <v>0.91223098199671582</v>
      </c>
      <c r="J74" s="7"/>
      <c r="K74" s="7"/>
    </row>
    <row r="75" spans="2:11" x14ac:dyDescent="0.25">
      <c r="B75" s="40">
        <v>39783</v>
      </c>
      <c r="C75" s="41">
        <v>37.156359000000002</v>
      </c>
      <c r="D75" s="54">
        <f t="shared" si="0"/>
        <v>38.568628325890188</v>
      </c>
      <c r="E75" s="55">
        <f t="shared" si="1"/>
        <v>0.99805210993534788</v>
      </c>
      <c r="F75" s="55">
        <f t="shared" si="2"/>
        <v>36.055649994197921</v>
      </c>
      <c r="G75" s="56">
        <f t="shared" si="3"/>
        <v>-1.1007090058020808</v>
      </c>
      <c r="H75" s="57">
        <f t="shared" si="4"/>
        <v>1.211560315453805</v>
      </c>
      <c r="I75" s="58">
        <f t="shared" si="5"/>
        <v>0.95808430256062671</v>
      </c>
      <c r="J75" s="7"/>
      <c r="K75" s="7"/>
    </row>
    <row r="76" spans="2:11" x14ac:dyDescent="0.25">
      <c r="B76" s="40">
        <v>39814</v>
      </c>
      <c r="C76" s="41">
        <v>33.303545999999997</v>
      </c>
      <c r="D76" s="54">
        <f t="shared" si="0"/>
        <v>37.60683714722667</v>
      </c>
      <c r="E76" s="55">
        <f t="shared" si="1"/>
        <v>0.99692236236628851</v>
      </c>
      <c r="F76" s="55">
        <f t="shared" si="2"/>
        <v>34.763391942768948</v>
      </c>
      <c r="G76" s="56">
        <f t="shared" si="3"/>
        <v>1.4598459427689505</v>
      </c>
      <c r="H76" s="57">
        <f t="shared" si="4"/>
        <v>2.131150176618966</v>
      </c>
      <c r="I76" s="58">
        <f t="shared" si="5"/>
        <v>0.89277878290159318</v>
      </c>
      <c r="J76" s="7"/>
      <c r="K76" s="7"/>
    </row>
    <row r="77" spans="2:11" x14ac:dyDescent="0.25">
      <c r="B77" s="40">
        <v>39845</v>
      </c>
      <c r="C77" s="41">
        <v>31.687273999999999</v>
      </c>
      <c r="D77" s="54">
        <f t="shared" si="0"/>
        <v>37.026470905849692</v>
      </c>
      <c r="E77" s="55">
        <f t="shared" si="1"/>
        <v>0.99631521601808726</v>
      </c>
      <c r="F77" s="55">
        <f t="shared" si="2"/>
        <v>32.419758619830262</v>
      </c>
      <c r="G77" s="56">
        <f t="shared" si="3"/>
        <v>0.73248461983026303</v>
      </c>
      <c r="H77" s="57">
        <f t="shared" si="4"/>
        <v>0.53653371828788499</v>
      </c>
      <c r="I77" s="58">
        <f t="shared" si="5"/>
        <v>0.85947347870146273</v>
      </c>
      <c r="J77" s="7"/>
      <c r="K77" s="7"/>
    </row>
    <row r="78" spans="2:11" x14ac:dyDescent="0.25">
      <c r="B78" s="40">
        <v>39873</v>
      </c>
      <c r="C78" s="41">
        <v>39.056403000000003</v>
      </c>
      <c r="D78" s="54">
        <f t="shared" si="0"/>
        <v>36.966687725732534</v>
      </c>
      <c r="E78" s="55">
        <f t="shared" si="1"/>
        <v>0.9964169495795222</v>
      </c>
      <c r="F78" s="55">
        <f t="shared" si="2"/>
        <v>38.909010848154871</v>
      </c>
      <c r="G78" s="56">
        <f t="shared" si="3"/>
        <v>-0.14739215184513199</v>
      </c>
      <c r="H78" s="57">
        <f t="shared" si="4"/>
        <v>2.1724446425538446E-2</v>
      </c>
      <c r="I78" s="58">
        <f t="shared" si="5"/>
        <v>1.0557894158008716</v>
      </c>
      <c r="J78" s="7"/>
      <c r="K78" s="7"/>
    </row>
    <row r="79" spans="2:11" x14ac:dyDescent="0.25">
      <c r="B79" s="40">
        <v>39904</v>
      </c>
      <c r="C79" s="41">
        <v>38.136054999999999</v>
      </c>
      <c r="D79" s="54">
        <f t="shared" si="0"/>
        <v>37.586801154925368</v>
      </c>
      <c r="E79" s="55">
        <f t="shared" si="1"/>
        <v>0.9974173900682306</v>
      </c>
      <c r="F79" s="55">
        <f t="shared" si="2"/>
        <v>36.766561873314686</v>
      </c>
      <c r="G79" s="56">
        <f t="shared" si="3"/>
        <v>-1.3694931266853132</v>
      </c>
      <c r="H79" s="57">
        <f t="shared" si="4"/>
        <v>1.8755114240383153</v>
      </c>
      <c r="I79" s="58">
        <f t="shared" si="5"/>
        <v>1.0078482012502354</v>
      </c>
      <c r="J79" s="7"/>
      <c r="K79" s="7"/>
    </row>
    <row r="80" spans="2:11" x14ac:dyDescent="0.25">
      <c r="B80" s="40">
        <v>39934</v>
      </c>
      <c r="C80" s="41">
        <v>38.408752999999997</v>
      </c>
      <c r="D80" s="54">
        <f t="shared" si="0"/>
        <v>37.548966272595095</v>
      </c>
      <c r="E80" s="55">
        <f t="shared" si="1"/>
        <v>0.99749483902185032</v>
      </c>
      <c r="F80" s="55">
        <f t="shared" si="2"/>
        <v>38.298427413693375</v>
      </c>
      <c r="G80" s="56">
        <f t="shared" si="3"/>
        <v>-0.11032558630662237</v>
      </c>
      <c r="H80" s="57">
        <f t="shared" si="4"/>
        <v>1.2171734993899981E-2</v>
      </c>
      <c r="I80" s="58">
        <f t="shared" si="5"/>
        <v>1.0223522339461586</v>
      </c>
      <c r="J80" s="7"/>
      <c r="K80" s="7"/>
    </row>
    <row r="81" spans="2:11" x14ac:dyDescent="0.25">
      <c r="B81" s="40">
        <v>39965</v>
      </c>
      <c r="C81" s="41">
        <v>41.145909000000003</v>
      </c>
      <c r="D81" s="54">
        <f t="shared" si="0"/>
        <v>37.782280168596181</v>
      </c>
      <c r="E81" s="55">
        <f t="shared" si="1"/>
        <v>0.99792329968775484</v>
      </c>
      <c r="F81" s="55">
        <f t="shared" si="2"/>
        <v>40.5005258141003</v>
      </c>
      <c r="G81" s="56">
        <f t="shared" si="3"/>
        <v>-0.64538318589970345</v>
      </c>
      <c r="H81" s="57">
        <f t="shared" si="4"/>
        <v>0.4165194566420512</v>
      </c>
      <c r="I81" s="58">
        <f t="shared" si="5"/>
        <v>1.085855184807476</v>
      </c>
      <c r="J81" s="7"/>
      <c r="K81" s="7"/>
    </row>
    <row r="82" spans="2:11" x14ac:dyDescent="0.25">
      <c r="B82" s="40">
        <v>39995</v>
      </c>
      <c r="C82" s="41">
        <v>44.215515000000003</v>
      </c>
      <c r="D82" s="54">
        <f t="shared" si="0"/>
        <v>38.241349315672764</v>
      </c>
      <c r="E82" s="55">
        <f t="shared" si="1"/>
        <v>0.99862245315817089</v>
      </c>
      <c r="F82" s="55">
        <f t="shared" si="2"/>
        <v>43.095399140772678</v>
      </c>
      <c r="G82" s="56">
        <f t="shared" si="3"/>
        <v>-1.1201158592273259</v>
      </c>
      <c r="H82" s="57">
        <f t="shared" si="4"/>
        <v>1.2546595380925707</v>
      </c>
      <c r="I82" s="58">
        <f t="shared" si="5"/>
        <v>1.1507844521960779</v>
      </c>
      <c r="J82" s="7"/>
      <c r="K82" s="7"/>
    </row>
    <row r="83" spans="2:11" x14ac:dyDescent="0.25">
      <c r="B83" s="40">
        <v>40026</v>
      </c>
      <c r="C83" s="41">
        <v>42.397035000000002</v>
      </c>
      <c r="D83" s="54">
        <f t="shared" si="0"/>
        <v>38.126989576473136</v>
      </c>
      <c r="E83" s="55">
        <f t="shared" si="1"/>
        <v>0.9985431900191708</v>
      </c>
      <c r="F83" s="55">
        <f t="shared" si="2"/>
        <v>42.522246097231211</v>
      </c>
      <c r="G83" s="56">
        <f t="shared" si="3"/>
        <v>0.12521109723120816</v>
      </c>
      <c r="H83" s="57">
        <f t="shared" si="4"/>
        <v>1.5677818869843062E-2</v>
      </c>
      <c r="I83" s="58">
        <f t="shared" si="5"/>
        <v>1.1126050763004189</v>
      </c>
      <c r="J83" s="7"/>
      <c r="K83" s="7"/>
    </row>
    <row r="84" spans="2:11" x14ac:dyDescent="0.25">
      <c r="B84" s="40">
        <v>40057</v>
      </c>
      <c r="C84" s="41">
        <v>34.675395999999999</v>
      </c>
      <c r="D84" s="54">
        <f t="shared" si="0"/>
        <v>38.59948328432268</v>
      </c>
      <c r="E84" s="55">
        <f t="shared" si="1"/>
        <v>0.99922378525543343</v>
      </c>
      <c r="F84" s="55">
        <f t="shared" si="2"/>
        <v>33.820220655166793</v>
      </c>
      <c r="G84" s="56">
        <f t="shared" si="3"/>
        <v>-0.85517534483320645</v>
      </c>
      <c r="H84" s="57">
        <f t="shared" si="4"/>
        <v>0.73132487041059357</v>
      </c>
      <c r="I84" s="58">
        <f t="shared" si="5"/>
        <v>0.89422495080782016</v>
      </c>
      <c r="J84" s="7"/>
      <c r="K84" s="7"/>
    </row>
    <row r="85" spans="2:11" x14ac:dyDescent="0.25">
      <c r="B85" s="40">
        <v>40087</v>
      </c>
      <c r="C85" s="41">
        <v>37.318050999999997</v>
      </c>
      <c r="D85" s="54">
        <f t="shared" si="0"/>
        <v>38.572928183399867</v>
      </c>
      <c r="E85" s="55">
        <f t="shared" si="1"/>
        <v>0.99922812205327605</v>
      </c>
      <c r="F85" s="55">
        <f t="shared" si="2"/>
        <v>37.312043246143872</v>
      </c>
      <c r="G85" s="56">
        <f t="shared" si="3"/>
        <v>-6.0077538561245092E-3</v>
      </c>
      <c r="H85" s="57">
        <f t="shared" si="4"/>
        <v>3.6093106395778907E-5</v>
      </c>
      <c r="I85" s="58">
        <f t="shared" si="5"/>
        <v>0.96743849471791199</v>
      </c>
      <c r="J85" s="7"/>
      <c r="K85" s="7"/>
    </row>
    <row r="86" spans="2:11" x14ac:dyDescent="0.25">
      <c r="B86" s="40">
        <v>40118</v>
      </c>
      <c r="C86" s="41">
        <v>34.576582000000002</v>
      </c>
      <c r="D86" s="54">
        <f t="shared" si="0"/>
        <v>38.192196725668019</v>
      </c>
      <c r="E86" s="55">
        <f t="shared" si="1"/>
        <v>0.99878099696775413</v>
      </c>
      <c r="F86" s="55">
        <f t="shared" si="2"/>
        <v>35.160259761611727</v>
      </c>
      <c r="G86" s="56">
        <f t="shared" si="3"/>
        <v>0.58367776161172458</v>
      </c>
      <c r="H86" s="57">
        <f t="shared" si="4"/>
        <v>0.34067972940007318</v>
      </c>
      <c r="I86" s="58">
        <f t="shared" si="5"/>
        <v>0.90816849266755795</v>
      </c>
      <c r="J86" s="7"/>
      <c r="K86" s="7"/>
    </row>
    <row r="87" spans="2:11" x14ac:dyDescent="0.25">
      <c r="B87" s="40">
        <v>40148</v>
      </c>
      <c r="C87" s="41">
        <v>36.459079000000003</v>
      </c>
      <c r="D87" s="54">
        <f t="shared" si="0"/>
        <v>38.095453996256225</v>
      </c>
      <c r="E87" s="55">
        <f t="shared" si="1"/>
        <v>0.99871642151969753</v>
      </c>
      <c r="F87" s="55">
        <f t="shared" si="2"/>
        <v>36.546739203681042</v>
      </c>
      <c r="G87" s="56">
        <f t="shared" si="3"/>
        <v>8.7660203681039661E-2</v>
      </c>
      <c r="H87" s="57">
        <f t="shared" si="4"/>
        <v>7.6843113094013597E-3</v>
      </c>
      <c r="I87" s="58">
        <f t="shared" si="5"/>
        <v>0.95747262429823721</v>
      </c>
      <c r="J87" s="7"/>
      <c r="K87" s="7"/>
    </row>
    <row r="88" spans="2:11" x14ac:dyDescent="0.25">
      <c r="B88" s="40">
        <v>40179</v>
      </c>
      <c r="C88" s="41">
        <v>33.487141000000001</v>
      </c>
      <c r="D88" s="54">
        <f t="shared" si="0"/>
        <v>37.751639066205655</v>
      </c>
      <c r="E88" s="55">
        <f t="shared" si="1"/>
        <v>0.99833598476122121</v>
      </c>
      <c r="F88" s="55">
        <f t="shared" si="2"/>
        <v>33.967157505129023</v>
      </c>
      <c r="G88" s="56">
        <f t="shared" si="3"/>
        <v>0.48001650512902216</v>
      </c>
      <c r="H88" s="57">
        <f t="shared" si="4"/>
        <v>0.23041584519628056</v>
      </c>
      <c r="I88" s="58">
        <f t="shared" si="5"/>
        <v>0.88939880326661314</v>
      </c>
      <c r="J88" s="7"/>
      <c r="K88" s="7"/>
    </row>
    <row r="89" spans="2:11" x14ac:dyDescent="0.25">
      <c r="B89" s="40">
        <v>40210</v>
      </c>
      <c r="C89" s="41">
        <v>30.718097</v>
      </c>
      <c r="D89" s="54">
        <f t="shared" si="0"/>
        <v>36.620196052206225</v>
      </c>
      <c r="E89" s="55">
        <f t="shared" si="1"/>
        <v>0.99694492541191115</v>
      </c>
      <c r="F89" s="55">
        <f t="shared" si="2"/>
        <v>32.392541030296911</v>
      </c>
      <c r="G89" s="56">
        <f t="shared" si="3"/>
        <v>1.674444030296911</v>
      </c>
      <c r="H89" s="57">
        <f t="shared" si="4"/>
        <v>2.8037628105969628</v>
      </c>
      <c r="I89" s="58">
        <f t="shared" si="5"/>
        <v>0.84731879405508781</v>
      </c>
      <c r="J89" s="7"/>
      <c r="K89" s="7"/>
    </row>
    <row r="90" spans="2:11" x14ac:dyDescent="0.25">
      <c r="B90" s="40">
        <v>40238</v>
      </c>
      <c r="C90" s="41">
        <v>39.369601000000003</v>
      </c>
      <c r="D90" s="54">
        <f t="shared" si="0"/>
        <v>36.93667223580708</v>
      </c>
      <c r="E90" s="55">
        <f t="shared" si="1"/>
        <v>0.99751975410157534</v>
      </c>
      <c r="F90" s="55">
        <f t="shared" si="2"/>
        <v>38.545096389620625</v>
      </c>
      <c r="G90" s="56">
        <f t="shared" si="3"/>
        <v>-0.82450461037937828</v>
      </c>
      <c r="H90" s="57">
        <f t="shared" si="4"/>
        <v>0.67980785253685039</v>
      </c>
      <c r="I90" s="58">
        <f t="shared" si="5"/>
        <v>1.0617231631118402</v>
      </c>
      <c r="J90" s="7"/>
      <c r="K90" s="7"/>
    </row>
    <row r="91" spans="2:11" x14ac:dyDescent="0.25">
      <c r="B91" s="40">
        <v>40269</v>
      </c>
      <c r="C91" s="41">
        <v>37.762307</v>
      </c>
      <c r="D91" s="54">
        <f t="shared" si="0"/>
        <v>37.186886949977463</v>
      </c>
      <c r="E91" s="55">
        <f t="shared" si="1"/>
        <v>0.99797453785104839</v>
      </c>
      <c r="F91" s="55">
        <f t="shared" si="2"/>
        <v>37.134227653566441</v>
      </c>
      <c r="G91" s="56">
        <f t="shared" si="3"/>
        <v>-0.62807934643355878</v>
      </c>
      <c r="H91" s="57">
        <f t="shared" si="4"/>
        <v>0.39448366541640634</v>
      </c>
      <c r="I91" s="58">
        <f t="shared" si="5"/>
        <v>1.0123379125337379</v>
      </c>
      <c r="J91" s="7"/>
      <c r="K91" s="7"/>
    </row>
    <row r="92" spans="2:11" x14ac:dyDescent="0.25">
      <c r="B92" s="40">
        <v>40299</v>
      </c>
      <c r="C92" s="41">
        <v>38.883682999999998</v>
      </c>
      <c r="D92" s="54">
        <f t="shared" si="0"/>
        <v>37.617285064410133</v>
      </c>
      <c r="E92" s="55">
        <f t="shared" si="1"/>
        <v>0.9986428446732537</v>
      </c>
      <c r="F92" s="55">
        <f t="shared" si="2"/>
        <v>37.941092730471773</v>
      </c>
      <c r="G92" s="56">
        <f t="shared" si="3"/>
        <v>-0.94259026952822467</v>
      </c>
      <c r="H92" s="57">
        <f t="shared" si="4"/>
        <v>0.88847641620929119</v>
      </c>
      <c r="I92" s="58">
        <f t="shared" si="5"/>
        <v>1.029013077435295</v>
      </c>
      <c r="J92" s="7"/>
      <c r="K92" s="7"/>
    </row>
    <row r="93" spans="2:11" x14ac:dyDescent="0.25">
      <c r="B93" s="40">
        <v>40330</v>
      </c>
      <c r="C93" s="41">
        <v>41.901958999999998</v>
      </c>
      <c r="D93" s="54">
        <f t="shared" ref="D93:D115" si="6">$I$13*(C93/I81)+(1-$I$13)*D92*E92</f>
        <v>38.127179532980527</v>
      </c>
      <c r="E93" s="55">
        <f t="shared" ref="E93:E115" si="7">$J$13*(D93/D92)+(1-$J$13)*E92</f>
        <v>0.99937565405640849</v>
      </c>
      <c r="F93" s="55">
        <f t="shared" ref="F93:F115" si="8">D92*E92*I81</f>
        <v>40.791488405048071</v>
      </c>
      <c r="G93" s="56">
        <f t="shared" ref="G93:G115" si="9">F93-C93</f>
        <v>-1.1104705949519271</v>
      </c>
      <c r="H93" s="57">
        <f t="shared" ref="H93:H115" si="10">G93*G93</f>
        <v>1.2331449422528871</v>
      </c>
      <c r="I93" s="58">
        <f t="shared" ref="I93:I115" si="11">$K$13*(C93/D93)+(1-$K$13)*I81</f>
        <v>1.0935974155178796</v>
      </c>
      <c r="J93" s="7"/>
      <c r="K93" s="7"/>
    </row>
    <row r="94" spans="2:11" x14ac:dyDescent="0.25">
      <c r="B94" s="40">
        <v>40360</v>
      </c>
      <c r="C94" s="41">
        <v>44.021861000000001</v>
      </c>
      <c r="D94" s="54">
        <f t="shared" si="6"/>
        <v>38.185876773156281</v>
      </c>
      <c r="E94" s="55">
        <f t="shared" si="7"/>
        <v>0.99948199128993576</v>
      </c>
      <c r="F94" s="55">
        <f t="shared" si="8"/>
        <v>43.848771506746779</v>
      </c>
      <c r="G94" s="56">
        <f t="shared" si="9"/>
        <v>-0.17308949325322232</v>
      </c>
      <c r="H94" s="57">
        <f t="shared" si="10"/>
        <v>2.9959972674657293E-2</v>
      </c>
      <c r="I94" s="58">
        <f t="shared" si="11"/>
        <v>1.151989381772663</v>
      </c>
      <c r="J94" s="7"/>
      <c r="K94" s="7"/>
    </row>
    <row r="95" spans="2:11" x14ac:dyDescent="0.25">
      <c r="B95" s="40">
        <v>40391</v>
      </c>
      <c r="C95" s="41">
        <v>42.813205000000004</v>
      </c>
      <c r="D95" s="54">
        <f t="shared" si="6"/>
        <v>38.338356086755013</v>
      </c>
      <c r="E95" s="55">
        <f t="shared" si="7"/>
        <v>0.99970367723819864</v>
      </c>
      <c r="F95" s="55">
        <f t="shared" si="8"/>
        <v>42.463792326165354</v>
      </c>
      <c r="G95" s="56">
        <f t="shared" si="9"/>
        <v>-0.34941267383464947</v>
      </c>
      <c r="H95" s="57">
        <f t="shared" si="10"/>
        <v>0.12208921663627913</v>
      </c>
      <c r="I95" s="58">
        <f t="shared" si="11"/>
        <v>1.1150277721310915</v>
      </c>
      <c r="J95" s="7"/>
      <c r="K95" s="7"/>
    </row>
    <row r="96" spans="2:11" x14ac:dyDescent="0.25">
      <c r="B96" s="40">
        <v>40422</v>
      </c>
      <c r="C96" s="41">
        <v>36.131604000000003</v>
      </c>
      <c r="D96" s="54">
        <f t="shared" si="6"/>
        <v>39.467080165752634</v>
      </c>
      <c r="E96" s="55">
        <f t="shared" si="7"/>
        <v>1.0011650474830436</v>
      </c>
      <c r="F96" s="55">
        <f t="shared" si="8"/>
        <v>34.272955718534</v>
      </c>
      <c r="G96" s="56">
        <f t="shared" si="9"/>
        <v>-1.858648281466003</v>
      </c>
      <c r="H96" s="57">
        <f t="shared" si="10"/>
        <v>3.4545734341965266</v>
      </c>
      <c r="I96" s="58">
        <f t="shared" si="11"/>
        <v>0.9067435559646666</v>
      </c>
      <c r="J96" s="7"/>
      <c r="K96" s="7"/>
    </row>
    <row r="97" spans="2:11" x14ac:dyDescent="0.25">
      <c r="B97" s="40">
        <v>40452</v>
      </c>
      <c r="C97" s="41">
        <v>39.183461000000001</v>
      </c>
      <c r="D97" s="54">
        <f t="shared" si="6"/>
        <v>40.055658071616364</v>
      </c>
      <c r="E97" s="55">
        <f t="shared" si="7"/>
        <v>1.0018406619840263</v>
      </c>
      <c r="F97" s="55">
        <f t="shared" si="8"/>
        <v>38.226456437572992</v>
      </c>
      <c r="G97" s="56">
        <f t="shared" si="9"/>
        <v>-0.95700456242700938</v>
      </c>
      <c r="H97" s="57">
        <f t="shared" si="10"/>
        <v>0.91585773250611169</v>
      </c>
      <c r="I97" s="58">
        <f t="shared" si="11"/>
        <v>0.97378952030211741</v>
      </c>
      <c r="J97" s="7"/>
      <c r="K97" s="7"/>
    </row>
    <row r="98" spans="2:11" x14ac:dyDescent="0.25">
      <c r="B98" s="40">
        <v>40483</v>
      </c>
      <c r="C98" s="41">
        <v>36.671543999999997</v>
      </c>
      <c r="D98" s="54">
        <f t="shared" si="6"/>
        <v>40.266670368773973</v>
      </c>
      <c r="E98" s="55">
        <f t="shared" si="7"/>
        <v>1.0020090886012403</v>
      </c>
      <c r="F98" s="55">
        <f t="shared" si="8"/>
        <v>36.444244902258809</v>
      </c>
      <c r="G98" s="56">
        <f t="shared" si="9"/>
        <v>-0.22729909774118795</v>
      </c>
      <c r="H98" s="57">
        <f t="shared" si="10"/>
        <v>5.1664879833958115E-2</v>
      </c>
      <c r="I98" s="58">
        <f t="shared" si="11"/>
        <v>0.90966902624277513</v>
      </c>
      <c r="J98" s="7"/>
      <c r="K98" s="7"/>
    </row>
    <row r="99" spans="2:11" x14ac:dyDescent="0.25">
      <c r="B99" s="40">
        <v>40513</v>
      </c>
      <c r="C99" s="41">
        <v>37.426385000000003</v>
      </c>
      <c r="D99" s="54">
        <f t="shared" si="6"/>
        <v>39.657077954710623</v>
      </c>
      <c r="E99" s="55">
        <f t="shared" si="7"/>
        <v>1.0011663955311272</v>
      </c>
      <c r="F99" s="55">
        <f t="shared" si="8"/>
        <v>38.631693422905514</v>
      </c>
      <c r="G99" s="56">
        <f t="shared" si="9"/>
        <v>1.2053084229055102</v>
      </c>
      <c r="H99" s="57">
        <f t="shared" si="10"/>
        <v>1.4527683943269682</v>
      </c>
      <c r="I99" s="58">
        <f t="shared" si="11"/>
        <v>0.94939337134595947</v>
      </c>
      <c r="J99" s="7"/>
      <c r="K99" s="7"/>
    </row>
    <row r="100" spans="2:11" x14ac:dyDescent="0.25">
      <c r="B100" s="40">
        <v>40544</v>
      </c>
      <c r="C100" s="41">
        <v>34.327419999999996</v>
      </c>
      <c r="D100" s="54">
        <f t="shared" si="6"/>
        <v>39.096060542704805</v>
      </c>
      <c r="E100" s="55">
        <f t="shared" si="7"/>
        <v>1.0004138719634215</v>
      </c>
      <c r="F100" s="55">
        <f t="shared" si="8"/>
        <v>35.312097561379908</v>
      </c>
      <c r="G100" s="56">
        <f t="shared" si="9"/>
        <v>0.98467756137991103</v>
      </c>
      <c r="H100" s="57">
        <f t="shared" si="10"/>
        <v>0.96958989988508848</v>
      </c>
      <c r="I100" s="58">
        <f t="shared" si="11"/>
        <v>0.88270373872579633</v>
      </c>
      <c r="J100" s="7"/>
      <c r="K100" s="7"/>
    </row>
    <row r="101" spans="2:11" x14ac:dyDescent="0.25">
      <c r="B101" s="40">
        <v>40575</v>
      </c>
      <c r="C101" s="41">
        <v>31.825085999999999</v>
      </c>
      <c r="D101" s="54">
        <f t="shared" si="6"/>
        <v>38.260682720721306</v>
      </c>
      <c r="E101" s="55">
        <f t="shared" si="7"/>
        <v>0.99934349143884793</v>
      </c>
      <c r="F101" s="55">
        <f t="shared" si="8"/>
        <v>33.140537136228502</v>
      </c>
      <c r="G101" s="56">
        <f t="shared" si="9"/>
        <v>1.3154511362285035</v>
      </c>
      <c r="H101" s="57">
        <f t="shared" si="10"/>
        <v>1.7304116918048609</v>
      </c>
      <c r="I101" s="58">
        <f t="shared" si="11"/>
        <v>0.83817943519772919</v>
      </c>
      <c r="J101" s="7"/>
      <c r="K101" s="7"/>
    </row>
    <row r="102" spans="2:11" x14ac:dyDescent="0.25">
      <c r="B102" s="40">
        <v>40603</v>
      </c>
      <c r="C102" s="41">
        <v>40.506780999999997</v>
      </c>
      <c r="D102" s="54">
        <f t="shared" si="6"/>
        <v>38.189686295595109</v>
      </c>
      <c r="E102" s="55">
        <f t="shared" si="7"/>
        <v>0.99928456529217602</v>
      </c>
      <c r="F102" s="55">
        <f t="shared" si="8"/>
        <v>40.595584224141746</v>
      </c>
      <c r="G102" s="56">
        <f t="shared" si="9"/>
        <v>8.8803224141749126E-2</v>
      </c>
      <c r="H102" s="57">
        <f t="shared" si="10"/>
        <v>7.8860126179697357E-3</v>
      </c>
      <c r="I102" s="58">
        <f t="shared" si="11"/>
        <v>1.0611050380277738</v>
      </c>
      <c r="J102" s="7"/>
      <c r="K102" s="7"/>
    </row>
    <row r="103" spans="2:11" x14ac:dyDescent="0.25">
      <c r="B103" s="40">
        <v>40634</v>
      </c>
      <c r="C103" s="41">
        <v>38.505752000000001</v>
      </c>
      <c r="D103" s="54">
        <f t="shared" si="6"/>
        <v>38.093304897550908</v>
      </c>
      <c r="E103" s="55">
        <f t="shared" si="7"/>
        <v>0.99919570004872771</v>
      </c>
      <c r="F103" s="55">
        <f t="shared" si="8"/>
        <v>38.633207978496621</v>
      </c>
      <c r="G103" s="56">
        <f t="shared" si="9"/>
        <v>0.12745597849662005</v>
      </c>
      <c r="H103" s="57">
        <f t="shared" si="10"/>
        <v>1.624502645453087E-2</v>
      </c>
      <c r="I103" s="58">
        <f t="shared" si="11"/>
        <v>1.011448495825289</v>
      </c>
      <c r="J103" s="7"/>
      <c r="K103" s="7"/>
    </row>
    <row r="104" spans="2:11" x14ac:dyDescent="0.25">
      <c r="B104" s="40">
        <v>40664</v>
      </c>
      <c r="C104" s="41">
        <v>40.429592999999997</v>
      </c>
      <c r="D104" s="54">
        <f t="shared" si="6"/>
        <v>38.735698095774069</v>
      </c>
      <c r="E104" s="55">
        <f t="shared" si="7"/>
        <v>1.0000639474555069</v>
      </c>
      <c r="F104" s="55">
        <f t="shared" si="8"/>
        <v>39.166981543509785</v>
      </c>
      <c r="G104" s="56">
        <f t="shared" si="9"/>
        <v>-1.2626114564902124</v>
      </c>
      <c r="H104" s="57">
        <f t="shared" si="10"/>
        <v>1.5941876900603356</v>
      </c>
      <c r="I104" s="58">
        <f t="shared" si="11"/>
        <v>1.037677748164902</v>
      </c>
      <c r="J104" s="7"/>
      <c r="K104" s="7"/>
    </row>
    <row r="105" spans="2:11" x14ac:dyDescent="0.25">
      <c r="B105" s="40">
        <v>40695</v>
      </c>
      <c r="C105" s="41">
        <v>42.570238000000003</v>
      </c>
      <c r="D105" s="54">
        <f t="shared" si="6"/>
        <v>38.841633312156013</v>
      </c>
      <c r="E105" s="55">
        <f t="shared" si="7"/>
        <v>1.0001952007030868</v>
      </c>
      <c r="F105" s="55">
        <f t="shared" si="8"/>
        <v>42.363968220565326</v>
      </c>
      <c r="G105" s="56">
        <f t="shared" si="9"/>
        <v>-0.2062697794346775</v>
      </c>
      <c r="H105" s="57">
        <f t="shared" si="10"/>
        <v>4.2547221908030508E-2</v>
      </c>
      <c r="I105" s="58">
        <f t="shared" si="11"/>
        <v>1.0950090811620221</v>
      </c>
      <c r="J105" s="7"/>
      <c r="K105" s="7"/>
    </row>
    <row r="106" spans="2:11" x14ac:dyDescent="0.25">
      <c r="B106" s="40">
        <v>40725</v>
      </c>
      <c r="C106" s="41">
        <v>45.074086000000001</v>
      </c>
      <c r="D106" s="54">
        <f t="shared" si="6"/>
        <v>39.001677708750819</v>
      </c>
      <c r="E106" s="55">
        <f t="shared" si="7"/>
        <v>1.0003880962350642</v>
      </c>
      <c r="F106" s="55">
        <f t="shared" si="8"/>
        <v>44.753883430884159</v>
      </c>
      <c r="G106" s="56">
        <f t="shared" si="9"/>
        <v>-0.32020256911584255</v>
      </c>
      <c r="H106" s="57">
        <f t="shared" si="10"/>
        <v>0.10252968526838592</v>
      </c>
      <c r="I106" s="58">
        <f t="shared" si="11"/>
        <v>1.1541717862706153</v>
      </c>
      <c r="J106" s="7"/>
      <c r="K106" s="7"/>
    </row>
    <row r="107" spans="2:11" x14ac:dyDescent="0.25">
      <c r="B107" s="40">
        <v>40756</v>
      </c>
      <c r="C107" s="41">
        <v>42.782321000000003</v>
      </c>
      <c r="D107" s="54">
        <f t="shared" si="6"/>
        <v>38.661391530079563</v>
      </c>
      <c r="E107" s="55">
        <f t="shared" si="7"/>
        <v>0.99994026086127785</v>
      </c>
      <c r="F107" s="55">
        <f t="shared" si="8"/>
        <v>43.50483131610563</v>
      </c>
      <c r="G107" s="56">
        <f t="shared" si="9"/>
        <v>0.72251031610562677</v>
      </c>
      <c r="H107" s="57">
        <f t="shared" si="10"/>
        <v>0.52202115687905271</v>
      </c>
      <c r="I107" s="58">
        <f t="shared" si="11"/>
        <v>1.1100600156790028</v>
      </c>
      <c r="J107" s="7"/>
      <c r="K107" s="7"/>
    </row>
    <row r="108" spans="2:11" x14ac:dyDescent="0.25">
      <c r="B108" s="40">
        <v>40787</v>
      </c>
      <c r="C108" s="41">
        <v>36.698979000000001</v>
      </c>
      <c r="D108" s="54">
        <f t="shared" si="6"/>
        <v>39.654248890297936</v>
      </c>
      <c r="E108" s="55">
        <f t="shared" si="7"/>
        <v>1.0012052160243412</v>
      </c>
      <c r="F108" s="55">
        <f t="shared" si="8"/>
        <v>35.053873421213027</v>
      </c>
      <c r="G108" s="56">
        <f t="shared" si="9"/>
        <v>-1.6451055787869748</v>
      </c>
      <c r="H108" s="57">
        <f t="shared" si="10"/>
        <v>2.7063723653560277</v>
      </c>
      <c r="I108" s="58">
        <f t="shared" si="11"/>
        <v>0.91777158173070383</v>
      </c>
      <c r="J108" s="7"/>
      <c r="K108" s="7"/>
    </row>
    <row r="109" spans="2:11" x14ac:dyDescent="0.25">
      <c r="B109" s="40">
        <v>40817</v>
      </c>
      <c r="C109" s="41">
        <v>38.703718000000002</v>
      </c>
      <c r="D109" s="54">
        <f t="shared" si="6"/>
        <v>39.725859931385074</v>
      </c>
      <c r="E109" s="55">
        <f t="shared" si="7"/>
        <v>1.0012347343944747</v>
      </c>
      <c r="F109" s="55">
        <f t="shared" si="8"/>
        <v>38.661431291446419</v>
      </c>
      <c r="G109" s="56">
        <f t="shared" si="9"/>
        <v>-4.2286708553582741E-2</v>
      </c>
      <c r="H109" s="57">
        <f t="shared" si="10"/>
        <v>1.7881657202956478E-3</v>
      </c>
      <c r="I109" s="58">
        <f t="shared" si="11"/>
        <v>0.97407247981597078</v>
      </c>
      <c r="J109" s="7"/>
      <c r="K109" s="7"/>
    </row>
    <row r="110" spans="2:11" x14ac:dyDescent="0.25">
      <c r="B110" s="40">
        <v>40848</v>
      </c>
      <c r="C110" s="41">
        <v>36.827824</v>
      </c>
      <c r="D110" s="54">
        <f t="shared" si="6"/>
        <v>40.164327425573639</v>
      </c>
      <c r="E110" s="55">
        <f t="shared" si="7"/>
        <v>1.0017164578893869</v>
      </c>
      <c r="F110" s="55">
        <f t="shared" si="8"/>
        <v>36.182004391786734</v>
      </c>
      <c r="G110" s="56">
        <f t="shared" si="9"/>
        <v>-0.64581960821326589</v>
      </c>
      <c r="H110" s="57">
        <f t="shared" si="10"/>
        <v>0.41708296635273628</v>
      </c>
      <c r="I110" s="58">
        <f t="shared" si="11"/>
        <v>0.91394332085329522</v>
      </c>
      <c r="J110" s="7"/>
      <c r="K110" s="7"/>
    </row>
    <row r="111" spans="2:11" x14ac:dyDescent="0.25">
      <c r="B111" s="40">
        <v>40878</v>
      </c>
      <c r="C111" s="41">
        <v>37.493287000000002</v>
      </c>
      <c r="D111" s="54">
        <f t="shared" si="6"/>
        <v>39.826582891567554</v>
      </c>
      <c r="E111" s="55">
        <f t="shared" si="7"/>
        <v>1.0012188649314937</v>
      </c>
      <c r="F111" s="55">
        <f t="shared" si="8"/>
        <v>38.197197759047889</v>
      </c>
      <c r="G111" s="56">
        <f t="shared" si="9"/>
        <v>0.70391075904788636</v>
      </c>
      <c r="H111" s="57">
        <f t="shared" si="10"/>
        <v>0.49549035670337155</v>
      </c>
      <c r="I111" s="58">
        <f t="shared" si="11"/>
        <v>0.94469509797530771</v>
      </c>
      <c r="J111" s="7"/>
      <c r="K111" s="7"/>
    </row>
    <row r="112" spans="2:11" x14ac:dyDescent="0.25">
      <c r="B112" s="40">
        <v>40909</v>
      </c>
      <c r="C112" s="41">
        <v>34.313549999999999</v>
      </c>
      <c r="D112" s="54">
        <f t="shared" si="6"/>
        <v>39.325576241818766</v>
      </c>
      <c r="E112" s="55">
        <f t="shared" si="7"/>
        <v>1.0005407696333422</v>
      </c>
      <c r="F112" s="55">
        <f t="shared" si="8"/>
        <v>35.197922905457872</v>
      </c>
      <c r="G112" s="56">
        <f t="shared" si="9"/>
        <v>0.88437290545787306</v>
      </c>
      <c r="H112" s="57">
        <f t="shared" si="10"/>
        <v>0.78211543590800003</v>
      </c>
      <c r="I112" s="58">
        <f t="shared" si="11"/>
        <v>0.87672576421907555</v>
      </c>
      <c r="J112" s="7"/>
      <c r="K112" s="7"/>
    </row>
    <row r="113" spans="2:11" x14ac:dyDescent="0.25">
      <c r="B113" s="40">
        <v>40940</v>
      </c>
      <c r="C113" s="41">
        <v>33.264167999999998</v>
      </c>
      <c r="D113" s="54">
        <f t="shared" si="6"/>
        <v>39.532991695367144</v>
      </c>
      <c r="E113" s="55">
        <f t="shared" si="7"/>
        <v>1.0007733875464346</v>
      </c>
      <c r="F113" s="55">
        <f t="shared" si="8"/>
        <v>32.979714071974826</v>
      </c>
      <c r="G113" s="56">
        <f t="shared" si="9"/>
        <v>-0.28445392802517233</v>
      </c>
      <c r="H113" s="57">
        <f t="shared" si="10"/>
        <v>8.0914037168949918E-2</v>
      </c>
      <c r="I113" s="58">
        <f t="shared" si="11"/>
        <v>0.84009213132804239</v>
      </c>
      <c r="J113" s="7"/>
      <c r="K113" s="7"/>
    </row>
    <row r="114" spans="2:11" x14ac:dyDescent="0.25">
      <c r="B114" s="40">
        <v>40969</v>
      </c>
      <c r="C114" s="41">
        <v>40.781256999999997</v>
      </c>
      <c r="D114" s="54">
        <f t="shared" si="6"/>
        <v>38.943336522909412</v>
      </c>
      <c r="E114" s="55">
        <f t="shared" si="7"/>
        <v>1.0000023963839189</v>
      </c>
      <c r="F114" s="55">
        <f t="shared" si="8"/>
        <v>41.981099224911837</v>
      </c>
      <c r="G114" s="56">
        <f t="shared" si="9"/>
        <v>1.1998422249118406</v>
      </c>
      <c r="H114" s="57">
        <f t="shared" si="10"/>
        <v>1.4396213646813958</v>
      </c>
      <c r="I114" s="58">
        <f t="shared" si="11"/>
        <v>1.0529150228016126</v>
      </c>
      <c r="J114" s="7"/>
      <c r="K114" s="7"/>
    </row>
    <row r="115" spans="2:11" x14ac:dyDescent="0.25">
      <c r="B115" s="42">
        <v>41000</v>
      </c>
      <c r="C115" s="43">
        <v>38.806524000000003</v>
      </c>
      <c r="D115" s="54">
        <f t="shared" si="6"/>
        <v>38.62740238841986</v>
      </c>
      <c r="E115" s="55">
        <f t="shared" si="7"/>
        <v>0.99960360265056603</v>
      </c>
      <c r="F115" s="55">
        <f t="shared" si="8"/>
        <v>39.389273540110253</v>
      </c>
      <c r="G115" s="56">
        <f t="shared" si="9"/>
        <v>0.5827495401102496</v>
      </c>
      <c r="H115" s="57">
        <f t="shared" si="10"/>
        <v>0.33959702649870738</v>
      </c>
      <c r="I115" s="58">
        <f t="shared" si="11"/>
        <v>1.0074381653658795</v>
      </c>
      <c r="J115" s="7"/>
      <c r="K115" s="7"/>
    </row>
    <row r="116" spans="2:11" x14ac:dyDescent="0.25">
      <c r="B116" s="10"/>
      <c r="C116" s="7"/>
      <c r="D116" s="7" t="s">
        <v>16</v>
      </c>
      <c r="E116" s="7" t="s">
        <v>17</v>
      </c>
      <c r="F116" s="7" t="s">
        <v>0</v>
      </c>
      <c r="G116" s="7" t="s">
        <v>7</v>
      </c>
      <c r="H116" s="7" t="s">
        <v>18</v>
      </c>
      <c r="I116" s="7" t="s">
        <v>15</v>
      </c>
      <c r="J116" s="7"/>
      <c r="K116" s="7"/>
    </row>
    <row r="117" spans="2:11" x14ac:dyDescent="0.25">
      <c r="B117" s="10"/>
      <c r="C117" s="7"/>
      <c r="D117" s="7" t="s">
        <v>19</v>
      </c>
      <c r="E117" s="7" t="s">
        <v>0</v>
      </c>
      <c r="F117" s="7"/>
      <c r="G117" s="7"/>
      <c r="H117" s="7"/>
      <c r="I117" s="7"/>
      <c r="J117" s="7"/>
      <c r="K117" s="7"/>
    </row>
    <row r="118" spans="2:11" x14ac:dyDescent="0.25">
      <c r="B118" s="10"/>
      <c r="C118" s="11">
        <v>1</v>
      </c>
      <c r="D118" s="10">
        <v>41030</v>
      </c>
      <c r="E118" s="7">
        <f>$D$115*$E$115^C118*I104</f>
        <v>40.066907213811369</v>
      </c>
      <c r="F118" s="7"/>
      <c r="G118" s="7"/>
      <c r="H118" s="7"/>
      <c r="I118" s="7"/>
      <c r="J118" s="7"/>
      <c r="K118" s="7"/>
    </row>
    <row r="119" spans="2:11" x14ac:dyDescent="0.25">
      <c r="B119" s="10"/>
      <c r="C119" s="11">
        <v>2</v>
      </c>
      <c r="D119" s="10">
        <v>41061</v>
      </c>
      <c r="E119" s="7">
        <f t="shared" ref="E119:E125" si="12">$D$115*$E$115^C119*I105</f>
        <v>42.263829923311576</v>
      </c>
      <c r="F119" s="7"/>
      <c r="G119" s="7"/>
      <c r="H119" s="7"/>
      <c r="I119" s="7"/>
      <c r="J119" s="7"/>
      <c r="K119" s="7"/>
    </row>
    <row r="120" spans="2:11" x14ac:dyDescent="0.25">
      <c r="B120" s="10"/>
      <c r="C120" s="11">
        <v>3</v>
      </c>
      <c r="D120" s="10">
        <v>41091</v>
      </c>
      <c r="E120" s="7">
        <f t="shared" si="12"/>
        <v>44.529661684391513</v>
      </c>
      <c r="F120" s="7"/>
      <c r="G120" s="7"/>
      <c r="H120" s="7"/>
      <c r="I120" s="7"/>
      <c r="J120" s="7"/>
      <c r="K120" s="7"/>
    </row>
    <row r="121" spans="2:11" x14ac:dyDescent="0.25">
      <c r="B121" s="10"/>
      <c r="C121" s="11">
        <v>4</v>
      </c>
      <c r="D121" s="10">
        <v>41122</v>
      </c>
      <c r="E121" s="7">
        <f t="shared" si="12"/>
        <v>42.810787248233886</v>
      </c>
      <c r="F121" s="7"/>
      <c r="G121" s="7"/>
      <c r="H121" s="7"/>
      <c r="I121" s="7"/>
      <c r="J121" s="7"/>
      <c r="K121" s="7"/>
    </row>
    <row r="122" spans="2:11" x14ac:dyDescent="0.25">
      <c r="B122" s="7"/>
      <c r="C122" s="11">
        <v>5</v>
      </c>
      <c r="D122" s="10">
        <v>41153</v>
      </c>
      <c r="E122" s="7">
        <f t="shared" si="12"/>
        <v>35.380924196590946</v>
      </c>
      <c r="F122" s="7"/>
      <c r="G122" s="7"/>
      <c r="H122" s="7"/>
      <c r="I122" s="7"/>
      <c r="J122" s="7"/>
      <c r="K122" s="7"/>
    </row>
    <row r="123" spans="2:11" x14ac:dyDescent="0.25">
      <c r="B123" s="7"/>
      <c r="C123" s="11">
        <v>6</v>
      </c>
      <c r="D123" s="10">
        <v>41183</v>
      </c>
      <c r="E123" s="7">
        <f t="shared" si="12"/>
        <v>37.536489451780582</v>
      </c>
      <c r="F123" s="7"/>
      <c r="G123" s="7"/>
      <c r="H123" s="7"/>
      <c r="I123" s="7"/>
      <c r="J123" s="7"/>
      <c r="K123" s="7"/>
    </row>
    <row r="124" spans="2:11" x14ac:dyDescent="0.25">
      <c r="B124" s="7"/>
      <c r="C124" s="11">
        <v>7</v>
      </c>
      <c r="D124" s="10">
        <v>41214</v>
      </c>
      <c r="E124" s="7">
        <f t="shared" si="12"/>
        <v>35.205414008844023</v>
      </c>
      <c r="F124" s="7"/>
      <c r="G124" s="7"/>
      <c r="H124" s="7"/>
      <c r="I124" s="7"/>
      <c r="J124" s="7"/>
      <c r="K124" s="7"/>
    </row>
    <row r="125" spans="2:11" x14ac:dyDescent="0.25">
      <c r="B125" s="7"/>
      <c r="C125" s="11">
        <v>8</v>
      </c>
      <c r="D125" s="10">
        <v>41244</v>
      </c>
      <c r="E125" s="7">
        <f t="shared" si="12"/>
        <v>36.375558246677059</v>
      </c>
      <c r="F125" s="7"/>
      <c r="G125" s="7"/>
      <c r="H125" s="7"/>
      <c r="I125" s="7"/>
      <c r="J125" s="7"/>
      <c r="K125" s="7"/>
    </row>
    <row r="126" spans="2:11" x14ac:dyDescent="0.25">
      <c r="B126" s="7"/>
      <c r="C126" s="7"/>
      <c r="D126" s="7" t="s">
        <v>20</v>
      </c>
      <c r="E126" s="7">
        <f>SUM(E118:E125)</f>
        <v>314.16957197364093</v>
      </c>
      <c r="F126" s="7"/>
      <c r="G126" s="7"/>
      <c r="H126" s="7"/>
      <c r="I126" s="7"/>
      <c r="J126" s="7"/>
      <c r="K126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workbookViewId="0">
      <selection activeCell="G5" sqref="G5"/>
    </sheetView>
  </sheetViews>
  <sheetFormatPr defaultRowHeight="12.75" x14ac:dyDescent="0.2"/>
  <cols>
    <col min="1" max="3" width="9.140625" style="1"/>
    <col min="4" max="4" width="12.85546875" style="1" bestFit="1" customWidth="1"/>
    <col min="5" max="5" width="9.140625" style="1"/>
    <col min="6" max="6" width="20.7109375" style="1" bestFit="1" customWidth="1"/>
    <col min="7" max="8" width="9.140625" style="1"/>
    <col min="9" max="9" width="10.140625" style="1" bestFit="1" customWidth="1"/>
    <col min="10" max="259" width="9.140625" style="1"/>
    <col min="260" max="260" width="12.85546875" style="1" bestFit="1" customWidth="1"/>
    <col min="261" max="261" width="9.140625" style="1"/>
    <col min="262" max="262" width="20.7109375" style="1" bestFit="1" customWidth="1"/>
    <col min="263" max="264" width="9.140625" style="1"/>
    <col min="265" max="265" width="10.140625" style="1" bestFit="1" customWidth="1"/>
    <col min="266" max="515" width="9.140625" style="1"/>
    <col min="516" max="516" width="12.85546875" style="1" bestFit="1" customWidth="1"/>
    <col min="517" max="517" width="9.140625" style="1"/>
    <col min="518" max="518" width="20.7109375" style="1" bestFit="1" customWidth="1"/>
    <col min="519" max="520" width="9.140625" style="1"/>
    <col min="521" max="521" width="10.140625" style="1" bestFit="1" customWidth="1"/>
    <col min="522" max="771" width="9.140625" style="1"/>
    <col min="772" max="772" width="12.85546875" style="1" bestFit="1" customWidth="1"/>
    <col min="773" max="773" width="9.140625" style="1"/>
    <col min="774" max="774" width="20.7109375" style="1" bestFit="1" customWidth="1"/>
    <col min="775" max="776" width="9.140625" style="1"/>
    <col min="777" max="777" width="10.140625" style="1" bestFit="1" customWidth="1"/>
    <col min="778" max="1027" width="9.140625" style="1"/>
    <col min="1028" max="1028" width="12.85546875" style="1" bestFit="1" customWidth="1"/>
    <col min="1029" max="1029" width="9.140625" style="1"/>
    <col min="1030" max="1030" width="20.7109375" style="1" bestFit="1" customWidth="1"/>
    <col min="1031" max="1032" width="9.140625" style="1"/>
    <col min="1033" max="1033" width="10.140625" style="1" bestFit="1" customWidth="1"/>
    <col min="1034" max="1283" width="9.140625" style="1"/>
    <col min="1284" max="1284" width="12.85546875" style="1" bestFit="1" customWidth="1"/>
    <col min="1285" max="1285" width="9.140625" style="1"/>
    <col min="1286" max="1286" width="20.7109375" style="1" bestFit="1" customWidth="1"/>
    <col min="1287" max="1288" width="9.140625" style="1"/>
    <col min="1289" max="1289" width="10.140625" style="1" bestFit="1" customWidth="1"/>
    <col min="1290" max="1539" width="9.140625" style="1"/>
    <col min="1540" max="1540" width="12.85546875" style="1" bestFit="1" customWidth="1"/>
    <col min="1541" max="1541" width="9.140625" style="1"/>
    <col min="1542" max="1542" width="20.7109375" style="1" bestFit="1" customWidth="1"/>
    <col min="1543" max="1544" width="9.140625" style="1"/>
    <col min="1545" max="1545" width="10.140625" style="1" bestFit="1" customWidth="1"/>
    <col min="1546" max="1795" width="9.140625" style="1"/>
    <col min="1796" max="1796" width="12.85546875" style="1" bestFit="1" customWidth="1"/>
    <col min="1797" max="1797" width="9.140625" style="1"/>
    <col min="1798" max="1798" width="20.7109375" style="1" bestFit="1" customWidth="1"/>
    <col min="1799" max="1800" width="9.140625" style="1"/>
    <col min="1801" max="1801" width="10.140625" style="1" bestFit="1" customWidth="1"/>
    <col min="1802" max="2051" width="9.140625" style="1"/>
    <col min="2052" max="2052" width="12.85546875" style="1" bestFit="1" customWidth="1"/>
    <col min="2053" max="2053" width="9.140625" style="1"/>
    <col min="2054" max="2054" width="20.7109375" style="1" bestFit="1" customWidth="1"/>
    <col min="2055" max="2056" width="9.140625" style="1"/>
    <col min="2057" max="2057" width="10.140625" style="1" bestFit="1" customWidth="1"/>
    <col min="2058" max="2307" width="9.140625" style="1"/>
    <col min="2308" max="2308" width="12.85546875" style="1" bestFit="1" customWidth="1"/>
    <col min="2309" max="2309" width="9.140625" style="1"/>
    <col min="2310" max="2310" width="20.7109375" style="1" bestFit="1" customWidth="1"/>
    <col min="2311" max="2312" width="9.140625" style="1"/>
    <col min="2313" max="2313" width="10.140625" style="1" bestFit="1" customWidth="1"/>
    <col min="2314" max="2563" width="9.140625" style="1"/>
    <col min="2564" max="2564" width="12.85546875" style="1" bestFit="1" customWidth="1"/>
    <col min="2565" max="2565" width="9.140625" style="1"/>
    <col min="2566" max="2566" width="20.7109375" style="1" bestFit="1" customWidth="1"/>
    <col min="2567" max="2568" width="9.140625" style="1"/>
    <col min="2569" max="2569" width="10.140625" style="1" bestFit="1" customWidth="1"/>
    <col min="2570" max="2819" width="9.140625" style="1"/>
    <col min="2820" max="2820" width="12.85546875" style="1" bestFit="1" customWidth="1"/>
    <col min="2821" max="2821" width="9.140625" style="1"/>
    <col min="2822" max="2822" width="20.7109375" style="1" bestFit="1" customWidth="1"/>
    <col min="2823" max="2824" width="9.140625" style="1"/>
    <col min="2825" max="2825" width="10.140625" style="1" bestFit="1" customWidth="1"/>
    <col min="2826" max="3075" width="9.140625" style="1"/>
    <col min="3076" max="3076" width="12.85546875" style="1" bestFit="1" customWidth="1"/>
    <col min="3077" max="3077" width="9.140625" style="1"/>
    <col min="3078" max="3078" width="20.7109375" style="1" bestFit="1" customWidth="1"/>
    <col min="3079" max="3080" width="9.140625" style="1"/>
    <col min="3081" max="3081" width="10.140625" style="1" bestFit="1" customWidth="1"/>
    <col min="3082" max="3331" width="9.140625" style="1"/>
    <col min="3332" max="3332" width="12.85546875" style="1" bestFit="1" customWidth="1"/>
    <col min="3333" max="3333" width="9.140625" style="1"/>
    <col min="3334" max="3334" width="20.7109375" style="1" bestFit="1" customWidth="1"/>
    <col min="3335" max="3336" width="9.140625" style="1"/>
    <col min="3337" max="3337" width="10.140625" style="1" bestFit="1" customWidth="1"/>
    <col min="3338" max="3587" width="9.140625" style="1"/>
    <col min="3588" max="3588" width="12.85546875" style="1" bestFit="1" customWidth="1"/>
    <col min="3589" max="3589" width="9.140625" style="1"/>
    <col min="3590" max="3590" width="20.7109375" style="1" bestFit="1" customWidth="1"/>
    <col min="3591" max="3592" width="9.140625" style="1"/>
    <col min="3593" max="3593" width="10.140625" style="1" bestFit="1" customWidth="1"/>
    <col min="3594" max="3843" width="9.140625" style="1"/>
    <col min="3844" max="3844" width="12.85546875" style="1" bestFit="1" customWidth="1"/>
    <col min="3845" max="3845" width="9.140625" style="1"/>
    <col min="3846" max="3846" width="20.7109375" style="1" bestFit="1" customWidth="1"/>
    <col min="3847" max="3848" width="9.140625" style="1"/>
    <col min="3849" max="3849" width="10.140625" style="1" bestFit="1" customWidth="1"/>
    <col min="3850" max="4099" width="9.140625" style="1"/>
    <col min="4100" max="4100" width="12.85546875" style="1" bestFit="1" customWidth="1"/>
    <col min="4101" max="4101" width="9.140625" style="1"/>
    <col min="4102" max="4102" width="20.7109375" style="1" bestFit="1" customWidth="1"/>
    <col min="4103" max="4104" width="9.140625" style="1"/>
    <col min="4105" max="4105" width="10.140625" style="1" bestFit="1" customWidth="1"/>
    <col min="4106" max="4355" width="9.140625" style="1"/>
    <col min="4356" max="4356" width="12.85546875" style="1" bestFit="1" customWidth="1"/>
    <col min="4357" max="4357" width="9.140625" style="1"/>
    <col min="4358" max="4358" width="20.7109375" style="1" bestFit="1" customWidth="1"/>
    <col min="4359" max="4360" width="9.140625" style="1"/>
    <col min="4361" max="4361" width="10.140625" style="1" bestFit="1" customWidth="1"/>
    <col min="4362" max="4611" width="9.140625" style="1"/>
    <col min="4612" max="4612" width="12.85546875" style="1" bestFit="1" customWidth="1"/>
    <col min="4613" max="4613" width="9.140625" style="1"/>
    <col min="4614" max="4614" width="20.7109375" style="1" bestFit="1" customWidth="1"/>
    <col min="4615" max="4616" width="9.140625" style="1"/>
    <col min="4617" max="4617" width="10.140625" style="1" bestFit="1" customWidth="1"/>
    <col min="4618" max="4867" width="9.140625" style="1"/>
    <col min="4868" max="4868" width="12.85546875" style="1" bestFit="1" customWidth="1"/>
    <col min="4869" max="4869" width="9.140625" style="1"/>
    <col min="4870" max="4870" width="20.7109375" style="1" bestFit="1" customWidth="1"/>
    <col min="4871" max="4872" width="9.140625" style="1"/>
    <col min="4873" max="4873" width="10.140625" style="1" bestFit="1" customWidth="1"/>
    <col min="4874" max="5123" width="9.140625" style="1"/>
    <col min="5124" max="5124" width="12.85546875" style="1" bestFit="1" customWidth="1"/>
    <col min="5125" max="5125" width="9.140625" style="1"/>
    <col min="5126" max="5126" width="20.7109375" style="1" bestFit="1" customWidth="1"/>
    <col min="5127" max="5128" width="9.140625" style="1"/>
    <col min="5129" max="5129" width="10.140625" style="1" bestFit="1" customWidth="1"/>
    <col min="5130" max="5379" width="9.140625" style="1"/>
    <col min="5380" max="5380" width="12.85546875" style="1" bestFit="1" customWidth="1"/>
    <col min="5381" max="5381" width="9.140625" style="1"/>
    <col min="5382" max="5382" width="20.7109375" style="1" bestFit="1" customWidth="1"/>
    <col min="5383" max="5384" width="9.140625" style="1"/>
    <col min="5385" max="5385" width="10.140625" style="1" bestFit="1" customWidth="1"/>
    <col min="5386" max="5635" width="9.140625" style="1"/>
    <col min="5636" max="5636" width="12.85546875" style="1" bestFit="1" customWidth="1"/>
    <col min="5637" max="5637" width="9.140625" style="1"/>
    <col min="5638" max="5638" width="20.7109375" style="1" bestFit="1" customWidth="1"/>
    <col min="5639" max="5640" width="9.140625" style="1"/>
    <col min="5641" max="5641" width="10.140625" style="1" bestFit="1" customWidth="1"/>
    <col min="5642" max="5891" width="9.140625" style="1"/>
    <col min="5892" max="5892" width="12.85546875" style="1" bestFit="1" customWidth="1"/>
    <col min="5893" max="5893" width="9.140625" style="1"/>
    <col min="5894" max="5894" width="20.7109375" style="1" bestFit="1" customWidth="1"/>
    <col min="5895" max="5896" width="9.140625" style="1"/>
    <col min="5897" max="5897" width="10.140625" style="1" bestFit="1" customWidth="1"/>
    <col min="5898" max="6147" width="9.140625" style="1"/>
    <col min="6148" max="6148" width="12.85546875" style="1" bestFit="1" customWidth="1"/>
    <col min="6149" max="6149" width="9.140625" style="1"/>
    <col min="6150" max="6150" width="20.7109375" style="1" bestFit="1" customWidth="1"/>
    <col min="6151" max="6152" width="9.140625" style="1"/>
    <col min="6153" max="6153" width="10.140625" style="1" bestFit="1" customWidth="1"/>
    <col min="6154" max="6403" width="9.140625" style="1"/>
    <col min="6404" max="6404" width="12.85546875" style="1" bestFit="1" customWidth="1"/>
    <col min="6405" max="6405" width="9.140625" style="1"/>
    <col min="6406" max="6406" width="20.7109375" style="1" bestFit="1" customWidth="1"/>
    <col min="6407" max="6408" width="9.140625" style="1"/>
    <col min="6409" max="6409" width="10.140625" style="1" bestFit="1" customWidth="1"/>
    <col min="6410" max="6659" width="9.140625" style="1"/>
    <col min="6660" max="6660" width="12.85546875" style="1" bestFit="1" customWidth="1"/>
    <col min="6661" max="6661" width="9.140625" style="1"/>
    <col min="6662" max="6662" width="20.7109375" style="1" bestFit="1" customWidth="1"/>
    <col min="6663" max="6664" width="9.140625" style="1"/>
    <col min="6665" max="6665" width="10.140625" style="1" bestFit="1" customWidth="1"/>
    <col min="6666" max="6915" width="9.140625" style="1"/>
    <col min="6916" max="6916" width="12.85546875" style="1" bestFit="1" customWidth="1"/>
    <col min="6917" max="6917" width="9.140625" style="1"/>
    <col min="6918" max="6918" width="20.7109375" style="1" bestFit="1" customWidth="1"/>
    <col min="6919" max="6920" width="9.140625" style="1"/>
    <col min="6921" max="6921" width="10.140625" style="1" bestFit="1" customWidth="1"/>
    <col min="6922" max="7171" width="9.140625" style="1"/>
    <col min="7172" max="7172" width="12.85546875" style="1" bestFit="1" customWidth="1"/>
    <col min="7173" max="7173" width="9.140625" style="1"/>
    <col min="7174" max="7174" width="20.7109375" style="1" bestFit="1" customWidth="1"/>
    <col min="7175" max="7176" width="9.140625" style="1"/>
    <col min="7177" max="7177" width="10.140625" style="1" bestFit="1" customWidth="1"/>
    <col min="7178" max="7427" width="9.140625" style="1"/>
    <col min="7428" max="7428" width="12.85546875" style="1" bestFit="1" customWidth="1"/>
    <col min="7429" max="7429" width="9.140625" style="1"/>
    <col min="7430" max="7430" width="20.7109375" style="1" bestFit="1" customWidth="1"/>
    <col min="7431" max="7432" width="9.140625" style="1"/>
    <col min="7433" max="7433" width="10.140625" style="1" bestFit="1" customWidth="1"/>
    <col min="7434" max="7683" width="9.140625" style="1"/>
    <col min="7684" max="7684" width="12.85546875" style="1" bestFit="1" customWidth="1"/>
    <col min="7685" max="7685" width="9.140625" style="1"/>
    <col min="7686" max="7686" width="20.7109375" style="1" bestFit="1" customWidth="1"/>
    <col min="7687" max="7688" width="9.140625" style="1"/>
    <col min="7689" max="7689" width="10.140625" style="1" bestFit="1" customWidth="1"/>
    <col min="7690" max="7939" width="9.140625" style="1"/>
    <col min="7940" max="7940" width="12.85546875" style="1" bestFit="1" customWidth="1"/>
    <col min="7941" max="7941" width="9.140625" style="1"/>
    <col min="7942" max="7942" width="20.7109375" style="1" bestFit="1" customWidth="1"/>
    <col min="7943" max="7944" width="9.140625" style="1"/>
    <col min="7945" max="7945" width="10.140625" style="1" bestFit="1" customWidth="1"/>
    <col min="7946" max="8195" width="9.140625" style="1"/>
    <col min="8196" max="8196" width="12.85546875" style="1" bestFit="1" customWidth="1"/>
    <col min="8197" max="8197" width="9.140625" style="1"/>
    <col min="8198" max="8198" width="20.7109375" style="1" bestFit="1" customWidth="1"/>
    <col min="8199" max="8200" width="9.140625" style="1"/>
    <col min="8201" max="8201" width="10.140625" style="1" bestFit="1" customWidth="1"/>
    <col min="8202" max="8451" width="9.140625" style="1"/>
    <col min="8452" max="8452" width="12.85546875" style="1" bestFit="1" customWidth="1"/>
    <col min="8453" max="8453" width="9.140625" style="1"/>
    <col min="8454" max="8454" width="20.7109375" style="1" bestFit="1" customWidth="1"/>
    <col min="8455" max="8456" width="9.140625" style="1"/>
    <col min="8457" max="8457" width="10.140625" style="1" bestFit="1" customWidth="1"/>
    <col min="8458" max="8707" width="9.140625" style="1"/>
    <col min="8708" max="8708" width="12.85546875" style="1" bestFit="1" customWidth="1"/>
    <col min="8709" max="8709" width="9.140625" style="1"/>
    <col min="8710" max="8710" width="20.7109375" style="1" bestFit="1" customWidth="1"/>
    <col min="8711" max="8712" width="9.140625" style="1"/>
    <col min="8713" max="8713" width="10.140625" style="1" bestFit="1" customWidth="1"/>
    <col min="8714" max="8963" width="9.140625" style="1"/>
    <col min="8964" max="8964" width="12.85546875" style="1" bestFit="1" customWidth="1"/>
    <col min="8965" max="8965" width="9.140625" style="1"/>
    <col min="8966" max="8966" width="20.7109375" style="1" bestFit="1" customWidth="1"/>
    <col min="8967" max="8968" width="9.140625" style="1"/>
    <col min="8969" max="8969" width="10.140625" style="1" bestFit="1" customWidth="1"/>
    <col min="8970" max="9219" width="9.140625" style="1"/>
    <col min="9220" max="9220" width="12.85546875" style="1" bestFit="1" customWidth="1"/>
    <col min="9221" max="9221" width="9.140625" style="1"/>
    <col min="9222" max="9222" width="20.7109375" style="1" bestFit="1" customWidth="1"/>
    <col min="9223" max="9224" width="9.140625" style="1"/>
    <col min="9225" max="9225" width="10.140625" style="1" bestFit="1" customWidth="1"/>
    <col min="9226" max="9475" width="9.140625" style="1"/>
    <col min="9476" max="9476" width="12.85546875" style="1" bestFit="1" customWidth="1"/>
    <col min="9477" max="9477" width="9.140625" style="1"/>
    <col min="9478" max="9478" width="20.7109375" style="1" bestFit="1" customWidth="1"/>
    <col min="9479" max="9480" width="9.140625" style="1"/>
    <col min="9481" max="9481" width="10.140625" style="1" bestFit="1" customWidth="1"/>
    <col min="9482" max="9731" width="9.140625" style="1"/>
    <col min="9732" max="9732" width="12.85546875" style="1" bestFit="1" customWidth="1"/>
    <col min="9733" max="9733" width="9.140625" style="1"/>
    <col min="9734" max="9734" width="20.7109375" style="1" bestFit="1" customWidth="1"/>
    <col min="9735" max="9736" width="9.140625" style="1"/>
    <col min="9737" max="9737" width="10.140625" style="1" bestFit="1" customWidth="1"/>
    <col min="9738" max="9987" width="9.140625" style="1"/>
    <col min="9988" max="9988" width="12.85546875" style="1" bestFit="1" customWidth="1"/>
    <col min="9989" max="9989" width="9.140625" style="1"/>
    <col min="9990" max="9990" width="20.7109375" style="1" bestFit="1" customWidth="1"/>
    <col min="9991" max="9992" width="9.140625" style="1"/>
    <col min="9993" max="9993" width="10.140625" style="1" bestFit="1" customWidth="1"/>
    <col min="9994" max="10243" width="9.140625" style="1"/>
    <col min="10244" max="10244" width="12.85546875" style="1" bestFit="1" customWidth="1"/>
    <col min="10245" max="10245" width="9.140625" style="1"/>
    <col min="10246" max="10246" width="20.7109375" style="1" bestFit="1" customWidth="1"/>
    <col min="10247" max="10248" width="9.140625" style="1"/>
    <col min="10249" max="10249" width="10.140625" style="1" bestFit="1" customWidth="1"/>
    <col min="10250" max="10499" width="9.140625" style="1"/>
    <col min="10500" max="10500" width="12.85546875" style="1" bestFit="1" customWidth="1"/>
    <col min="10501" max="10501" width="9.140625" style="1"/>
    <col min="10502" max="10502" width="20.7109375" style="1" bestFit="1" customWidth="1"/>
    <col min="10503" max="10504" width="9.140625" style="1"/>
    <col min="10505" max="10505" width="10.140625" style="1" bestFit="1" customWidth="1"/>
    <col min="10506" max="10755" width="9.140625" style="1"/>
    <col min="10756" max="10756" width="12.85546875" style="1" bestFit="1" customWidth="1"/>
    <col min="10757" max="10757" width="9.140625" style="1"/>
    <col min="10758" max="10758" width="20.7109375" style="1" bestFit="1" customWidth="1"/>
    <col min="10759" max="10760" width="9.140625" style="1"/>
    <col min="10761" max="10761" width="10.140625" style="1" bestFit="1" customWidth="1"/>
    <col min="10762" max="11011" width="9.140625" style="1"/>
    <col min="11012" max="11012" width="12.85546875" style="1" bestFit="1" customWidth="1"/>
    <col min="11013" max="11013" width="9.140625" style="1"/>
    <col min="11014" max="11014" width="20.7109375" style="1" bestFit="1" customWidth="1"/>
    <col min="11015" max="11016" width="9.140625" style="1"/>
    <col min="11017" max="11017" width="10.140625" style="1" bestFit="1" customWidth="1"/>
    <col min="11018" max="11267" width="9.140625" style="1"/>
    <col min="11268" max="11268" width="12.85546875" style="1" bestFit="1" customWidth="1"/>
    <col min="11269" max="11269" width="9.140625" style="1"/>
    <col min="11270" max="11270" width="20.7109375" style="1" bestFit="1" customWidth="1"/>
    <col min="11271" max="11272" width="9.140625" style="1"/>
    <col min="11273" max="11273" width="10.140625" style="1" bestFit="1" customWidth="1"/>
    <col min="11274" max="11523" width="9.140625" style="1"/>
    <col min="11524" max="11524" width="12.85546875" style="1" bestFit="1" customWidth="1"/>
    <col min="11525" max="11525" width="9.140625" style="1"/>
    <col min="11526" max="11526" width="20.7109375" style="1" bestFit="1" customWidth="1"/>
    <col min="11527" max="11528" width="9.140625" style="1"/>
    <col min="11529" max="11529" width="10.140625" style="1" bestFit="1" customWidth="1"/>
    <col min="11530" max="11779" width="9.140625" style="1"/>
    <col min="11780" max="11780" width="12.85546875" style="1" bestFit="1" customWidth="1"/>
    <col min="11781" max="11781" width="9.140625" style="1"/>
    <col min="11782" max="11782" width="20.7109375" style="1" bestFit="1" customWidth="1"/>
    <col min="11783" max="11784" width="9.140625" style="1"/>
    <col min="11785" max="11785" width="10.140625" style="1" bestFit="1" customWidth="1"/>
    <col min="11786" max="12035" width="9.140625" style="1"/>
    <col min="12036" max="12036" width="12.85546875" style="1" bestFit="1" customWidth="1"/>
    <col min="12037" max="12037" width="9.140625" style="1"/>
    <col min="12038" max="12038" width="20.7109375" style="1" bestFit="1" customWidth="1"/>
    <col min="12039" max="12040" width="9.140625" style="1"/>
    <col min="12041" max="12041" width="10.140625" style="1" bestFit="1" customWidth="1"/>
    <col min="12042" max="12291" width="9.140625" style="1"/>
    <col min="12292" max="12292" width="12.85546875" style="1" bestFit="1" customWidth="1"/>
    <col min="12293" max="12293" width="9.140625" style="1"/>
    <col min="12294" max="12294" width="20.7109375" style="1" bestFit="1" customWidth="1"/>
    <col min="12295" max="12296" width="9.140625" style="1"/>
    <col min="12297" max="12297" width="10.140625" style="1" bestFit="1" customWidth="1"/>
    <col min="12298" max="12547" width="9.140625" style="1"/>
    <col min="12548" max="12548" width="12.85546875" style="1" bestFit="1" customWidth="1"/>
    <col min="12549" max="12549" width="9.140625" style="1"/>
    <col min="12550" max="12550" width="20.7109375" style="1" bestFit="1" customWidth="1"/>
    <col min="12551" max="12552" width="9.140625" style="1"/>
    <col min="12553" max="12553" width="10.140625" style="1" bestFit="1" customWidth="1"/>
    <col min="12554" max="12803" width="9.140625" style="1"/>
    <col min="12804" max="12804" width="12.85546875" style="1" bestFit="1" customWidth="1"/>
    <col min="12805" max="12805" width="9.140625" style="1"/>
    <col min="12806" max="12806" width="20.7109375" style="1" bestFit="1" customWidth="1"/>
    <col min="12807" max="12808" width="9.140625" style="1"/>
    <col min="12809" max="12809" width="10.140625" style="1" bestFit="1" customWidth="1"/>
    <col min="12810" max="13059" width="9.140625" style="1"/>
    <col min="13060" max="13060" width="12.85546875" style="1" bestFit="1" customWidth="1"/>
    <col min="13061" max="13061" width="9.140625" style="1"/>
    <col min="13062" max="13062" width="20.7109375" style="1" bestFit="1" customWidth="1"/>
    <col min="13063" max="13064" width="9.140625" style="1"/>
    <col min="13065" max="13065" width="10.140625" style="1" bestFit="1" customWidth="1"/>
    <col min="13066" max="13315" width="9.140625" style="1"/>
    <col min="13316" max="13316" width="12.85546875" style="1" bestFit="1" customWidth="1"/>
    <col min="13317" max="13317" width="9.140625" style="1"/>
    <col min="13318" max="13318" width="20.7109375" style="1" bestFit="1" customWidth="1"/>
    <col min="13319" max="13320" width="9.140625" style="1"/>
    <col min="13321" max="13321" width="10.140625" style="1" bestFit="1" customWidth="1"/>
    <col min="13322" max="13571" width="9.140625" style="1"/>
    <col min="13572" max="13572" width="12.85546875" style="1" bestFit="1" customWidth="1"/>
    <col min="13573" max="13573" width="9.140625" style="1"/>
    <col min="13574" max="13574" width="20.7109375" style="1" bestFit="1" customWidth="1"/>
    <col min="13575" max="13576" width="9.140625" style="1"/>
    <col min="13577" max="13577" width="10.140625" style="1" bestFit="1" customWidth="1"/>
    <col min="13578" max="13827" width="9.140625" style="1"/>
    <col min="13828" max="13828" width="12.85546875" style="1" bestFit="1" customWidth="1"/>
    <col min="13829" max="13829" width="9.140625" style="1"/>
    <col min="13830" max="13830" width="20.7109375" style="1" bestFit="1" customWidth="1"/>
    <col min="13831" max="13832" width="9.140625" style="1"/>
    <col min="13833" max="13833" width="10.140625" style="1" bestFit="1" customWidth="1"/>
    <col min="13834" max="14083" width="9.140625" style="1"/>
    <col min="14084" max="14084" width="12.85546875" style="1" bestFit="1" customWidth="1"/>
    <col min="14085" max="14085" width="9.140625" style="1"/>
    <col min="14086" max="14086" width="20.7109375" style="1" bestFit="1" customWidth="1"/>
    <col min="14087" max="14088" width="9.140625" style="1"/>
    <col min="14089" max="14089" width="10.140625" style="1" bestFit="1" customWidth="1"/>
    <col min="14090" max="14339" width="9.140625" style="1"/>
    <col min="14340" max="14340" width="12.85546875" style="1" bestFit="1" customWidth="1"/>
    <col min="14341" max="14341" width="9.140625" style="1"/>
    <col min="14342" max="14342" width="20.7109375" style="1" bestFit="1" customWidth="1"/>
    <col min="14343" max="14344" width="9.140625" style="1"/>
    <col min="14345" max="14345" width="10.140625" style="1" bestFit="1" customWidth="1"/>
    <col min="14346" max="14595" width="9.140625" style="1"/>
    <col min="14596" max="14596" width="12.85546875" style="1" bestFit="1" customWidth="1"/>
    <col min="14597" max="14597" width="9.140625" style="1"/>
    <col min="14598" max="14598" width="20.7109375" style="1" bestFit="1" customWidth="1"/>
    <col min="14599" max="14600" width="9.140625" style="1"/>
    <col min="14601" max="14601" width="10.140625" style="1" bestFit="1" customWidth="1"/>
    <col min="14602" max="14851" width="9.140625" style="1"/>
    <col min="14852" max="14852" width="12.85546875" style="1" bestFit="1" customWidth="1"/>
    <col min="14853" max="14853" width="9.140625" style="1"/>
    <col min="14854" max="14854" width="20.7109375" style="1" bestFit="1" customWidth="1"/>
    <col min="14855" max="14856" width="9.140625" style="1"/>
    <col min="14857" max="14857" width="10.140625" style="1" bestFit="1" customWidth="1"/>
    <col min="14858" max="15107" width="9.140625" style="1"/>
    <col min="15108" max="15108" width="12.85546875" style="1" bestFit="1" customWidth="1"/>
    <col min="15109" max="15109" width="9.140625" style="1"/>
    <col min="15110" max="15110" width="20.7109375" style="1" bestFit="1" customWidth="1"/>
    <col min="15111" max="15112" width="9.140625" style="1"/>
    <col min="15113" max="15113" width="10.140625" style="1" bestFit="1" customWidth="1"/>
    <col min="15114" max="15363" width="9.140625" style="1"/>
    <col min="15364" max="15364" width="12.85546875" style="1" bestFit="1" customWidth="1"/>
    <col min="15365" max="15365" width="9.140625" style="1"/>
    <col min="15366" max="15366" width="20.7109375" style="1" bestFit="1" customWidth="1"/>
    <col min="15367" max="15368" width="9.140625" style="1"/>
    <col min="15369" max="15369" width="10.140625" style="1" bestFit="1" customWidth="1"/>
    <col min="15370" max="15619" width="9.140625" style="1"/>
    <col min="15620" max="15620" width="12.85546875" style="1" bestFit="1" customWidth="1"/>
    <col min="15621" max="15621" width="9.140625" style="1"/>
    <col min="15622" max="15622" width="20.7109375" style="1" bestFit="1" customWidth="1"/>
    <col min="15623" max="15624" width="9.140625" style="1"/>
    <col min="15625" max="15625" width="10.140625" style="1" bestFit="1" customWidth="1"/>
    <col min="15626" max="15875" width="9.140625" style="1"/>
    <col min="15876" max="15876" width="12.85546875" style="1" bestFit="1" customWidth="1"/>
    <col min="15877" max="15877" width="9.140625" style="1"/>
    <col min="15878" max="15878" width="20.7109375" style="1" bestFit="1" customWidth="1"/>
    <col min="15879" max="15880" width="9.140625" style="1"/>
    <col min="15881" max="15881" width="10.140625" style="1" bestFit="1" customWidth="1"/>
    <col min="15882" max="16131" width="9.140625" style="1"/>
    <col min="16132" max="16132" width="12.85546875" style="1" bestFit="1" customWidth="1"/>
    <col min="16133" max="16133" width="9.140625" style="1"/>
    <col min="16134" max="16134" width="20.7109375" style="1" bestFit="1" customWidth="1"/>
    <col min="16135" max="16136" width="9.140625" style="1"/>
    <col min="16137" max="16137" width="10.140625" style="1" bestFit="1" customWidth="1"/>
    <col min="16138" max="16384" width="9.140625" style="1"/>
  </cols>
  <sheetData>
    <row r="1" spans="1:9" x14ac:dyDescent="0.2">
      <c r="F1" s="2"/>
    </row>
    <row r="2" spans="1:9" ht="15" x14ac:dyDescent="0.25">
      <c r="A2" s="14" t="s">
        <v>1</v>
      </c>
      <c r="B2" s="37">
        <v>35.067122905085512</v>
      </c>
      <c r="C2" s="13"/>
      <c r="D2" s="13"/>
      <c r="E2" s="13"/>
      <c r="F2" s="13"/>
      <c r="G2" s="13"/>
      <c r="H2" s="13"/>
      <c r="I2" s="30" t="s">
        <v>2</v>
      </c>
    </row>
    <row r="3" spans="1:9" ht="15" x14ac:dyDescent="0.25">
      <c r="A3" s="15" t="s">
        <v>3</v>
      </c>
      <c r="B3" s="16">
        <v>1.0064906001037639</v>
      </c>
      <c r="C3" s="13"/>
      <c r="D3" s="13"/>
      <c r="E3" s="13"/>
      <c r="F3" s="13"/>
      <c r="G3" s="13"/>
      <c r="H3" s="13"/>
      <c r="I3" s="31">
        <f>SUM(I5:I28)</f>
        <v>5.6287676698233255</v>
      </c>
    </row>
    <row r="4" spans="1:9" ht="15" x14ac:dyDescent="0.25">
      <c r="A4" s="12"/>
      <c r="B4" s="12"/>
      <c r="C4" s="34" t="s">
        <v>4</v>
      </c>
      <c r="D4" s="35" t="s">
        <v>5</v>
      </c>
      <c r="E4" s="35" t="s">
        <v>5</v>
      </c>
      <c r="F4" s="35" t="s">
        <v>6</v>
      </c>
      <c r="G4" s="35" t="s">
        <v>0</v>
      </c>
      <c r="H4" s="35" t="s">
        <v>7</v>
      </c>
      <c r="I4" s="36" t="s">
        <v>8</v>
      </c>
    </row>
    <row r="5" spans="1:9" ht="15" x14ac:dyDescent="0.25">
      <c r="A5" s="14">
        <v>1</v>
      </c>
      <c r="B5" s="32">
        <v>0.90304960248898014</v>
      </c>
      <c r="C5" s="17">
        <v>1</v>
      </c>
      <c r="D5" s="18">
        <v>37622</v>
      </c>
      <c r="E5" s="19">
        <f>MONTH(D5)</f>
        <v>1</v>
      </c>
      <c r="F5" s="20">
        <v>32.854790000000001</v>
      </c>
      <c r="G5" s="21">
        <f t="shared" ref="G5:G28" si="0">base*(trend^C5)*VLOOKUP(E5,$A$5:$B$16,2)</f>
        <v>31.872891514151604</v>
      </c>
      <c r="H5" s="22">
        <f>(F5-G5)</f>
        <v>0.98189848584839723</v>
      </c>
      <c r="I5" s="23">
        <f>H5^2</f>
        <v>0.96412463651137514</v>
      </c>
    </row>
    <row r="6" spans="1:9" ht="15" x14ac:dyDescent="0.25">
      <c r="A6" s="17">
        <v>2</v>
      </c>
      <c r="B6" s="33">
        <v>0.87594745518217443</v>
      </c>
      <c r="C6" s="17">
        <v>2</v>
      </c>
      <c r="D6" s="18">
        <v>37653</v>
      </c>
      <c r="E6" s="19">
        <f t="shared" ref="E6:E28" si="1">MONTH(D6)</f>
        <v>2</v>
      </c>
      <c r="F6" s="20">
        <v>30.814269000000003</v>
      </c>
      <c r="G6" s="21">
        <f t="shared" si="0"/>
        <v>31.11699407933197</v>
      </c>
      <c r="H6" s="22">
        <f t="shared" ref="H6:H28" si="2">(F6-G6)</f>
        <v>-0.30272507933196735</v>
      </c>
      <c r="I6" s="23">
        <f t="shared" ref="I6:I28" si="3">H6^2</f>
        <v>9.1642473656545931E-2</v>
      </c>
    </row>
    <row r="7" spans="1:9" ht="15" x14ac:dyDescent="0.25">
      <c r="A7" s="17">
        <v>3</v>
      </c>
      <c r="B7" s="33">
        <v>1.0538147273383673</v>
      </c>
      <c r="C7" s="17">
        <v>3</v>
      </c>
      <c r="D7" s="18">
        <v>37681</v>
      </c>
      <c r="E7" s="19">
        <f t="shared" si="1"/>
        <v>3</v>
      </c>
      <c r="F7" s="20">
        <v>37.586653999999996</v>
      </c>
      <c r="G7" s="21">
        <f t="shared" si="0"/>
        <v>37.678496868747061</v>
      </c>
      <c r="H7" s="22">
        <f t="shared" si="2"/>
        <v>-9.1842868747065154E-2</v>
      </c>
      <c r="I7" s="23">
        <f t="shared" si="3"/>
        <v>8.4351125396906375E-3</v>
      </c>
    </row>
    <row r="8" spans="1:9" ht="15" x14ac:dyDescent="0.25">
      <c r="A8" s="17">
        <v>4</v>
      </c>
      <c r="B8" s="33">
        <v>1.0080060201250036</v>
      </c>
      <c r="C8" s="17">
        <v>4</v>
      </c>
      <c r="D8" s="18">
        <v>37712</v>
      </c>
      <c r="E8" s="19">
        <f t="shared" si="1"/>
        <v>4</v>
      </c>
      <c r="F8" s="20">
        <v>35.226398000000003</v>
      </c>
      <c r="G8" s="21">
        <f t="shared" si="0"/>
        <v>36.274560088847068</v>
      </c>
      <c r="H8" s="22">
        <f t="shared" si="2"/>
        <v>-1.0481620888470644</v>
      </c>
      <c r="I8" s="23">
        <f t="shared" si="3"/>
        <v>1.0986437644962412</v>
      </c>
    </row>
    <row r="9" spans="1:9" ht="15" x14ac:dyDescent="0.25">
      <c r="A9" s="17">
        <v>5</v>
      </c>
      <c r="B9" s="33">
        <v>1.0117055748792807</v>
      </c>
      <c r="C9" s="17">
        <v>5</v>
      </c>
      <c r="D9" s="18">
        <v>37742</v>
      </c>
      <c r="E9" s="19">
        <f t="shared" si="1"/>
        <v>5</v>
      </c>
      <c r="F9" s="20">
        <v>36.569670000000002</v>
      </c>
      <c r="G9" s="21">
        <f t="shared" si="0"/>
        <v>36.644001719859517</v>
      </c>
      <c r="H9" s="22">
        <f t="shared" si="2"/>
        <v>-7.4331719859515033E-2</v>
      </c>
      <c r="I9" s="23">
        <f t="shared" si="3"/>
        <v>5.5252045772734215E-3</v>
      </c>
    </row>
    <row r="10" spans="1:9" ht="15" x14ac:dyDescent="0.25">
      <c r="A10" s="17">
        <v>6</v>
      </c>
      <c r="B10" s="33">
        <v>1.0998653092323514</v>
      </c>
      <c r="C10" s="17">
        <v>6</v>
      </c>
      <c r="D10" s="18">
        <v>37773</v>
      </c>
      <c r="E10" s="19">
        <f t="shared" si="1"/>
        <v>6</v>
      </c>
      <c r="F10" s="20">
        <v>39.750216000000002</v>
      </c>
      <c r="G10" s="21">
        <f t="shared" si="0"/>
        <v>40.095716553112517</v>
      </c>
      <c r="H10" s="22">
        <f t="shared" si="2"/>
        <v>-0.34550055311251526</v>
      </c>
      <c r="I10" s="23">
        <f t="shared" si="3"/>
        <v>0.11937063220105398</v>
      </c>
    </row>
    <row r="11" spans="1:9" ht="15" x14ac:dyDescent="0.25">
      <c r="A11" s="17">
        <v>7</v>
      </c>
      <c r="B11" s="33">
        <v>1.1737055274062</v>
      </c>
      <c r="C11" s="17">
        <v>7</v>
      </c>
      <c r="D11" s="18">
        <v>37803</v>
      </c>
      <c r="E11" s="19">
        <f t="shared" si="1"/>
        <v>7</v>
      </c>
      <c r="F11" s="20">
        <v>43.367508000000001</v>
      </c>
      <c r="G11" s="21">
        <f t="shared" si="0"/>
        <v>43.065287220735904</v>
      </c>
      <c r="H11" s="22">
        <f t="shared" si="2"/>
        <v>0.30222077926409696</v>
      </c>
      <c r="I11" s="23">
        <f t="shared" si="3"/>
        <v>9.1337399418998017E-2</v>
      </c>
    </row>
    <row r="12" spans="1:9" ht="15" x14ac:dyDescent="0.25">
      <c r="A12" s="17">
        <v>8</v>
      </c>
      <c r="B12" s="33">
        <v>1.12914856414952</v>
      </c>
      <c r="C12" s="17">
        <v>8</v>
      </c>
      <c r="D12" s="18">
        <v>37834</v>
      </c>
      <c r="E12" s="19">
        <f t="shared" si="1"/>
        <v>8</v>
      </c>
      <c r="F12" s="20">
        <v>42.092669000000001</v>
      </c>
      <c r="G12" s="21">
        <f t="shared" si="0"/>
        <v>41.699323377451378</v>
      </c>
      <c r="H12" s="22">
        <f t="shared" si="2"/>
        <v>0.39334562254862249</v>
      </c>
      <c r="I12" s="23">
        <f t="shared" si="3"/>
        <v>0.1547207787781634</v>
      </c>
    </row>
    <row r="13" spans="1:9" ht="15" x14ac:dyDescent="0.25">
      <c r="A13" s="17">
        <v>9</v>
      </c>
      <c r="B13" s="33">
        <v>0.87964396394576394</v>
      </c>
      <c r="C13" s="17">
        <v>9</v>
      </c>
      <c r="D13" s="18">
        <v>37865</v>
      </c>
      <c r="E13" s="19">
        <f t="shared" si="1"/>
        <v>9</v>
      </c>
      <c r="F13" s="20">
        <v>32.549731999999999</v>
      </c>
      <c r="G13" s="21">
        <f t="shared" si="0"/>
        <v>32.695996006227176</v>
      </c>
      <c r="H13" s="22">
        <f t="shared" si="2"/>
        <v>-0.14626400622717739</v>
      </c>
      <c r="I13" s="23">
        <f t="shared" si="3"/>
        <v>2.1393159517623786E-2</v>
      </c>
    </row>
    <row r="14" spans="1:9" ht="15" x14ac:dyDescent="0.25">
      <c r="A14" s="17">
        <v>10</v>
      </c>
      <c r="B14" s="33">
        <v>0.97735861576045513</v>
      </c>
      <c r="C14" s="17">
        <v>10</v>
      </c>
      <c r="D14" s="18">
        <v>37895</v>
      </c>
      <c r="E14" s="19">
        <f t="shared" si="1"/>
        <v>10</v>
      </c>
      <c r="F14" s="20">
        <v>36.442428</v>
      </c>
      <c r="G14" s="21">
        <f t="shared" si="0"/>
        <v>36.563799073863322</v>
      </c>
      <c r="H14" s="22">
        <f t="shared" si="2"/>
        <v>-0.12137107386332247</v>
      </c>
      <c r="I14" s="23">
        <f t="shared" si="3"/>
        <v>1.4730937570736078E-2</v>
      </c>
    </row>
    <row r="15" spans="1:9" ht="15" x14ac:dyDescent="0.25">
      <c r="A15" s="17">
        <v>11</v>
      </c>
      <c r="B15" s="33">
        <v>0.91814604102738639</v>
      </c>
      <c r="C15" s="17">
        <v>11</v>
      </c>
      <c r="D15" s="18">
        <v>37926</v>
      </c>
      <c r="E15" s="19">
        <f t="shared" si="1"/>
        <v>11</v>
      </c>
      <c r="F15" s="20">
        <v>34.350366000000001</v>
      </c>
      <c r="G15" s="21">
        <f t="shared" si="0"/>
        <v>34.571550457067765</v>
      </c>
      <c r="H15" s="22">
        <f t="shared" si="2"/>
        <v>-0.22118445706776413</v>
      </c>
      <c r="I15" s="23">
        <f t="shared" si="3"/>
        <v>4.8922564048361594E-2</v>
      </c>
    </row>
    <row r="16" spans="1:9" ht="15" x14ac:dyDescent="0.25">
      <c r="A16" s="15">
        <v>12</v>
      </c>
      <c r="B16" s="16">
        <v>0.96960861593299974</v>
      </c>
      <c r="C16" s="17">
        <v>12</v>
      </c>
      <c r="D16" s="18">
        <v>37956</v>
      </c>
      <c r="E16" s="19">
        <f t="shared" si="1"/>
        <v>12</v>
      </c>
      <c r="F16" s="20">
        <v>37.389381999999998</v>
      </c>
      <c r="G16" s="21">
        <f t="shared" si="0"/>
        <v>36.746271578521068</v>
      </c>
      <c r="H16" s="22">
        <f t="shared" si="2"/>
        <v>0.64311042147893005</v>
      </c>
      <c r="I16" s="23">
        <f t="shared" si="3"/>
        <v>0.41359101421480704</v>
      </c>
    </row>
    <row r="17" spans="1:9" ht="15" x14ac:dyDescent="0.25">
      <c r="A17" s="12"/>
      <c r="B17" s="12"/>
      <c r="C17" s="17">
        <v>13</v>
      </c>
      <c r="D17" s="18">
        <v>37987</v>
      </c>
      <c r="E17" s="19">
        <f t="shared" si="1"/>
        <v>1</v>
      </c>
      <c r="F17" s="20">
        <v>33.537391999999997</v>
      </c>
      <c r="G17" s="21">
        <f t="shared" si="0"/>
        <v>34.445948146848409</v>
      </c>
      <c r="H17" s="22">
        <f t="shared" si="2"/>
        <v>-0.90855614684841157</v>
      </c>
      <c r="I17" s="23">
        <f t="shared" si="3"/>
        <v>0.8254742719760324</v>
      </c>
    </row>
    <row r="18" spans="1:9" ht="15" x14ac:dyDescent="0.25">
      <c r="A18" s="12" t="s">
        <v>9</v>
      </c>
      <c r="B18" s="12">
        <f>AVERAGE(B5:B16)</f>
        <v>1.0000000014557069</v>
      </c>
      <c r="C18" s="17">
        <v>14</v>
      </c>
      <c r="D18" s="18">
        <v>38018</v>
      </c>
      <c r="E18" s="19">
        <f t="shared" si="1"/>
        <v>2</v>
      </c>
      <c r="F18" s="20">
        <v>33.909138999999996</v>
      </c>
      <c r="G18" s="21">
        <f t="shared" si="0"/>
        <v>33.629028105798092</v>
      </c>
      <c r="H18" s="22">
        <f t="shared" si="2"/>
        <v>0.28011089420190416</v>
      </c>
      <c r="I18" s="23">
        <f t="shared" si="3"/>
        <v>7.8462113050590351E-2</v>
      </c>
    </row>
    <row r="19" spans="1:9" ht="15" x14ac:dyDescent="0.25">
      <c r="A19" s="13"/>
      <c r="B19" s="13"/>
      <c r="C19" s="17">
        <v>15</v>
      </c>
      <c r="D19" s="18">
        <v>38047</v>
      </c>
      <c r="E19" s="19">
        <f t="shared" si="1"/>
        <v>3</v>
      </c>
      <c r="F19" s="20">
        <v>40.805211</v>
      </c>
      <c r="G19" s="21">
        <f t="shared" si="0"/>
        <v>40.720232389828652</v>
      </c>
      <c r="H19" s="22">
        <f t="shared" si="2"/>
        <v>8.4978610171347668E-2</v>
      </c>
      <c r="I19" s="23">
        <f t="shared" si="3"/>
        <v>7.221364186653873E-3</v>
      </c>
    </row>
    <row r="20" spans="1:9" ht="15" x14ac:dyDescent="0.25">
      <c r="A20" s="13"/>
      <c r="B20" s="13"/>
      <c r="C20" s="17">
        <v>16</v>
      </c>
      <c r="D20" s="18">
        <v>38078</v>
      </c>
      <c r="E20" s="19">
        <f t="shared" si="1"/>
        <v>4</v>
      </c>
      <c r="F20" s="20">
        <v>40.172829</v>
      </c>
      <c r="G20" s="21">
        <f t="shared" si="0"/>
        <v>39.202957639264639</v>
      </c>
      <c r="H20" s="22">
        <f t="shared" si="2"/>
        <v>0.96987136073536107</v>
      </c>
      <c r="I20" s="23">
        <f t="shared" si="3"/>
        <v>0.94065045637466083</v>
      </c>
    </row>
    <row r="21" spans="1:9" ht="15" x14ac:dyDescent="0.25">
      <c r="A21" s="13"/>
      <c r="B21" s="13"/>
      <c r="C21" s="17">
        <v>17</v>
      </c>
      <c r="D21" s="18">
        <v>38108</v>
      </c>
      <c r="E21" s="19">
        <f t="shared" si="1"/>
        <v>5</v>
      </c>
      <c r="F21" s="20">
        <v>39.671006999999996</v>
      </c>
      <c r="G21" s="21">
        <f t="shared" si="0"/>
        <v>39.602223807490752</v>
      </c>
      <c r="H21" s="22">
        <f t="shared" si="2"/>
        <v>6.8783192509243918E-2</v>
      </c>
      <c r="I21" s="23">
        <f t="shared" si="3"/>
        <v>4.7311275717637083E-3</v>
      </c>
    </row>
    <row r="22" spans="1:9" ht="15" x14ac:dyDescent="0.25">
      <c r="A22" s="13"/>
      <c r="B22" s="13"/>
      <c r="C22" s="17">
        <v>18</v>
      </c>
      <c r="D22" s="18">
        <v>38139</v>
      </c>
      <c r="E22" s="19">
        <f t="shared" si="1"/>
        <v>6</v>
      </c>
      <c r="F22" s="20">
        <v>43.652276999999998</v>
      </c>
      <c r="G22" s="21">
        <f t="shared" si="0"/>
        <v>43.332591041701349</v>
      </c>
      <c r="H22" s="22">
        <f t="shared" si="2"/>
        <v>0.3196859582986491</v>
      </c>
      <c r="I22" s="23">
        <f t="shared" si="3"/>
        <v>0.10219911193332561</v>
      </c>
    </row>
    <row r="23" spans="1:9" ht="15" x14ac:dyDescent="0.25">
      <c r="A23" s="13"/>
      <c r="B23" s="13"/>
      <c r="C23" s="17">
        <v>19</v>
      </c>
      <c r="D23" s="18">
        <v>38169</v>
      </c>
      <c r="E23" s="19">
        <f t="shared" si="1"/>
        <v>7</v>
      </c>
      <c r="F23" s="20">
        <v>46.262249000000004</v>
      </c>
      <c r="G23" s="21">
        <f t="shared" si="0"/>
        <v>46.541891245604731</v>
      </c>
      <c r="H23" s="22">
        <f t="shared" si="2"/>
        <v>-0.27964224560472672</v>
      </c>
      <c r="I23" s="23">
        <f t="shared" si="3"/>
        <v>7.8199785526854304E-2</v>
      </c>
    </row>
    <row r="24" spans="1:9" ht="15" x14ac:dyDescent="0.25">
      <c r="A24" s="13"/>
      <c r="B24" s="13"/>
      <c r="C24" s="17">
        <v>20</v>
      </c>
      <c r="D24" s="18">
        <v>38200</v>
      </c>
      <c r="E24" s="19">
        <f t="shared" si="1"/>
        <v>8</v>
      </c>
      <c r="F24" s="20">
        <v>44.701690999999997</v>
      </c>
      <c r="G24" s="21">
        <f t="shared" si="0"/>
        <v>45.06565493691096</v>
      </c>
      <c r="H24" s="22">
        <f t="shared" si="2"/>
        <v>-0.36396393691096307</v>
      </c>
      <c r="I24" s="23">
        <f t="shared" si="3"/>
        <v>0.13246974737172751</v>
      </c>
    </row>
    <row r="25" spans="1:9" ht="15" x14ac:dyDescent="0.25">
      <c r="A25" s="13"/>
      <c r="B25" s="13"/>
      <c r="C25" s="17">
        <v>21</v>
      </c>
      <c r="D25" s="18">
        <v>38231</v>
      </c>
      <c r="E25" s="19">
        <f t="shared" si="1"/>
        <v>9</v>
      </c>
      <c r="F25" s="20">
        <v>35.470844</v>
      </c>
      <c r="G25" s="21">
        <f t="shared" si="0"/>
        <v>35.335500782538354</v>
      </c>
      <c r="H25" s="22">
        <f t="shared" si="2"/>
        <v>0.13534321746164579</v>
      </c>
      <c r="I25" s="23">
        <f t="shared" si="3"/>
        <v>1.8317786512870343E-2</v>
      </c>
    </row>
    <row r="26" spans="1:9" ht="15" x14ac:dyDescent="0.25">
      <c r="A26" s="13"/>
      <c r="B26" s="13"/>
      <c r="C26" s="17">
        <v>22</v>
      </c>
      <c r="D26" s="18">
        <v>38261</v>
      </c>
      <c r="E26" s="19">
        <f t="shared" si="1"/>
        <v>10</v>
      </c>
      <c r="F26" s="20">
        <v>39.627851</v>
      </c>
      <c r="G26" s="21">
        <f t="shared" si="0"/>
        <v>39.51554650731552</v>
      </c>
      <c r="H26" s="22">
        <f t="shared" si="2"/>
        <v>0.11230449268447984</v>
      </c>
      <c r="I26" s="23">
        <f t="shared" si="3"/>
        <v>1.2612299077118385E-2</v>
      </c>
    </row>
    <row r="27" spans="1:9" ht="15" x14ac:dyDescent="0.25">
      <c r="A27" s="13"/>
      <c r="B27" s="13"/>
      <c r="C27" s="17">
        <v>23</v>
      </c>
      <c r="D27" s="18">
        <v>38292</v>
      </c>
      <c r="E27" s="19">
        <f t="shared" si="1"/>
        <v>11</v>
      </c>
      <c r="F27" s="20">
        <v>37.567115999999999</v>
      </c>
      <c r="G27" s="21">
        <f t="shared" si="0"/>
        <v>37.362466278642167</v>
      </c>
      <c r="H27" s="22">
        <f t="shared" si="2"/>
        <v>0.20464972135783199</v>
      </c>
      <c r="I27" s="23">
        <f t="shared" si="3"/>
        <v>4.1881508451838273E-2</v>
      </c>
    </row>
    <row r="28" spans="1:9" ht="15" x14ac:dyDescent="0.25">
      <c r="A28" s="13"/>
      <c r="B28" s="13"/>
      <c r="C28" s="15">
        <v>24</v>
      </c>
      <c r="D28" s="24">
        <v>38322</v>
      </c>
      <c r="E28" s="25">
        <f t="shared" si="1"/>
        <v>12</v>
      </c>
      <c r="F28" s="26">
        <v>39.117677999999998</v>
      </c>
      <c r="G28" s="27">
        <f t="shared" si="0"/>
        <v>39.712749777400859</v>
      </c>
      <c r="H28" s="28">
        <f t="shared" si="2"/>
        <v>-0.59507177740086092</v>
      </c>
      <c r="I28" s="29">
        <f t="shared" si="3"/>
        <v>0.35411042025901979</v>
      </c>
    </row>
    <row r="29" spans="1:9" ht="15" x14ac:dyDescent="0.25">
      <c r="C29" s="3"/>
      <c r="D29" s="6"/>
      <c r="E29" s="4"/>
      <c r="F29" s="2"/>
      <c r="G29" s="3"/>
      <c r="H29" s="5"/>
      <c r="I29" s="5"/>
    </row>
    <row r="30" spans="1:9" ht="15" x14ac:dyDescent="0.25">
      <c r="C30" s="3"/>
      <c r="D30" s="6"/>
      <c r="E30" s="4"/>
      <c r="F30" s="2"/>
      <c r="G30" s="3"/>
      <c r="H30" s="5"/>
      <c r="I30" s="5"/>
    </row>
    <row r="31" spans="1:9" ht="15" x14ac:dyDescent="0.25">
      <c r="C31" s="3"/>
      <c r="D31" s="6"/>
      <c r="E31" s="4"/>
      <c r="F31" s="2"/>
      <c r="G31" s="3"/>
      <c r="H31" s="5"/>
      <c r="I31" s="5"/>
    </row>
    <row r="32" spans="1:9" ht="15" x14ac:dyDescent="0.25">
      <c r="C32" s="3"/>
      <c r="D32" s="6"/>
      <c r="E32" s="4"/>
      <c r="F32" s="2"/>
      <c r="G32" s="3"/>
      <c r="H32" s="5"/>
      <c r="I32" s="5"/>
    </row>
    <row r="33" spans="3:9" ht="15" x14ac:dyDescent="0.25">
      <c r="C33" s="3"/>
      <c r="D33" s="6"/>
      <c r="E33" s="4"/>
      <c r="F33" s="2"/>
      <c r="G33" s="3"/>
      <c r="H33" s="5"/>
      <c r="I33" s="5"/>
    </row>
    <row r="34" spans="3:9" ht="15" x14ac:dyDescent="0.25">
      <c r="C34" s="3"/>
      <c r="D34" s="6"/>
      <c r="E34" s="4"/>
      <c r="F34" s="2"/>
      <c r="G34" s="3"/>
      <c r="H34" s="5"/>
      <c r="I34" s="5"/>
    </row>
    <row r="35" spans="3:9" ht="15" x14ac:dyDescent="0.25">
      <c r="C35" s="3"/>
      <c r="D35" s="6"/>
      <c r="E35" s="4"/>
      <c r="F35" s="2"/>
      <c r="G35" s="3"/>
      <c r="H35" s="5"/>
      <c r="I35" s="5"/>
    </row>
    <row r="36" spans="3:9" ht="15" x14ac:dyDescent="0.25">
      <c r="C36" s="3"/>
      <c r="D36" s="6"/>
      <c r="E36" s="4"/>
      <c r="F36" s="2"/>
      <c r="G36" s="3"/>
      <c r="H36" s="5"/>
      <c r="I36" s="5"/>
    </row>
    <row r="37" spans="3:9" ht="15" x14ac:dyDescent="0.25">
      <c r="C37" s="3"/>
      <c r="D37" s="6"/>
      <c r="E37" s="4"/>
      <c r="F37" s="2"/>
      <c r="G37" s="3"/>
      <c r="H37" s="5"/>
      <c r="I37" s="5"/>
    </row>
    <row r="38" spans="3:9" ht="15" x14ac:dyDescent="0.25">
      <c r="C38" s="3"/>
      <c r="D38" s="6"/>
      <c r="E38" s="4"/>
      <c r="F38" s="2"/>
      <c r="G38" s="3"/>
      <c r="H38" s="5"/>
      <c r="I3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winter</vt:lpstr>
      <vt:lpstr>Initial</vt:lpstr>
      <vt:lpstr>base</vt:lpstr>
      <vt:lpstr>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2019-05-08T08:16:42Z</dcterms:created>
  <dcterms:modified xsi:type="dcterms:W3CDTF">2019-05-10T08:06:00Z</dcterms:modified>
</cp:coreProperties>
</file>