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7_Marketing_Analytics\02_Forecasting\Presentation\"/>
    </mc:Choice>
  </mc:AlternateContent>
  <bookViews>
    <workbookView xWindow="0" yWindow="0" windowWidth="20490" windowHeight="9495" activeTab="1"/>
  </bookViews>
  <sheets>
    <sheet name="Logistic" sheetId="13" r:id="rId1"/>
    <sheet name="Gompertz" sheetId="15" r:id="rId2"/>
  </sheets>
  <externalReferences>
    <externalReference r:id="rId3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lp">[1]data!$H$11</definedName>
    <definedName name="base">#REF!</definedName>
    <definedName name="bet">[1]data!$I$11</definedName>
    <definedName name="gam">[1]data!$J$11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olver_adj" localSheetId="1" hidden="1">Gompertz!$D$3:$F$3</definedName>
    <definedName name="solver_adj" localSheetId="0" hidden="1">Logistic!$D$3:$F$3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Gompertz!$D$3:$F$3</definedName>
    <definedName name="solver_lhs1" localSheetId="0" hidden="1">Logistic!$D$3</definedName>
    <definedName name="solver_lhs2" localSheetId="1" hidden="1">Gompertz!$D$3:$F$3</definedName>
    <definedName name="solver_lhs2" localSheetId="0" hidden="1">Logistic!$D$3:$F$3</definedName>
    <definedName name="solver_lhs3" localSheetId="0" hidden="1">Logistic!$E$3:$F$3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1</definedName>
    <definedName name="solver_msl" localSheetId="0" hidden="1">1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3</definedName>
    <definedName name="solver_nwt" localSheetId="1" hidden="1">1</definedName>
    <definedName name="solver_nwt" localSheetId="0" hidden="1">1</definedName>
    <definedName name="solver_opt" localSheetId="1" hidden="1">Gompertz!$H$3</definedName>
    <definedName name="solver_opt" localSheetId="0" hidden="1">Logistic!$H$3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3</definedName>
    <definedName name="solver_rel2" localSheetId="0" hidden="1">3</definedName>
    <definedName name="solver_rel3" localSheetId="0" hidden="1">1</definedName>
    <definedName name="solver_rhs1" localSheetId="1" hidden="1">1000</definedName>
    <definedName name="solver_rhs1" localSheetId="0" hidden="1">200</definedName>
    <definedName name="solver_rhs2" localSheetId="1" hidden="1">0</definedName>
    <definedName name="solver_rhs2" localSheetId="0" hidden="1">0</definedName>
    <definedName name="solver_rhs3" localSheetId="0" hidden="1">1000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3600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  <definedName name="trend">#REF!</definedName>
  </definedNames>
  <calcPr calcId="162913"/>
</workbook>
</file>

<file path=xl/calcChain.xml><?xml version="1.0" encoding="utf-8"?>
<calcChain xmlns="http://schemas.openxmlformats.org/spreadsheetml/2006/main">
  <c r="F17" i="15" l="1"/>
  <c r="F18" i="15"/>
  <c r="F19" i="15"/>
  <c r="F7" i="15"/>
  <c r="G7" i="15" s="1"/>
  <c r="F8" i="15"/>
  <c r="G8" i="15" s="1"/>
  <c r="F9" i="15"/>
  <c r="G9" i="15" s="1"/>
  <c r="F10" i="15"/>
  <c r="G10" i="15" s="1"/>
  <c r="F11" i="15"/>
  <c r="G11" i="15" s="1"/>
  <c r="F12" i="15"/>
  <c r="G12" i="15" s="1"/>
  <c r="F13" i="15"/>
  <c r="G13" i="15" s="1"/>
  <c r="F14" i="15"/>
  <c r="G14" i="15" s="1"/>
  <c r="F15" i="15"/>
  <c r="G15" i="15" s="1"/>
  <c r="F16" i="15"/>
  <c r="G16" i="15" s="1"/>
  <c r="F6" i="15"/>
  <c r="G6" i="15" s="1"/>
  <c r="J3" i="13"/>
  <c r="F17" i="13"/>
  <c r="F18" i="13"/>
  <c r="F19" i="13"/>
  <c r="F7" i="13"/>
  <c r="G7" i="13" s="1"/>
  <c r="F8" i="13"/>
  <c r="G8" i="13" s="1"/>
  <c r="F9" i="13"/>
  <c r="G9" i="13" s="1"/>
  <c r="F10" i="13"/>
  <c r="G10" i="13" s="1"/>
  <c r="F11" i="13"/>
  <c r="G11" i="13" s="1"/>
  <c r="F12" i="13"/>
  <c r="G12" i="13" s="1"/>
  <c r="F13" i="13"/>
  <c r="G13" i="13" s="1"/>
  <c r="F14" i="13"/>
  <c r="G14" i="13" s="1"/>
  <c r="F15" i="13"/>
  <c r="G15" i="13" s="1"/>
  <c r="F16" i="13"/>
  <c r="G16" i="13" s="1"/>
  <c r="F6" i="13"/>
  <c r="G6" i="13" s="1"/>
  <c r="H3" i="15" l="1"/>
  <c r="H3" i="13"/>
</calcChain>
</file>

<file path=xl/sharedStrings.xml><?xml version="1.0" encoding="utf-8"?>
<sst xmlns="http://schemas.openxmlformats.org/spreadsheetml/2006/main" count="17" uniqueCount="11">
  <si>
    <t>Year</t>
  </si>
  <si>
    <t>cell phones/100</t>
  </si>
  <si>
    <t>Pearl Forecast</t>
  </si>
  <si>
    <t>Squared error</t>
  </si>
  <si>
    <t>L</t>
  </si>
  <si>
    <t>a</t>
  </si>
  <si>
    <t>b</t>
  </si>
  <si>
    <t>Sum SE</t>
  </si>
  <si>
    <t>Inflection Point</t>
  </si>
  <si>
    <t>Gompertz Forecast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</si>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</sst>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>
      <alignment readingOrder="1"/>
      <protection locked="0"/>
    </xf>
  </cellStyleXfs>
  <cellXfs count="15">
    <xf numFmtId="0" fontId="0" fillId="0" borderId="0" xfId="0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9" xfId="0" applyBorder="1"/>
    <xf numFmtId="0" fontId="0" fillId="0" borderId="20" xfId="0" applyBorder="1"/>
    <xf numFmtId="0" fontId="0" fillId="33" borderId="13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4" borderId="14" xfId="0" applyFill="1" applyBorder="1"/>
    <xf numFmtId="0" fontId="0" fillId="0" borderId="15" xfId="0" applyBorder="1"/>
  </cellXfs>
  <cellStyles count="44">
    <cellStyle name="_DateRange" xfId="43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Logistic!$F$5</c:f>
              <c:strCache>
                <c:ptCount val="1"/>
                <c:pt idx="0">
                  <c:v>Pearl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Logistic!$C$6:$C$19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Logistic!$F$6:$F$19</c:f>
              <c:numCache>
                <c:formatCode>General</c:formatCode>
                <c:ptCount val="14"/>
                <c:pt idx="0">
                  <c:v>12.514981558197018</c:v>
                </c:pt>
                <c:pt idx="1">
                  <c:v>16.56496977886766</c:v>
                </c:pt>
                <c:pt idx="2">
                  <c:v>21.656908032282704</c:v>
                </c:pt>
                <c:pt idx="3">
                  <c:v>27.884469031191269</c:v>
                </c:pt>
                <c:pt idx="4">
                  <c:v>35.248707963530542</c:v>
                </c:pt>
                <c:pt idx="5">
                  <c:v>43.618134677986177</c:v>
                </c:pt>
                <c:pt idx="6">
                  <c:v>52.711408263036525</c:v>
                </c:pt>
                <c:pt idx="7">
                  <c:v>62.120590350644882</c:v>
                </c:pt>
                <c:pt idx="8">
                  <c:v>71.377639404274163</c:v>
                </c:pt>
                <c:pt idx="9">
                  <c:v>80.04382430921531</c:v>
                </c:pt>
                <c:pt idx="10">
                  <c:v>87.787782105097691</c:v>
                </c:pt>
                <c:pt idx="11">
                  <c:v>94.424986778390249</c:v>
                </c:pt>
                <c:pt idx="12">
                  <c:v>99.913282322529724</c:v>
                </c:pt>
                <c:pt idx="13">
                  <c:v>104.31858099749942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B-4F9D-B56D-C51F399F5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334783"/>
        <c:axId val="1989335199"/>
      </c:lineChart>
      <c:catAx>
        <c:axId val="19893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35199"/>
        <c:crosses val="autoZero"/>
        <c:auto val="1"/>
        <c:lblAlgn val="ctr"/>
        <c:lblOffset val="100"/>
        <c:noMultiLvlLbl val="0"/>
      </c:catAx>
      <c:valAx>
        <c:axId val="19893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Gompertz!$F$5</c:f>
              <c:strCache>
                <c:ptCount val="1"/>
                <c:pt idx="0">
                  <c:v>Gompertz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Gompertz!$C$6:$C$19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Gompertz!$F$6:$F$19</c:f>
              <c:numCache>
                <c:formatCode>General</c:formatCode>
                <c:ptCount val="14"/>
                <c:pt idx="0">
                  <c:v>12.079495572537427</c:v>
                </c:pt>
                <c:pt idx="1">
                  <c:v>16.688266548160435</c:v>
                </c:pt>
                <c:pt idx="2">
                  <c:v>22.226380908869608</c:v>
                </c:pt>
                <c:pt idx="3">
                  <c:v>28.656530502753039</c:v>
                </c:pt>
                <c:pt idx="4">
                  <c:v>35.898294148438914</c:v>
                </c:pt>
                <c:pt idx="5">
                  <c:v>43.836543628988082</c:v>
                </c:pt>
                <c:pt idx="6">
                  <c:v>52.332016339390513</c:v>
                </c:pt>
                <c:pt idx="7">
                  <c:v>61.232405774335021</c:v>
                </c:pt>
                <c:pt idx="8">
                  <c:v>70.382656266848869</c:v>
                </c:pt>
                <c:pt idx="9">
                  <c:v>79.633593863164833</c:v>
                </c:pt>
                <c:pt idx="10">
                  <c:v>88.848463388845815</c:v>
                </c:pt>
                <c:pt idx="11">
                  <c:v>97.907301203280838</c:v>
                </c:pt>
                <c:pt idx="12">
                  <c:v>106.70932492720364</c:v>
                </c:pt>
                <c:pt idx="13">
                  <c:v>115.17366709744374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9-4D57-8E67-2CD0E22EA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50271"/>
        <c:axId val="1874556511"/>
      </c:lineChart>
      <c:catAx>
        <c:axId val="187455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56511"/>
        <c:crosses val="autoZero"/>
        <c:auto val="1"/>
        <c:lblAlgn val="ctr"/>
        <c:lblOffset val="100"/>
        <c:noMultiLvlLbl val="0"/>
      </c:catAx>
      <c:valAx>
        <c:axId val="187455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5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5</xdr:row>
      <xdr:rowOff>96222</xdr:rowOff>
    </xdr:from>
    <xdr:to>
      <xdr:col>10</xdr:col>
      <xdr:colOff>333375</xdr:colOff>
      <xdr:row>9</xdr:row>
      <xdr:rowOff>80161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2125" y="1048722"/>
          <a:ext cx="1809750" cy="745939"/>
        </a:xfrm>
        <a:prstGeom prst="rect">
          <a:avLst/>
        </a:prstGeom>
      </xdr:spPr>
    </xdr:pic>
    <xdr:clientData/>
  </xdr:twoCellAnchor>
  <xdr:twoCellAnchor>
    <xdr:from>
      <xdr:col>10</xdr:col>
      <xdr:colOff>381000</xdr:colOff>
      <xdr:row>4</xdr:row>
      <xdr:rowOff>147637</xdr:rowOff>
    </xdr:from>
    <xdr:to>
      <xdr:col>17</xdr:col>
      <xdr:colOff>466726</xdr:colOff>
      <xdr:row>21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6</xdr:row>
      <xdr:rowOff>180975</xdr:rowOff>
    </xdr:from>
    <xdr:to>
      <xdr:col>10</xdr:col>
      <xdr:colOff>544295</xdr:colOff>
      <xdr:row>10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550" y="1323975"/>
          <a:ext cx="1668245" cy="581025"/>
        </a:xfrm>
        <a:prstGeom prst="rect">
          <a:avLst/>
        </a:prstGeom>
      </xdr:spPr>
    </xdr:pic>
    <xdr:clientData/>
  </xdr:twoCellAnchor>
  <xdr:twoCellAnchor>
    <xdr:from>
      <xdr:col>8</xdr:col>
      <xdr:colOff>200025</xdr:colOff>
      <xdr:row>4</xdr:row>
      <xdr:rowOff>23812</xdr:rowOff>
    </xdr:from>
    <xdr:to>
      <xdr:col>15</xdr:col>
      <xdr:colOff>504825</xdr:colOff>
      <xdr:row>18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7_Videos/07_Marketing_Analytics/Excel%20Files/Chapter%2014%20Excel%20Files/airline%20wint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itial"/>
    </sheetNames>
    <sheetDataSet>
      <sheetData sheetId="0">
        <row r="11">
          <cell r="H11">
            <v>0.54851201435659536</v>
          </cell>
          <cell r="I11">
            <v>4.9142462305697715E-2</v>
          </cell>
          <cell r="J11">
            <v>0.58877279218192657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9"/>
  <sheetViews>
    <sheetView showGridLines="0" workbookViewId="0">
      <selection activeCell="J4" sqref="J4"/>
    </sheetView>
  </sheetViews>
  <sheetFormatPr defaultRowHeight="15" x14ac:dyDescent="0.25"/>
  <cols>
    <col min="6" max="6" width="13.5703125" bestFit="1" customWidth="1"/>
    <col min="7" max="7" width="13.28515625" bestFit="1" customWidth="1"/>
    <col min="10" max="10" width="14.85546875" bestFit="1" customWidth="1"/>
  </cols>
  <sheetData>
    <row r="2" spans="3:10" x14ac:dyDescent="0.25">
      <c r="D2" s="1" t="s">
        <v>4</v>
      </c>
      <c r="E2" s="2" t="s">
        <v>5</v>
      </c>
      <c r="F2" s="3" t="s">
        <v>6</v>
      </c>
      <c r="H2" s="13" t="s">
        <v>7</v>
      </c>
      <c r="J2" s="13" t="s">
        <v>8</v>
      </c>
    </row>
    <row r="3" spans="3:10" x14ac:dyDescent="0.25">
      <c r="D3" s="10">
        <v>118.1607540010671</v>
      </c>
      <c r="E3" s="11">
        <v>11.618733186410761</v>
      </c>
      <c r="F3" s="12">
        <v>0.3194534481621174</v>
      </c>
      <c r="H3" s="14">
        <f>SUM(G6:G16)</f>
        <v>42.636414070302038</v>
      </c>
      <c r="J3" s="14">
        <f>LN(E3)/F3</f>
        <v>7.6775465705213914</v>
      </c>
    </row>
    <row r="5" spans="3:10" x14ac:dyDescent="0.25">
      <c r="C5" s="1"/>
      <c r="D5" s="2" t="s">
        <v>0</v>
      </c>
      <c r="E5" s="2" t="s">
        <v>1</v>
      </c>
      <c r="F5" s="2" t="s">
        <v>2</v>
      </c>
      <c r="G5" s="3" t="s">
        <v>3</v>
      </c>
    </row>
    <row r="6" spans="3:10" x14ac:dyDescent="0.25">
      <c r="C6" s="4">
        <v>1</v>
      </c>
      <c r="D6" s="5">
        <v>2001</v>
      </c>
      <c r="E6" s="5">
        <v>15</v>
      </c>
      <c r="F6" s="5">
        <f>$D$3/(1+$E$3*EXP(-$F$3*C6))</f>
        <v>12.514981558197018</v>
      </c>
      <c r="G6" s="6">
        <f>(F6-E6)^2</f>
        <v>6.1753166561009198</v>
      </c>
    </row>
    <row r="7" spans="3:10" x14ac:dyDescent="0.25">
      <c r="C7" s="4">
        <v>2</v>
      </c>
      <c r="D7" s="5">
        <v>2002</v>
      </c>
      <c r="E7" s="5">
        <v>19</v>
      </c>
      <c r="F7" s="5">
        <f t="shared" ref="F7:F19" si="0">$D$3/(1+$E$3*EXP(-$F$3*C7))</f>
        <v>16.56496977886766</v>
      </c>
      <c r="G7" s="6">
        <f t="shared" ref="G7:G16" si="1">(F7-E7)^2</f>
        <v>5.9293721778278137</v>
      </c>
    </row>
    <row r="8" spans="3:10" x14ac:dyDescent="0.25">
      <c r="C8" s="4">
        <v>3</v>
      </c>
      <c r="D8" s="5">
        <v>2003</v>
      </c>
      <c r="E8" s="5">
        <v>22</v>
      </c>
      <c r="F8" s="5">
        <f t="shared" si="0"/>
        <v>21.656908032282704</v>
      </c>
      <c r="G8" s="6">
        <f t="shared" si="1"/>
        <v>0.11771209831212601</v>
      </c>
    </row>
    <row r="9" spans="3:10" x14ac:dyDescent="0.25">
      <c r="C9" s="4">
        <v>4</v>
      </c>
      <c r="D9" s="5">
        <v>2004</v>
      </c>
      <c r="E9" s="5">
        <v>26</v>
      </c>
      <c r="F9" s="5">
        <f t="shared" si="0"/>
        <v>27.884469031191269</v>
      </c>
      <c r="G9" s="6">
        <f t="shared" si="1"/>
        <v>3.5512235295189609</v>
      </c>
    </row>
    <row r="10" spans="3:10" x14ac:dyDescent="0.25">
      <c r="C10" s="4">
        <v>5</v>
      </c>
      <c r="D10" s="5">
        <v>2005</v>
      </c>
      <c r="E10" s="5">
        <v>32</v>
      </c>
      <c r="F10" s="5">
        <f t="shared" si="0"/>
        <v>35.248707963530542</v>
      </c>
      <c r="G10" s="6">
        <f t="shared" si="1"/>
        <v>10.554103432306762</v>
      </c>
    </row>
    <row r="11" spans="3:10" x14ac:dyDescent="0.25">
      <c r="C11" s="4">
        <v>6</v>
      </c>
      <c r="D11" s="5">
        <v>2006</v>
      </c>
      <c r="E11" s="5">
        <v>42</v>
      </c>
      <c r="F11" s="5">
        <f t="shared" si="0"/>
        <v>43.618134677986177</v>
      </c>
      <c r="G11" s="6">
        <f t="shared" si="1"/>
        <v>2.6183598361014284</v>
      </c>
    </row>
    <row r="12" spans="3:10" x14ac:dyDescent="0.25">
      <c r="C12" s="4">
        <v>7</v>
      </c>
      <c r="D12" s="5">
        <v>2007</v>
      </c>
      <c r="E12" s="5">
        <v>53</v>
      </c>
      <c r="F12" s="5">
        <f t="shared" si="0"/>
        <v>52.711408263036525</v>
      </c>
      <c r="G12" s="6">
        <f t="shared" si="1"/>
        <v>8.3285190643595769E-2</v>
      </c>
    </row>
    <row r="13" spans="3:10" x14ac:dyDescent="0.25">
      <c r="C13" s="4">
        <v>8</v>
      </c>
      <c r="D13" s="5">
        <v>2008</v>
      </c>
      <c r="E13" s="5">
        <v>64</v>
      </c>
      <c r="F13" s="5">
        <f t="shared" si="0"/>
        <v>62.120590350644882</v>
      </c>
      <c r="G13" s="6">
        <f t="shared" si="1"/>
        <v>3.5321806300891274</v>
      </c>
    </row>
    <row r="14" spans="3:10" x14ac:dyDescent="0.25">
      <c r="C14" s="4">
        <v>9</v>
      </c>
      <c r="D14" s="5">
        <v>2009</v>
      </c>
      <c r="E14" s="5">
        <v>74</v>
      </c>
      <c r="F14" s="5">
        <f t="shared" si="0"/>
        <v>71.377639404274163</v>
      </c>
      <c r="G14" s="6">
        <f t="shared" si="1"/>
        <v>6.8767750940155672</v>
      </c>
    </row>
    <row r="15" spans="3:10" x14ac:dyDescent="0.25">
      <c r="C15" s="4">
        <v>10</v>
      </c>
      <c r="D15" s="5">
        <v>2010</v>
      </c>
      <c r="E15" s="5">
        <v>80</v>
      </c>
      <c r="F15" s="5">
        <f t="shared" si="0"/>
        <v>80.04382430921531</v>
      </c>
      <c r="G15" s="6">
        <f t="shared" si="1"/>
        <v>1.9205700781991144E-3</v>
      </c>
    </row>
    <row r="16" spans="3:10" x14ac:dyDescent="0.25">
      <c r="C16" s="4">
        <v>11</v>
      </c>
      <c r="D16" s="5">
        <v>2011</v>
      </c>
      <c r="E16" s="5">
        <v>86</v>
      </c>
      <c r="F16" s="5">
        <f t="shared" si="0"/>
        <v>87.787782105097691</v>
      </c>
      <c r="G16" s="6">
        <f t="shared" si="1"/>
        <v>3.1961648553075297</v>
      </c>
    </row>
    <row r="17" spans="3:7" x14ac:dyDescent="0.25">
      <c r="C17" s="4">
        <v>12</v>
      </c>
      <c r="D17" s="5">
        <v>2012</v>
      </c>
      <c r="E17" s="5"/>
      <c r="F17" s="5">
        <f t="shared" si="0"/>
        <v>94.424986778390249</v>
      </c>
      <c r="G17" s="6"/>
    </row>
    <row r="18" spans="3:7" x14ac:dyDescent="0.25">
      <c r="C18" s="4">
        <v>13</v>
      </c>
      <c r="D18" s="5">
        <v>2013</v>
      </c>
      <c r="E18" s="5"/>
      <c r="F18" s="5">
        <f t="shared" si="0"/>
        <v>99.913282322529724</v>
      </c>
      <c r="G18" s="6"/>
    </row>
    <row r="19" spans="3:7" x14ac:dyDescent="0.25">
      <c r="C19" s="7">
        <v>14</v>
      </c>
      <c r="D19" s="8">
        <v>2014</v>
      </c>
      <c r="E19" s="8"/>
      <c r="F19" s="5">
        <f t="shared" si="0"/>
        <v>104.31858099749942</v>
      </c>
      <c r="G19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showGridLines="0" tabSelected="1" topLeftCell="B1" workbookViewId="0">
      <selection activeCell="F5" activeCellId="1" sqref="C5:C19 F5:F19"/>
    </sheetView>
  </sheetViews>
  <sheetFormatPr defaultRowHeight="15" x14ac:dyDescent="0.25"/>
  <cols>
    <col min="6" max="6" width="13.5703125" bestFit="1" customWidth="1"/>
    <col min="7" max="7" width="13.28515625" bestFit="1" customWidth="1"/>
  </cols>
  <sheetData>
    <row r="2" spans="3:8" x14ac:dyDescent="0.25">
      <c r="D2" s="1" t="s">
        <v>5</v>
      </c>
      <c r="E2" s="2" t="s">
        <v>6</v>
      </c>
      <c r="F2" s="3" t="s">
        <v>10</v>
      </c>
      <c r="H2" s="13" t="s">
        <v>7</v>
      </c>
    </row>
    <row r="3" spans="3:8" x14ac:dyDescent="0.25">
      <c r="D3" s="10">
        <v>209.29643317588832</v>
      </c>
      <c r="E3" s="11">
        <v>0.12026336076053605</v>
      </c>
      <c r="F3" s="12">
        <v>3.2167410995460903</v>
      </c>
      <c r="H3" s="14">
        <f>SUM(G6:G16)</f>
        <v>68.99040284731889</v>
      </c>
    </row>
    <row r="5" spans="3:8" x14ac:dyDescent="0.25">
      <c r="C5" s="1"/>
      <c r="D5" s="2" t="s">
        <v>0</v>
      </c>
      <c r="E5" s="2" t="s">
        <v>1</v>
      </c>
      <c r="F5" s="2" t="s">
        <v>9</v>
      </c>
      <c r="G5" s="3" t="s">
        <v>3</v>
      </c>
    </row>
    <row r="6" spans="3:8" x14ac:dyDescent="0.25">
      <c r="C6" s="4">
        <v>1</v>
      </c>
      <c r="D6" s="5">
        <v>2001</v>
      </c>
      <c r="E6" s="5">
        <v>15</v>
      </c>
      <c r="F6" s="5">
        <f>$D$3*EXP(-$F$3*(EXP(-$E$3*C6)))</f>
        <v>12.079495572537427</v>
      </c>
      <c r="G6" s="6">
        <f>(F6-E6)^2</f>
        <v>8.5293461108284916</v>
      </c>
    </row>
    <row r="7" spans="3:8" x14ac:dyDescent="0.25">
      <c r="C7" s="4">
        <v>2</v>
      </c>
      <c r="D7" s="5">
        <v>2002</v>
      </c>
      <c r="E7" s="5">
        <v>19</v>
      </c>
      <c r="F7" s="5">
        <f t="shared" ref="F7:F19" si="0">$D$3*EXP(-$F$3*(EXP(-$E$3*C7)))</f>
        <v>16.688266548160435</v>
      </c>
      <c r="G7" s="6">
        <f t="shared" ref="G7:G16" si="1">(F7-E7)^2</f>
        <v>5.3441115523540708</v>
      </c>
    </row>
    <row r="8" spans="3:8" x14ac:dyDescent="0.25">
      <c r="C8" s="4">
        <v>3</v>
      </c>
      <c r="D8" s="5">
        <v>2003</v>
      </c>
      <c r="E8" s="5">
        <v>22</v>
      </c>
      <c r="F8" s="5">
        <f t="shared" si="0"/>
        <v>22.226380908869608</v>
      </c>
      <c r="G8" s="6">
        <f t="shared" si="1"/>
        <v>5.1248315900629685E-2</v>
      </c>
    </row>
    <row r="9" spans="3:8" x14ac:dyDescent="0.25">
      <c r="C9" s="4">
        <v>4</v>
      </c>
      <c r="D9" s="5">
        <v>2004</v>
      </c>
      <c r="E9" s="5">
        <v>26</v>
      </c>
      <c r="F9" s="5">
        <f t="shared" si="0"/>
        <v>28.656530502753039</v>
      </c>
      <c r="G9" s="6">
        <f t="shared" si="1"/>
        <v>7.0571543120573157</v>
      </c>
    </row>
    <row r="10" spans="3:8" x14ac:dyDescent="0.25">
      <c r="C10" s="4">
        <v>5</v>
      </c>
      <c r="D10" s="5">
        <v>2005</v>
      </c>
      <c r="E10" s="5">
        <v>32</v>
      </c>
      <c r="F10" s="5">
        <f t="shared" si="0"/>
        <v>35.898294148438914</v>
      </c>
      <c r="G10" s="6">
        <f t="shared" si="1"/>
        <v>15.19669726775308</v>
      </c>
    </row>
    <row r="11" spans="3:8" x14ac:dyDescent="0.25">
      <c r="C11" s="4">
        <v>6</v>
      </c>
      <c r="D11" s="5">
        <v>2006</v>
      </c>
      <c r="E11" s="5">
        <v>42</v>
      </c>
      <c r="F11" s="5">
        <f t="shared" si="0"/>
        <v>43.836543628988082</v>
      </c>
      <c r="G11" s="6">
        <f t="shared" si="1"/>
        <v>3.3728925011767132</v>
      </c>
    </row>
    <row r="12" spans="3:8" x14ac:dyDescent="0.25">
      <c r="C12" s="4">
        <v>7</v>
      </c>
      <c r="D12" s="5">
        <v>2007</v>
      </c>
      <c r="E12" s="5">
        <v>53</v>
      </c>
      <c r="F12" s="5">
        <f t="shared" si="0"/>
        <v>52.332016339390513</v>
      </c>
      <c r="G12" s="6">
        <f t="shared" si="1"/>
        <v>0.44620217084124986</v>
      </c>
    </row>
    <row r="13" spans="3:8" x14ac:dyDescent="0.25">
      <c r="C13" s="4">
        <v>8</v>
      </c>
      <c r="D13" s="5">
        <v>2008</v>
      </c>
      <c r="E13" s="5">
        <v>64</v>
      </c>
      <c r="F13" s="5">
        <f t="shared" si="0"/>
        <v>61.232405774335021</v>
      </c>
      <c r="G13" s="6">
        <f t="shared" si="1"/>
        <v>7.6595777979341353</v>
      </c>
    </row>
    <row r="14" spans="3:8" x14ac:dyDescent="0.25">
      <c r="C14" s="4">
        <v>9</v>
      </c>
      <c r="D14" s="5">
        <v>2009</v>
      </c>
      <c r="E14" s="5">
        <v>74</v>
      </c>
      <c r="F14" s="5">
        <f t="shared" si="0"/>
        <v>70.382656266848869</v>
      </c>
      <c r="G14" s="6">
        <f t="shared" si="1"/>
        <v>13.08517568376776</v>
      </c>
    </row>
    <row r="15" spans="3:8" x14ac:dyDescent="0.25">
      <c r="C15" s="4">
        <v>10</v>
      </c>
      <c r="D15" s="5">
        <v>2010</v>
      </c>
      <c r="E15" s="5">
        <v>80</v>
      </c>
      <c r="F15" s="5">
        <f t="shared" si="0"/>
        <v>79.633593863164833</v>
      </c>
      <c r="G15" s="6">
        <f t="shared" si="1"/>
        <v>0.13425345711047096</v>
      </c>
    </row>
    <row r="16" spans="3:8" x14ac:dyDescent="0.25">
      <c r="C16" s="4">
        <v>11</v>
      </c>
      <c r="D16" s="5">
        <v>2011</v>
      </c>
      <c r="E16" s="5">
        <v>86</v>
      </c>
      <c r="F16" s="5">
        <f t="shared" si="0"/>
        <v>88.848463388845815</v>
      </c>
      <c r="G16" s="6">
        <f t="shared" si="1"/>
        <v>8.113743677594984</v>
      </c>
    </row>
    <row r="17" spans="3:7" x14ac:dyDescent="0.25">
      <c r="C17" s="4">
        <v>12</v>
      </c>
      <c r="D17" s="5">
        <v>2012</v>
      </c>
      <c r="E17" s="5"/>
      <c r="F17" s="5">
        <f t="shared" si="0"/>
        <v>97.907301203280838</v>
      </c>
      <c r="G17" s="6"/>
    </row>
    <row r="18" spans="3:7" x14ac:dyDescent="0.25">
      <c r="C18" s="4">
        <v>13</v>
      </c>
      <c r="D18" s="5">
        <v>2013</v>
      </c>
      <c r="E18" s="5"/>
      <c r="F18" s="5">
        <f t="shared" si="0"/>
        <v>106.70932492720364</v>
      </c>
      <c r="G18" s="6"/>
    </row>
    <row r="19" spans="3:7" x14ac:dyDescent="0.25">
      <c r="C19" s="7">
        <v>14</v>
      </c>
      <c r="D19" s="8">
        <v>2014</v>
      </c>
      <c r="E19" s="8"/>
      <c r="F19" s="5">
        <f t="shared" si="0"/>
        <v>115.17366709744374</v>
      </c>
      <c r="G19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</vt:lpstr>
      <vt:lpstr>Gompertz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Pukhraj parikh</cp:lastModifiedBy>
  <dcterms:created xsi:type="dcterms:W3CDTF">2019-05-08T08:16:42Z</dcterms:created>
  <dcterms:modified xsi:type="dcterms:W3CDTF">2019-05-10T10:14:26Z</dcterms:modified>
</cp:coreProperties>
</file>