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2"/>
  </bookViews>
  <sheets>
    <sheet name="Step 1" sheetId="13" r:id="rId1"/>
    <sheet name="Step 2" sheetId="16" r:id="rId2"/>
    <sheet name="Step 3" sheetId="17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lp">[1]data!$H$11</definedName>
    <definedName name="base">#REF!</definedName>
    <definedName name="bet">[1]data!$I$11</definedName>
    <definedName name="gam">[1]data!$J$11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olver_adj" localSheetId="0" hidden="1">'Step 1'!#REF!</definedName>
    <definedName name="solver_adj" localSheetId="1" hidden="1">'Step 2'!$H$3:$J$3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'Step 1'!#REF!</definedName>
    <definedName name="solver_lhs1" localSheetId="1" hidden="1">'Step 2'!$H$3:$I$3</definedName>
    <definedName name="solver_lhs2" localSheetId="0" hidden="1">'Step 1'!#REF!</definedName>
    <definedName name="solver_lhs2" localSheetId="1" hidden="1">'Step 2'!$H$3:$J$3</definedName>
    <definedName name="solver_lhs3" localSheetId="0" hidden="1">'Step 1'!#REF!</definedName>
    <definedName name="solver_lhs3" localSheetId="1" hidden="1">'Step 2'!$J$3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1</definedName>
    <definedName name="solver_msl" localSheetId="1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opt" localSheetId="0" hidden="1">'Step 1'!#REF!</definedName>
    <definedName name="solver_opt" localSheetId="1" hidden="1">'Step 2'!$F$2</definedName>
    <definedName name="solver_opt" localSheetId="2" hidden="1">'Step 3'!$M$16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hs1" localSheetId="0" hidden="1">200</definedName>
    <definedName name="solver_rhs1" localSheetId="1" hidden="1">1</definedName>
    <definedName name="solver_rhs2" localSheetId="0" hidden="1">0</definedName>
    <definedName name="solver_rhs2" localSheetId="1" hidden="1">0</definedName>
    <definedName name="solver_rhs3" localSheetId="0" hidden="1">1000</definedName>
    <definedName name="solver_rhs3" localSheetId="1" hidden="1">500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trend">#REF!</definedName>
  </definedNames>
  <calcPr calcId="162913"/>
</workbook>
</file>

<file path=xl/calcChain.xml><?xml version="1.0" encoding="utf-8"?>
<calcChain xmlns="http://schemas.openxmlformats.org/spreadsheetml/2006/main">
  <c r="G18" i="17" l="1"/>
  <c r="H18" i="17" s="1"/>
  <c r="D3" i="17"/>
  <c r="G7" i="17"/>
  <c r="H7" i="17" s="1"/>
  <c r="G8" i="17" s="1"/>
  <c r="H8" i="17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E16" i="16"/>
  <c r="F16" i="16" s="1"/>
  <c r="E17" i="16"/>
  <c r="F17" i="16" s="1"/>
  <c r="E18" i="16"/>
  <c r="F18" i="16" s="1"/>
  <c r="E19" i="16"/>
  <c r="F19" i="16" s="1"/>
  <c r="E20" i="16"/>
  <c r="F20" i="16" s="1"/>
  <c r="E21" i="16"/>
  <c r="F21" i="16" s="1"/>
  <c r="E6" i="16"/>
  <c r="F6" i="16" s="1"/>
  <c r="D7" i="16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6" i="16"/>
  <c r="G19" i="17" l="1"/>
  <c r="H19" i="17"/>
  <c r="G9" i="17"/>
  <c r="H9" i="17" s="1"/>
  <c r="F2" i="16"/>
  <c r="G20" i="17" l="1"/>
  <c r="H20" i="17"/>
  <c r="G10" i="17"/>
  <c r="H10" i="17" s="1"/>
  <c r="G21" i="17" l="1"/>
  <c r="H21" i="17" s="1"/>
  <c r="G11" i="17"/>
  <c r="H11" i="17" s="1"/>
  <c r="G22" i="17" l="1"/>
  <c r="H22" i="17"/>
  <c r="G12" i="17"/>
  <c r="H12" i="17" s="1"/>
  <c r="G23" i="17" l="1"/>
  <c r="H23" i="17"/>
  <c r="G13" i="17"/>
  <c r="H13" i="17" s="1"/>
  <c r="G24" i="17" l="1"/>
  <c r="H24" i="17"/>
  <c r="G14" i="17"/>
  <c r="H14" i="17" s="1"/>
  <c r="G25" i="17" l="1"/>
  <c r="H25" i="17" s="1"/>
  <c r="G15" i="17"/>
  <c r="H15" i="17" s="1"/>
  <c r="G26" i="17" l="1"/>
  <c r="H26" i="17"/>
  <c r="G16" i="17"/>
  <c r="H16" i="17" s="1"/>
  <c r="G27" i="17" l="1"/>
  <c r="H27" i="17" s="1"/>
  <c r="G17" i="17"/>
  <c r="H17" i="17" s="1"/>
  <c r="G28" i="17" l="1"/>
  <c r="H28" i="17" s="1"/>
  <c r="G29" i="17" l="1"/>
  <c r="H29" i="17" s="1"/>
  <c r="G30" i="17" l="1"/>
  <c r="H30" i="17"/>
  <c r="G31" i="17" l="1"/>
  <c r="H31" i="17" s="1"/>
  <c r="G32" i="17" l="1"/>
  <c r="H32" i="17" s="1"/>
  <c r="G33" i="17" l="1"/>
  <c r="H33" i="17" s="1"/>
  <c r="G34" i="17" l="1"/>
  <c r="H34" i="17"/>
  <c r="G35" i="17" l="1"/>
  <c r="H35" i="17"/>
  <c r="G36" i="17" l="1"/>
  <c r="H36" i="17"/>
  <c r="G37" i="17" l="1"/>
  <c r="H37" i="17" s="1"/>
  <c r="G38" i="17" l="1"/>
  <c r="H38" i="17"/>
  <c r="G39" i="17" l="1"/>
  <c r="H39" i="17"/>
  <c r="G40" i="17" l="1"/>
  <c r="H40" i="17"/>
  <c r="G41" i="17" l="1"/>
  <c r="H41" i="17" s="1"/>
  <c r="G42" i="17" l="1"/>
  <c r="H42" i="17"/>
  <c r="G43" i="17" l="1"/>
  <c r="H43" i="17" s="1"/>
  <c r="G44" i="17" l="1"/>
  <c r="H44" i="17"/>
  <c r="G45" i="17" l="1"/>
  <c r="H45" i="17" s="1"/>
  <c r="G46" i="17" l="1"/>
  <c r="H46" i="17"/>
  <c r="G47" i="17" l="1"/>
  <c r="H47" i="17"/>
  <c r="G48" i="17" l="1"/>
  <c r="H48" i="17"/>
  <c r="G49" i="17" l="1"/>
  <c r="H49" i="17" s="1"/>
  <c r="G50" i="17" l="1"/>
  <c r="H50" i="17"/>
  <c r="G51" i="17" l="1"/>
  <c r="H51" i="17"/>
  <c r="G52" i="17" l="1"/>
  <c r="H52" i="17"/>
  <c r="G53" i="17" l="1"/>
  <c r="H53" i="17" s="1"/>
</calcChain>
</file>

<file path=xl/sharedStrings.xml><?xml version="1.0" encoding="utf-8"?>
<sst xmlns="http://schemas.openxmlformats.org/spreadsheetml/2006/main" count="21" uniqueCount="18">
  <si>
    <t>Total Target population</t>
  </si>
  <si>
    <t>Proportion of people who intend to buy</t>
  </si>
  <si>
    <t>Proportion of people who can afford</t>
  </si>
  <si>
    <t>Proportion of people who will get access within one year</t>
  </si>
  <si>
    <t>Estimated 1st year sales</t>
  </si>
  <si>
    <t>t</t>
  </si>
  <si>
    <t>n(t)</t>
  </si>
  <si>
    <t>N(t)</t>
  </si>
  <si>
    <t>Predicted</t>
  </si>
  <si>
    <t>Sq Err</t>
  </si>
  <si>
    <t>p</t>
  </si>
  <si>
    <t>q</t>
  </si>
  <si>
    <t>Nbar</t>
  </si>
  <si>
    <t>SSE</t>
  </si>
  <si>
    <t>predicted number buying first year</t>
  </si>
  <si>
    <t>T(Month)</t>
  </si>
  <si>
    <t>Actual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</si>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</sst>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>
      <alignment readingOrder="1"/>
      <protection locked="0"/>
    </xf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24" xfId="44" applyFont="1" applyBorder="1"/>
    <xf numFmtId="0" fontId="0" fillId="0" borderId="25" xfId="0" applyBorder="1"/>
    <xf numFmtId="9" fontId="0" fillId="0" borderId="26" xfId="44" applyFont="1" applyBorder="1"/>
    <xf numFmtId="0" fontId="0" fillId="0" borderId="0" xfId="0" applyBorder="1"/>
    <xf numFmtId="0" fontId="20" fillId="0" borderId="25" xfId="0" applyFont="1" applyBorder="1"/>
    <xf numFmtId="0" fontId="20" fillId="0" borderId="28" xfId="0" applyFont="1" applyBorder="1"/>
    <xf numFmtId="0" fontId="20" fillId="0" borderId="26" xfId="0" applyFont="1" applyBorder="1"/>
    <xf numFmtId="0" fontId="20" fillId="33" borderId="21" xfId="0" applyFont="1" applyFill="1" applyBorder="1"/>
    <xf numFmtId="0" fontId="20" fillId="33" borderId="27" xfId="0" applyFont="1" applyFill="1" applyBorder="1"/>
    <xf numFmtId="0" fontId="20" fillId="33" borderId="22" xfId="0" applyFont="1" applyFill="1" applyBorder="1"/>
    <xf numFmtId="0" fontId="0" fillId="0" borderId="18" xfId="0" applyBorder="1"/>
    <xf numFmtId="0" fontId="0" fillId="33" borderId="19" xfId="0" applyFill="1" applyBorder="1"/>
    <xf numFmtId="0" fontId="0" fillId="33" borderId="2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0" borderId="0" xfId="0" applyFill="1" applyBorder="1"/>
  </cellXfs>
  <cellStyles count="45">
    <cellStyle name="_DateRange" xfId="43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4</xdr:row>
      <xdr:rowOff>0</xdr:rowOff>
    </xdr:from>
    <xdr:to>
      <xdr:col>11</xdr:col>
      <xdr:colOff>266051</xdr:colOff>
      <xdr:row>6</xdr:row>
      <xdr:rowOff>142810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762000"/>
          <a:ext cx="5190476" cy="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9</xdr:row>
      <xdr:rowOff>171450</xdr:rowOff>
    </xdr:from>
    <xdr:to>
      <xdr:col>16</xdr:col>
      <xdr:colOff>527431</xdr:colOff>
      <xdr:row>13</xdr:row>
      <xdr:rowOff>171450</xdr:rowOff>
    </xdr:to>
    <xdr:grpSp>
      <xdr:nvGrpSpPr>
        <xdr:cNvPr id="3" name="Group 2"/>
        <xdr:cNvGrpSpPr/>
      </xdr:nvGrpSpPr>
      <xdr:grpSpPr>
        <a:xfrm>
          <a:off x="4448175" y="1885950"/>
          <a:ext cx="5832856" cy="762000"/>
          <a:chOff x="4917745" y="2092463"/>
          <a:chExt cx="5832856" cy="762000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17745" y="2092463"/>
            <a:ext cx="5648325" cy="7620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" name="TextBox 3"/>
              <xdr:cNvSpPr txBox="1"/>
            </xdr:nvSpPr>
            <xdr:spPr>
              <a:xfrm>
                <a:off x="10433794" y="2166606"/>
                <a:ext cx="316807" cy="307777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𝑄</m:t>
                      </m:r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" name="TextBox 3"/>
              <xdr:cNvSpPr txBox="1"/>
            </xdr:nvSpPr>
            <xdr:spPr>
              <a:xfrm>
                <a:off x="10433794" y="2166606"/>
                <a:ext cx="316807" cy="307777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2000" b="0" i="0">
                    <a:latin typeface="Cambria Math" panose="02040503050406030204" pitchFamily="18" charset="0"/>
                  </a:rPr>
                  <a:t>𝑄</a:t>
                </a:r>
                <a:endParaRPr lang="en-US"/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9</xdr:row>
      <xdr:rowOff>9525</xdr:rowOff>
    </xdr:from>
    <xdr:to>
      <xdr:col>18</xdr:col>
      <xdr:colOff>546481</xdr:colOff>
      <xdr:row>13</xdr:row>
      <xdr:rowOff>9525</xdr:rowOff>
    </xdr:to>
    <xdr:grpSp>
      <xdr:nvGrpSpPr>
        <xdr:cNvPr id="2" name="Group 1"/>
        <xdr:cNvGrpSpPr/>
      </xdr:nvGrpSpPr>
      <xdr:grpSpPr>
        <a:xfrm>
          <a:off x="5819775" y="1724025"/>
          <a:ext cx="5832856" cy="762000"/>
          <a:chOff x="4917745" y="2092463"/>
          <a:chExt cx="5832856" cy="762000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17745" y="2092463"/>
            <a:ext cx="5648325" cy="7620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" name="TextBox 3"/>
              <xdr:cNvSpPr txBox="1"/>
            </xdr:nvSpPr>
            <xdr:spPr>
              <a:xfrm>
                <a:off x="10433794" y="2166606"/>
                <a:ext cx="316807" cy="307777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𝑄</m:t>
                      </m:r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4" name="TextBox 3"/>
              <xdr:cNvSpPr txBox="1"/>
            </xdr:nvSpPr>
            <xdr:spPr>
              <a:xfrm>
                <a:off x="10433794" y="2166606"/>
                <a:ext cx="316807" cy="307777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2000" b="0" i="0">
                    <a:latin typeface="Cambria Math" panose="02040503050406030204" pitchFamily="18" charset="0"/>
                  </a:rPr>
                  <a:t>𝑄</a:t>
                </a:r>
                <a:endParaRPr lang="en-US"/>
              </a:p>
            </xdr:txBody>
          </xdr:sp>
        </mc:Fallback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Videos/07_Marketing_Analytics/Excel%20Files/Chapter%2014%20Excel%20Files/airline%20wint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itial"/>
    </sheetNames>
    <sheetDataSet>
      <sheetData sheetId="0">
        <row r="11">
          <cell r="H11">
            <v>0.54851201435659536</v>
          </cell>
          <cell r="I11">
            <v>4.9142462305697715E-2</v>
          </cell>
          <cell r="J11">
            <v>0.58877279218192657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showGridLines="0" workbookViewId="0">
      <selection activeCell="F9" sqref="F9"/>
    </sheetView>
  </sheetViews>
  <sheetFormatPr defaultRowHeight="15" x14ac:dyDescent="0.25"/>
  <cols>
    <col min="2" max="2" width="52.5703125" bestFit="1" customWidth="1"/>
    <col min="5" max="5" width="22.42578125" bestFit="1" customWidth="1"/>
  </cols>
  <sheetData>
    <row r="3" spans="2:6" x14ac:dyDescent="0.25">
      <c r="B3" s="11" t="s">
        <v>0</v>
      </c>
      <c r="C3" s="12">
        <v>95000000</v>
      </c>
    </row>
    <row r="4" spans="2:6" x14ac:dyDescent="0.25">
      <c r="B4" s="13"/>
      <c r="C4" s="14"/>
    </row>
    <row r="5" spans="2:6" x14ac:dyDescent="0.25">
      <c r="B5" s="13" t="s">
        <v>1</v>
      </c>
      <c r="C5" s="15">
        <v>0.32</v>
      </c>
    </row>
    <row r="6" spans="2:6" x14ac:dyDescent="0.25">
      <c r="B6" s="13"/>
      <c r="C6" s="14"/>
    </row>
    <row r="7" spans="2:6" x14ac:dyDescent="0.25">
      <c r="B7" s="13" t="s">
        <v>2</v>
      </c>
      <c r="C7" s="15">
        <v>0.13</v>
      </c>
    </row>
    <row r="8" spans="2:6" x14ac:dyDescent="0.25">
      <c r="B8" s="13"/>
      <c r="C8" s="14"/>
    </row>
    <row r="9" spans="2:6" x14ac:dyDescent="0.25">
      <c r="B9" s="16" t="s">
        <v>3</v>
      </c>
      <c r="C9" s="17">
        <v>0.65</v>
      </c>
      <c r="E9" s="9" t="s">
        <v>4</v>
      </c>
      <c r="F9" s="10">
        <v>1320000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H3" sqref="H3:I3"/>
    </sheetView>
  </sheetViews>
  <sheetFormatPr defaultRowHeight="15" x14ac:dyDescent="0.25"/>
  <sheetData>
    <row r="2" spans="2:10" x14ac:dyDescent="0.25">
      <c r="E2" s="25" t="s">
        <v>13</v>
      </c>
      <c r="F2" s="10">
        <f>SUM(F6:F21)</f>
        <v>74.227971137635905</v>
      </c>
      <c r="H2" s="22" t="s">
        <v>10</v>
      </c>
      <c r="I2" s="23" t="s">
        <v>11</v>
      </c>
      <c r="J2" s="24" t="s">
        <v>12</v>
      </c>
    </row>
    <row r="3" spans="2:10" x14ac:dyDescent="0.25">
      <c r="H3" s="19">
        <v>5.5874520928653672E-2</v>
      </c>
      <c r="I3" s="20">
        <v>0.14658285930270903</v>
      </c>
      <c r="J3" s="21">
        <v>98.211795923063534</v>
      </c>
    </row>
    <row r="4" spans="2:10" x14ac:dyDescent="0.25">
      <c r="B4" s="1" t="s">
        <v>5</v>
      </c>
      <c r="C4" s="2" t="s">
        <v>6</v>
      </c>
      <c r="D4" s="2" t="s">
        <v>7</v>
      </c>
      <c r="E4" s="2" t="s">
        <v>8</v>
      </c>
      <c r="F4" s="3" t="s">
        <v>9</v>
      </c>
    </row>
    <row r="5" spans="2:10" x14ac:dyDescent="0.25">
      <c r="B5" s="4">
        <v>0</v>
      </c>
      <c r="C5" s="5">
        <v>0</v>
      </c>
      <c r="D5" s="5">
        <v>0</v>
      </c>
      <c r="E5" s="5"/>
      <c r="F5" s="6"/>
    </row>
    <row r="6" spans="2:10" x14ac:dyDescent="0.25">
      <c r="B6" s="4">
        <v>1</v>
      </c>
      <c r="C6" s="5">
        <v>4.9000000000000004</v>
      </c>
      <c r="D6" s="5">
        <f>D5+C6</f>
        <v>4.9000000000000004</v>
      </c>
      <c r="E6" s="5">
        <f>$H$3*($J$3-D5)+($I$3/$J$3)*(($J$3-D5)*D5)</f>
        <v>5.4875370467438769</v>
      </c>
      <c r="F6" s="6">
        <f>(E6-C6)^2</f>
        <v>0.34519978129651613</v>
      </c>
    </row>
    <row r="7" spans="2:10" x14ac:dyDescent="0.25">
      <c r="B7" s="4">
        <v>2</v>
      </c>
      <c r="C7" s="5">
        <v>4.2999999999999989</v>
      </c>
      <c r="D7" s="5">
        <f t="shared" ref="D7:D21" si="0">D6+C7</f>
        <v>9.1999999999999993</v>
      </c>
      <c r="E7" s="5">
        <f t="shared" ref="E7:E21" si="1">$H$3*($J$3-D6)+($I$3/$J$3)*(($J$3-D6)*D6)</f>
        <v>5.8961725510009639</v>
      </c>
      <c r="F7" s="6">
        <f t="shared" ref="F7:F21" si="2">(E7-C7)^2</f>
        <v>2.5477668125689283</v>
      </c>
    </row>
    <row r="8" spans="2:10" x14ac:dyDescent="0.25">
      <c r="B8" s="4">
        <v>3</v>
      </c>
      <c r="C8" s="5">
        <v>5.3000000000000007</v>
      </c>
      <c r="D8" s="5">
        <f t="shared" si="0"/>
        <v>14.5</v>
      </c>
      <c r="E8" s="5">
        <f t="shared" si="1"/>
        <v>6.1957270482657218</v>
      </c>
      <c r="F8" s="6">
        <f t="shared" si="2"/>
        <v>0.80232694499482149</v>
      </c>
    </row>
    <row r="9" spans="2:10" x14ac:dyDescent="0.25">
      <c r="B9" s="4">
        <v>4</v>
      </c>
      <c r="C9" s="5">
        <v>10.899999999999999</v>
      </c>
      <c r="D9" s="5">
        <f t="shared" si="0"/>
        <v>25.4</v>
      </c>
      <c r="E9" s="5">
        <f t="shared" si="1"/>
        <v>6.4890060734776123</v>
      </c>
      <c r="F9" s="6">
        <f t="shared" si="2"/>
        <v>19.456867419817378</v>
      </c>
    </row>
    <row r="10" spans="2:10" x14ac:dyDescent="0.25">
      <c r="B10" s="4">
        <v>5</v>
      </c>
      <c r="C10" s="5">
        <v>9.2000000000000028</v>
      </c>
      <c r="D10" s="5">
        <f t="shared" si="0"/>
        <v>34.6</v>
      </c>
      <c r="E10" s="5">
        <f t="shared" si="1"/>
        <v>6.8286160200377788</v>
      </c>
      <c r="F10" s="6">
        <f t="shared" si="2"/>
        <v>5.623461980421478</v>
      </c>
    </row>
    <row r="11" spans="2:10" x14ac:dyDescent="0.25">
      <c r="B11" s="4">
        <v>6</v>
      </c>
      <c r="C11" s="5">
        <v>2.5</v>
      </c>
      <c r="D11" s="5">
        <f t="shared" si="0"/>
        <v>37.1</v>
      </c>
      <c r="E11" s="5">
        <f t="shared" si="1"/>
        <v>6.8392628753434561</v>
      </c>
      <c r="F11" s="6">
        <f t="shared" si="2"/>
        <v>18.829202301333957</v>
      </c>
    </row>
    <row r="12" spans="2:10" x14ac:dyDescent="0.25">
      <c r="B12" s="4">
        <v>7</v>
      </c>
      <c r="C12" s="5">
        <v>4.1999999999999957</v>
      </c>
      <c r="D12" s="5">
        <f t="shared" si="0"/>
        <v>41.3</v>
      </c>
      <c r="E12" s="5">
        <f t="shared" si="1"/>
        <v>6.7984998951932454</v>
      </c>
      <c r="F12" s="6">
        <f t="shared" si="2"/>
        <v>6.7522017053193295</v>
      </c>
    </row>
    <row r="13" spans="2:10" x14ac:dyDescent="0.25">
      <c r="B13" s="4">
        <v>8</v>
      </c>
      <c r="C13" s="5">
        <v>8.3000000000000043</v>
      </c>
      <c r="D13" s="5">
        <f t="shared" si="0"/>
        <v>49.6</v>
      </c>
      <c r="E13" s="5">
        <f t="shared" si="1"/>
        <v>6.6880186360106748</v>
      </c>
      <c r="F13" s="6">
        <f t="shared" si="2"/>
        <v>2.598483917848899</v>
      </c>
    </row>
    <row r="14" spans="2:10" x14ac:dyDescent="0.25">
      <c r="B14" s="4">
        <v>9</v>
      </c>
      <c r="C14" s="5">
        <v>9.2999999999999972</v>
      </c>
      <c r="D14" s="5">
        <f t="shared" si="0"/>
        <v>58.9</v>
      </c>
      <c r="E14" s="5">
        <f t="shared" si="1"/>
        <v>6.3148378960265603</v>
      </c>
      <c r="F14" s="6">
        <f t="shared" si="2"/>
        <v>8.9111927869991163</v>
      </c>
    </row>
    <row r="15" spans="2:10" x14ac:dyDescent="0.25">
      <c r="B15" s="4">
        <v>10</v>
      </c>
      <c r="C15" s="5">
        <v>6.1999999999999957</v>
      </c>
      <c r="D15" s="5">
        <f t="shared" si="0"/>
        <v>65.099999999999994</v>
      </c>
      <c r="E15" s="5">
        <f t="shared" si="1"/>
        <v>5.6524002980716883</v>
      </c>
      <c r="F15" s="6">
        <f t="shared" si="2"/>
        <v>0.29986543355197115</v>
      </c>
    </row>
    <row r="16" spans="2:10" x14ac:dyDescent="0.25">
      <c r="B16" s="4">
        <v>11</v>
      </c>
      <c r="C16" s="5">
        <v>4.3000000000000114</v>
      </c>
      <c r="D16" s="5">
        <f t="shared" si="0"/>
        <v>69.400000000000006</v>
      </c>
      <c r="E16" s="5">
        <f t="shared" si="1"/>
        <v>5.0673442665938122</v>
      </c>
      <c r="F16" s="6">
        <f t="shared" si="2"/>
        <v>0.58881722347437815</v>
      </c>
    </row>
    <row r="17" spans="2:6" x14ac:dyDescent="0.25">
      <c r="B17" s="4">
        <v>12</v>
      </c>
      <c r="C17" s="5">
        <v>2.7999999999999972</v>
      </c>
      <c r="D17" s="5">
        <f t="shared" si="0"/>
        <v>72.2</v>
      </c>
      <c r="E17" s="5">
        <f t="shared" si="1"/>
        <v>4.5941924183026046</v>
      </c>
      <c r="F17" s="6">
        <f t="shared" si="2"/>
        <v>3.2191264338945587</v>
      </c>
    </row>
    <row r="18" spans="2:6" x14ac:dyDescent="0.25">
      <c r="B18" s="4">
        <v>13</v>
      </c>
      <c r="C18" s="5">
        <v>3.2000000000000028</v>
      </c>
      <c r="D18" s="5">
        <f t="shared" si="0"/>
        <v>75.400000000000006</v>
      </c>
      <c r="E18" s="5">
        <f t="shared" si="1"/>
        <v>4.2564222853241924</v>
      </c>
      <c r="F18" s="6">
        <f t="shared" si="2"/>
        <v>1.1160280449295834</v>
      </c>
    </row>
    <row r="19" spans="2:6" x14ac:dyDescent="0.25">
      <c r="B19" s="4">
        <v>14</v>
      </c>
      <c r="C19" s="5">
        <v>3.5</v>
      </c>
      <c r="D19" s="5">
        <f t="shared" si="0"/>
        <v>78.900000000000006</v>
      </c>
      <c r="E19" s="5">
        <f t="shared" si="1"/>
        <v>3.8417429333282445</v>
      </c>
      <c r="F19" s="6">
        <f t="shared" si="2"/>
        <v>0.11678823247979293</v>
      </c>
    </row>
    <row r="20" spans="2:6" x14ac:dyDescent="0.25">
      <c r="B20" s="4">
        <v>15</v>
      </c>
      <c r="C20" s="5">
        <v>3.6999999999999886</v>
      </c>
      <c r="D20" s="5">
        <f t="shared" si="0"/>
        <v>82.6</v>
      </c>
      <c r="E20" s="5">
        <f t="shared" si="1"/>
        <v>3.3531878483074951</v>
      </c>
      <c r="F20" s="6">
        <f t="shared" si="2"/>
        <v>0.12027866856157718</v>
      </c>
    </row>
    <row r="21" spans="2:6" x14ac:dyDescent="0.25">
      <c r="B21" s="7">
        <v>16</v>
      </c>
      <c r="C21" s="8">
        <v>4.5</v>
      </c>
      <c r="D21" s="5">
        <f t="shared" si="0"/>
        <v>87.1</v>
      </c>
      <c r="E21" s="5">
        <f t="shared" si="1"/>
        <v>2.7969546541140966</v>
      </c>
      <c r="F21" s="6">
        <f t="shared" si="2"/>
        <v>2.9003634501436362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3"/>
  <sheetViews>
    <sheetView showGridLines="0" tabSelected="1" topLeftCell="A34" workbookViewId="0">
      <selection activeCell="H53" sqref="H53"/>
    </sheetView>
  </sheetViews>
  <sheetFormatPr defaultRowHeight="15" x14ac:dyDescent="0.25"/>
  <cols>
    <col min="8" max="8" width="11.140625" bestFit="1" customWidth="1"/>
  </cols>
  <sheetData>
    <row r="3" spans="2:8" x14ac:dyDescent="0.25">
      <c r="B3" s="9" t="s">
        <v>14</v>
      </c>
      <c r="C3" s="10">
        <v>1318448.0000000005</v>
      </c>
      <c r="D3">
        <f>C3/1000000</f>
        <v>1.3184480000000005</v>
      </c>
      <c r="F3" s="9" t="s">
        <v>12</v>
      </c>
      <c r="G3" s="10">
        <v>24.83431340213232</v>
      </c>
    </row>
    <row r="5" spans="2:8" x14ac:dyDescent="0.25">
      <c r="B5" s="29" t="s">
        <v>10</v>
      </c>
      <c r="C5" s="30" t="s">
        <v>11</v>
      </c>
      <c r="F5" s="26" t="s">
        <v>15</v>
      </c>
      <c r="G5" s="27" t="s">
        <v>16</v>
      </c>
      <c r="H5" s="28" t="s">
        <v>17</v>
      </c>
    </row>
    <row r="6" spans="2:8" x14ac:dyDescent="0.25">
      <c r="B6" s="19">
        <v>5.5874520928653672E-2</v>
      </c>
      <c r="C6" s="20">
        <v>0.14658285930270903</v>
      </c>
      <c r="F6" s="13">
        <v>1</v>
      </c>
      <c r="G6" s="31">
        <v>0</v>
      </c>
      <c r="H6" s="14">
        <v>0</v>
      </c>
    </row>
    <row r="7" spans="2:8" x14ac:dyDescent="0.25">
      <c r="F7" s="13">
        <v>2</v>
      </c>
      <c r="G7" s="18">
        <f>($B$6*($G$3-H6)+($C$6/$G$3)*($G$3-H6)*H6)/12</f>
        <v>0.11563378032801556</v>
      </c>
      <c r="H7" s="14">
        <f>H6+G7</f>
        <v>0.11563378032801556</v>
      </c>
    </row>
    <row r="8" spans="2:8" x14ac:dyDescent="0.25">
      <c r="F8" s="13">
        <v>3</v>
      </c>
      <c r="G8" s="18">
        <f t="shared" ref="G8:G53" si="0">($B$6*($G$3-H7)+($C$6/$G$3)*($G$3-H7)*H7)/12</f>
        <v>0.1165012824645054</v>
      </c>
      <c r="H8" s="14">
        <f t="shared" ref="H8:H17" si="1">H7+G8</f>
        <v>0.23213506279252097</v>
      </c>
    </row>
    <row r="9" spans="2:8" x14ac:dyDescent="0.25">
      <c r="F9" s="13">
        <v>4</v>
      </c>
      <c r="G9" s="18">
        <f t="shared" si="0"/>
        <v>0.11736199060199189</v>
      </c>
      <c r="H9" s="14">
        <f t="shared" si="1"/>
        <v>0.34949705339451287</v>
      </c>
    </row>
    <row r="10" spans="2:8" x14ac:dyDescent="0.25">
      <c r="F10" s="13">
        <v>5</v>
      </c>
      <c r="G10" s="18">
        <f t="shared" si="0"/>
        <v>0.11821555745533761</v>
      </c>
      <c r="H10" s="14">
        <f t="shared" si="1"/>
        <v>0.4677126108498505</v>
      </c>
    </row>
    <row r="11" spans="2:8" x14ac:dyDescent="0.25">
      <c r="F11" s="13">
        <v>6</v>
      </c>
      <c r="G11" s="18">
        <f t="shared" si="0"/>
        <v>0.11906163421375403</v>
      </c>
      <c r="H11" s="14">
        <f t="shared" si="1"/>
        <v>0.58677424506360454</v>
      </c>
    </row>
    <row r="12" spans="2:8" x14ac:dyDescent="0.25">
      <c r="F12" s="13">
        <v>7</v>
      </c>
      <c r="G12" s="18">
        <f t="shared" si="0"/>
        <v>0.11989987079082946</v>
      </c>
      <c r="H12" s="14">
        <f t="shared" si="1"/>
        <v>0.70667411585443396</v>
      </c>
    </row>
    <row r="13" spans="2:8" x14ac:dyDescent="0.25">
      <c r="F13" s="13">
        <v>8</v>
      </c>
      <c r="G13" s="18">
        <f t="shared" si="0"/>
        <v>0.1207299160811995</v>
      </c>
      <c r="H13" s="14">
        <f t="shared" si="1"/>
        <v>0.8274040319356335</v>
      </c>
    </row>
    <row r="14" spans="2:8" x14ac:dyDescent="0.25">
      <c r="F14" s="13">
        <v>9</v>
      </c>
      <c r="G14" s="18">
        <f t="shared" si="0"/>
        <v>0.12155141822363397</v>
      </c>
      <c r="H14" s="14">
        <f t="shared" si="1"/>
        <v>0.94895545015926741</v>
      </c>
    </row>
    <row r="15" spans="2:8" x14ac:dyDescent="0.25">
      <c r="F15" s="13">
        <v>10</v>
      </c>
      <c r="G15" s="18">
        <f t="shared" si="0"/>
        <v>0.12236402487029495</v>
      </c>
      <c r="H15" s="14">
        <f t="shared" si="1"/>
        <v>1.0713194750295623</v>
      </c>
    </row>
    <row r="16" spans="2:8" x14ac:dyDescent="0.25">
      <c r="F16" s="13">
        <v>11</v>
      </c>
      <c r="G16" s="18">
        <f t="shared" si="0"/>
        <v>0.12316738346190377</v>
      </c>
      <c r="H16" s="14">
        <f t="shared" si="1"/>
        <v>1.1944868584914661</v>
      </c>
    </row>
    <row r="17" spans="6:8" x14ac:dyDescent="0.25">
      <c r="F17" s="13">
        <v>12</v>
      </c>
      <c r="G17" s="18">
        <f t="shared" si="0"/>
        <v>0.12396114150853436</v>
      </c>
      <c r="H17" s="14">
        <f t="shared" si="1"/>
        <v>1.3184480000000005</v>
      </c>
    </row>
    <row r="18" spans="6:8" x14ac:dyDescent="0.25">
      <c r="F18" s="13">
        <v>13</v>
      </c>
      <c r="G18" s="18">
        <f t="shared" si="0"/>
        <v>0.12474494687573438</v>
      </c>
      <c r="H18" s="14">
        <f t="shared" ref="H18:H53" si="2">H17+G18</f>
        <v>1.443192946875735</v>
      </c>
    </row>
    <row r="19" spans="6:8" x14ac:dyDescent="0.25">
      <c r="F19" s="13">
        <v>14</v>
      </c>
      <c r="G19" s="18">
        <f t="shared" si="0"/>
        <v>0.12551844807565668</v>
      </c>
      <c r="H19" s="14">
        <f t="shared" si="2"/>
        <v>1.5687113949513916</v>
      </c>
    </row>
    <row r="20" spans="6:8" x14ac:dyDescent="0.25">
      <c r="F20" s="13">
        <v>15</v>
      </c>
      <c r="G20" s="18">
        <f t="shared" si="0"/>
        <v>0.1262812945628661</v>
      </c>
      <c r="H20" s="14">
        <f t="shared" si="2"/>
        <v>1.6949926895142577</v>
      </c>
    </row>
    <row r="21" spans="6:8" x14ac:dyDescent="0.25">
      <c r="F21" s="13">
        <v>16</v>
      </c>
      <c r="G21" s="18">
        <f t="shared" si="0"/>
        <v>0.12703313703446947</v>
      </c>
      <c r="H21" s="14">
        <f t="shared" si="2"/>
        <v>1.8220258265487272</v>
      </c>
    </row>
    <row r="22" spans="6:8" x14ac:dyDescent="0.25">
      <c r="F22" s="13">
        <v>17</v>
      </c>
      <c r="G22" s="18">
        <f t="shared" si="0"/>
        <v>0.12777362773420078</v>
      </c>
      <c r="H22" s="14">
        <f t="shared" si="2"/>
        <v>1.949799454282928</v>
      </c>
    </row>
    <row r="23" spans="6:8" x14ac:dyDescent="0.25">
      <c r="F23" s="13">
        <v>18</v>
      </c>
      <c r="G23" s="18">
        <f t="shared" si="0"/>
        <v>0.12850242076007515</v>
      </c>
      <c r="H23" s="14">
        <f t="shared" si="2"/>
        <v>2.0783018750430031</v>
      </c>
    </row>
    <row r="24" spans="6:8" x14ac:dyDescent="0.25">
      <c r="F24" s="13">
        <v>19</v>
      </c>
      <c r="G24" s="18">
        <f t="shared" si="0"/>
        <v>0.12921917237521188</v>
      </c>
      <c r="H24" s="14">
        <f t="shared" si="2"/>
        <v>2.207521047418215</v>
      </c>
    </row>
    <row r="25" spans="6:8" x14ac:dyDescent="0.25">
      <c r="F25" s="13">
        <v>20</v>
      </c>
      <c r="G25" s="18">
        <f t="shared" si="0"/>
        <v>0.12992354132140962</v>
      </c>
      <c r="H25" s="14">
        <f t="shared" si="2"/>
        <v>2.3374445887396247</v>
      </c>
    </row>
    <row r="26" spans="6:8" x14ac:dyDescent="0.25">
      <c r="F26" s="13">
        <v>21</v>
      </c>
      <c r="G26" s="18">
        <f t="shared" si="0"/>
        <v>0.13061518913504314</v>
      </c>
      <c r="H26" s="14">
        <f t="shared" si="2"/>
        <v>2.468059777874668</v>
      </c>
    </row>
    <row r="27" spans="6:8" x14ac:dyDescent="0.25">
      <c r="F27" s="13">
        <v>22</v>
      </c>
      <c r="G27" s="18">
        <f t="shared" si="0"/>
        <v>0.13129378046483783</v>
      </c>
      <c r="H27" s="14">
        <f t="shared" si="2"/>
        <v>2.599353558339506</v>
      </c>
    </row>
    <row r="28" spans="6:8" x14ac:dyDescent="0.25">
      <c r="F28" s="13">
        <v>23</v>
      </c>
      <c r="G28" s="18">
        <f t="shared" si="0"/>
        <v>0.13195898339106329</v>
      </c>
      <c r="H28" s="14">
        <f t="shared" si="2"/>
        <v>2.7313125417305693</v>
      </c>
    </row>
    <row r="29" spans="6:8" x14ac:dyDescent="0.25">
      <c r="F29" s="13">
        <v>24</v>
      </c>
      <c r="G29" s="18">
        <f t="shared" si="0"/>
        <v>0.13261046974567717</v>
      </c>
      <c r="H29" s="14">
        <f t="shared" si="2"/>
        <v>2.8639230114762464</v>
      </c>
    </row>
    <row r="30" spans="6:8" x14ac:dyDescent="0.25">
      <c r="F30" s="13">
        <v>25</v>
      </c>
      <c r="G30" s="18">
        <f t="shared" si="0"/>
        <v>0.13324791543293801</v>
      </c>
      <c r="H30" s="14">
        <f t="shared" si="2"/>
        <v>2.9971709269091846</v>
      </c>
    </row>
    <row r="31" spans="6:8" x14ac:dyDescent="0.25">
      <c r="F31" s="13">
        <v>26</v>
      </c>
      <c r="G31" s="18">
        <f t="shared" si="0"/>
        <v>0.13387100074999511</v>
      </c>
      <c r="H31" s="14">
        <f t="shared" si="2"/>
        <v>3.1310419276591799</v>
      </c>
    </row>
    <row r="32" spans="6:8" x14ac:dyDescent="0.25">
      <c r="F32" s="13">
        <v>27</v>
      </c>
      <c r="G32" s="18">
        <f t="shared" si="0"/>
        <v>0.13447941070695557</v>
      </c>
      <c r="H32" s="14">
        <f t="shared" si="2"/>
        <v>3.2655213383661357</v>
      </c>
    </row>
    <row r="33" spans="6:8" x14ac:dyDescent="0.25">
      <c r="F33" s="13">
        <v>28</v>
      </c>
      <c r="G33" s="18">
        <f t="shared" si="0"/>
        <v>0.13507283534591882</v>
      </c>
      <c r="H33" s="14">
        <f t="shared" si="2"/>
        <v>3.4005941737120544</v>
      </c>
    </row>
    <row r="34" spans="6:8" x14ac:dyDescent="0.25">
      <c r="F34" s="13">
        <v>29</v>
      </c>
      <c r="G34" s="18">
        <f t="shared" si="0"/>
        <v>0.13565097005846261</v>
      </c>
      <c r="H34" s="14">
        <f t="shared" si="2"/>
        <v>3.5362451437705169</v>
      </c>
    </row>
    <row r="35" spans="6:8" x14ac:dyDescent="0.25">
      <c r="F35" s="13">
        <v>30</v>
      </c>
      <c r="G35" s="18">
        <f t="shared" si="0"/>
        <v>0.13621351590105826</v>
      </c>
      <c r="H35" s="14">
        <f t="shared" si="2"/>
        <v>3.6724586596715754</v>
      </c>
    </row>
    <row r="36" spans="6:8" x14ac:dyDescent="0.25">
      <c r="F36" s="13">
        <v>31</v>
      </c>
      <c r="G36" s="18">
        <f t="shared" si="0"/>
        <v>0.13676017990788844</v>
      </c>
      <c r="H36" s="14">
        <f t="shared" si="2"/>
        <v>3.8092188395794637</v>
      </c>
    </row>
    <row r="37" spans="6:8" x14ac:dyDescent="0.25">
      <c r="F37" s="13">
        <v>32</v>
      </c>
      <c r="G37" s="18">
        <f t="shared" si="0"/>
        <v>0.13729067540053605</v>
      </c>
      <c r="H37" s="14">
        <f t="shared" si="2"/>
        <v>3.9465095149799998</v>
      </c>
    </row>
    <row r="38" spans="6:8" x14ac:dyDescent="0.25">
      <c r="F38" s="13">
        <v>33</v>
      </c>
      <c r="G38" s="18">
        <f t="shared" si="0"/>
        <v>0.13780472229401258</v>
      </c>
      <c r="H38" s="14">
        <f t="shared" si="2"/>
        <v>4.084314237274012</v>
      </c>
    </row>
    <row r="39" spans="6:8" x14ac:dyDescent="0.25">
      <c r="F39" s="13">
        <v>34</v>
      </c>
      <c r="G39" s="18">
        <f t="shared" si="0"/>
        <v>0.13830204739859084</v>
      </c>
      <c r="H39" s="14">
        <f t="shared" si="2"/>
        <v>4.2226162846726032</v>
      </c>
    </row>
    <row r="40" spans="6:8" x14ac:dyDescent="0.25">
      <c r="F40" s="13">
        <v>35</v>
      </c>
      <c r="G40" s="18">
        <f t="shared" si="0"/>
        <v>0.13878238471690943</v>
      </c>
      <c r="H40" s="14">
        <f t="shared" si="2"/>
        <v>4.361398669389513</v>
      </c>
    </row>
    <row r="41" spans="6:8" x14ac:dyDescent="0.25">
      <c r="F41" s="13">
        <v>36</v>
      </c>
      <c r="G41" s="18">
        <f t="shared" si="0"/>
        <v>0.13924547573581689</v>
      </c>
      <c r="H41" s="14">
        <f t="shared" si="2"/>
        <v>4.5006441451253298</v>
      </c>
    </row>
    <row r="42" spans="6:8" x14ac:dyDescent="0.25">
      <c r="F42" s="13">
        <v>37</v>
      </c>
      <c r="G42" s="18">
        <f t="shared" si="0"/>
        <v>0.13969106971242659</v>
      </c>
      <c r="H42" s="14">
        <f t="shared" si="2"/>
        <v>4.6403352148377568</v>
      </c>
    </row>
    <row r="43" spans="6:8" x14ac:dyDescent="0.25">
      <c r="F43" s="13">
        <v>38</v>
      </c>
      <c r="G43" s="18">
        <f t="shared" si="0"/>
        <v>0.1401189239538593</v>
      </c>
      <c r="H43" s="14">
        <f t="shared" si="2"/>
        <v>4.7804541387916162</v>
      </c>
    </row>
    <row r="44" spans="6:8" x14ac:dyDescent="0.25">
      <c r="F44" s="13">
        <v>39</v>
      </c>
      <c r="G44" s="18">
        <f t="shared" si="0"/>
        <v>0.14052880409015353</v>
      </c>
      <c r="H44" s="14">
        <f t="shared" si="2"/>
        <v>4.9209829428817695</v>
      </c>
    </row>
    <row r="45" spans="6:8" x14ac:dyDescent="0.25">
      <c r="F45" s="13">
        <v>40</v>
      </c>
      <c r="G45" s="18">
        <f t="shared" si="0"/>
        <v>0.14092048433983428</v>
      </c>
      <c r="H45" s="14">
        <f t="shared" si="2"/>
        <v>5.0619034272216039</v>
      </c>
    </row>
    <row r="46" spans="6:8" x14ac:dyDescent="0.25">
      <c r="F46" s="13">
        <v>41</v>
      </c>
      <c r="G46" s="18">
        <f t="shared" si="0"/>
        <v>0.14129374776763756</v>
      </c>
      <c r="H46" s="14">
        <f t="shared" si="2"/>
        <v>5.2031971749892412</v>
      </c>
    </row>
    <row r="47" spans="6:8" x14ac:dyDescent="0.25">
      <c r="F47" s="13">
        <v>42</v>
      </c>
      <c r="G47" s="18">
        <f t="shared" si="0"/>
        <v>0.14164838653389844</v>
      </c>
      <c r="H47" s="14">
        <f t="shared" si="2"/>
        <v>5.3448455615231394</v>
      </c>
    </row>
    <row r="48" spans="6:8" x14ac:dyDescent="0.25">
      <c r="F48" s="13">
        <v>43</v>
      </c>
      <c r="G48" s="18">
        <f t="shared" si="0"/>
        <v>0.14198420213512239</v>
      </c>
      <c r="H48" s="14">
        <f t="shared" si="2"/>
        <v>5.4868297636582621</v>
      </c>
    </row>
    <row r="49" spans="6:8" x14ac:dyDescent="0.25">
      <c r="F49" s="13">
        <v>44</v>
      </c>
      <c r="G49" s="18">
        <f t="shared" si="0"/>
        <v>0.14230100563527279</v>
      </c>
      <c r="H49" s="14">
        <f t="shared" si="2"/>
        <v>5.6291307692935346</v>
      </c>
    </row>
    <row r="50" spans="6:8" x14ac:dyDescent="0.25">
      <c r="F50" s="13">
        <v>45</v>
      </c>
      <c r="G50" s="18">
        <f t="shared" si="0"/>
        <v>0.14259861788732062</v>
      </c>
      <c r="H50" s="14">
        <f t="shared" si="2"/>
        <v>5.771729387180855</v>
      </c>
    </row>
    <row r="51" spans="6:8" x14ac:dyDescent="0.25">
      <c r="F51" s="13">
        <v>46</v>
      </c>
      <c r="G51" s="18">
        <f t="shared" si="0"/>
        <v>0.14287686974461969</v>
      </c>
      <c r="H51" s="14">
        <f t="shared" si="2"/>
        <v>5.9146062569254747</v>
      </c>
    </row>
    <row r="52" spans="6:8" x14ac:dyDescent="0.25">
      <c r="F52" s="13">
        <v>47</v>
      </c>
      <c r="G52" s="18">
        <f t="shared" si="0"/>
        <v>0.14313560226168603</v>
      </c>
      <c r="H52" s="14">
        <f t="shared" si="2"/>
        <v>6.0577418591871606</v>
      </c>
    </row>
    <row r="53" spans="6:8" x14ac:dyDescent="0.25">
      <c r="F53" s="16">
        <v>48</v>
      </c>
      <c r="G53" s="18">
        <f t="shared" si="0"/>
        <v>0.14337466688397874</v>
      </c>
      <c r="H53" s="14">
        <f t="shared" si="2"/>
        <v>6.2011165260711394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2019-05-10T13:58:12Z</dcterms:modified>
</cp:coreProperties>
</file>